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Current work\Publications\1. To process\Drug Deaths\"/>
    </mc:Choice>
  </mc:AlternateContent>
  <bookViews>
    <workbookView xWindow="0" yWindow="0" windowWidth="20490" windowHeight="7095"/>
  </bookViews>
  <sheets>
    <sheet name="Contents" sheetId="32" r:id="rId1"/>
    <sheet name="1 - summary" sheetId="8" r:id="rId2"/>
    <sheet name="Figure 1" sheetId="14" r:id="rId3"/>
    <sheet name="2 - causes" sheetId="33" r:id="rId4"/>
    <sheet name="3 - drugs reported" sheetId="34" r:id="rId5"/>
    <sheet name="4 - sex and age" sheetId="35" r:id="rId6"/>
    <sheet name="5 - sex age cause" sheetId="36" r:id="rId7"/>
    <sheet name="6 - sex, age and drugs" sheetId="37" r:id="rId8"/>
    <sheet name="7 - only one drug involved" sheetId="38" r:id="rId9"/>
    <sheet name="8 - death rates by age" sheetId="20" r:id="rId10"/>
    <sheet name="9 - per problem drug user" sheetId="54" r:id="rId11"/>
    <sheet name="HB1 - summary" sheetId="2" r:id="rId12"/>
    <sheet name="HB2 - causes" sheetId="39" r:id="rId13"/>
    <sheet name="HB3 - drugs reported" sheetId="40" r:id="rId14"/>
    <sheet name="HB4 - rates by age-group" sheetId="30" r:id="rId15"/>
    <sheet name="HB5 - per problem drug user" sheetId="53" r:id="rId16"/>
    <sheet name="Figure 2" sheetId="51" r:id="rId17"/>
    <sheet name="C1 - summary" sheetId="11" r:id="rId18"/>
    <sheet name="C2 - causes" sheetId="41" r:id="rId19"/>
    <sheet name="C3 - drugs reported" sheetId="42" r:id="rId20"/>
    <sheet name="C4 - rates by age-group" sheetId="31" r:id="rId21"/>
    <sheet name="C5 - per problem drug user" sheetId="52" r:id="rId22"/>
    <sheet name="Figure 3" sheetId="50" r:id="rId23"/>
    <sheet name="X - diff defs" sheetId="12" r:id="rId24"/>
    <sheet name="Figure 4" sheetId="16" r:id="rId25"/>
    <sheet name="Y - ONS 'wide' defn - drugs" sheetId="43" r:id="rId26"/>
    <sheet name="Z - excluded and other causes" sheetId="44" r:id="rId27"/>
    <sheet name="NPS1" sheetId="57" r:id="rId28"/>
    <sheet name="NPS2" sheetId="58" r:id="rId29"/>
    <sheet name="NPS3" sheetId="59" r:id="rId30"/>
    <sheet name="CS1 - 'extra' deaths - drugs" sheetId="62" r:id="rId31"/>
    <sheet name="CS2 - 'extra' deaths - age sex" sheetId="63" r:id="rId32"/>
    <sheet name="EMCDDA - drug-induced deaths" sheetId="66" r:id="rId33"/>
    <sheet name="working + background" sheetId="23" r:id="rId34"/>
    <sheet name="unspecified drug" sheetId="24" r:id="rId35"/>
    <sheet name="1+ of main drugs implic" sheetId="25" r:id="rId36"/>
    <sheet name="only drug implicated ..." sheetId="69" r:id="rId37"/>
    <sheet name="no drug was implicated" sheetId="70" r:id="rId38"/>
    <sheet name="8 calc Scots rates" sheetId="19" r:id="rId39"/>
    <sheet name="9 for prob drug user" sheetId="56" r:id="rId40"/>
    <sheet name="HB1 C1 calc first 5-yr aves" sheetId="60" r:id="rId41"/>
    <sheet name="HB4 calc HB rates" sheetId="18" r:id="rId42"/>
    <sheet name="Fig 2 calc rates" sheetId="49" r:id="rId43"/>
    <sheet name="C4 calc LA rates" sheetId="27" r:id="rId44"/>
    <sheet name="Fig 3 calc rates" sheetId="55" r:id="rId45"/>
    <sheet name="Fig 4 per million " sheetId="64" r:id="rId46"/>
    <sheet name="calc Scot rate for Table EMCDDA" sheetId="67" r:id="rId47"/>
    <sheet name="S UK rate per mill pop all ages" sheetId="68" r:id="rId48"/>
    <sheet name="Number of drugs implicated" sheetId="71" r:id="rId49"/>
    <sheet name="Number of drugs mentioned" sheetId="72" r:id="rId50"/>
  </sheets>
  <definedNames>
    <definedName name="_xlnm.Print_Area" localSheetId="1">'1 - summary'!$A$1:$K$45</definedName>
    <definedName name="_xlnm.Print_Area" localSheetId="35">'1+ of main drugs implic'!$A$1:$I$42</definedName>
    <definedName name="_xlnm.Print_Area" localSheetId="3">'2 - causes'!$A$1:$H$63</definedName>
    <definedName name="_xlnm.Print_Area" localSheetId="4">'3 - drugs reported'!$A$1:$S$56</definedName>
    <definedName name="_xlnm.Print_Area" localSheetId="5">'4 - sex and age'!$A$1:$R$74</definedName>
    <definedName name="_xlnm.Print_Area" localSheetId="6">'5 - sex age cause'!$A$1:$I$74</definedName>
    <definedName name="_xlnm.Print_Area" localSheetId="7">'6 - sex, age and drugs'!$A$1:$S$74</definedName>
    <definedName name="_xlnm.Print_Area" localSheetId="8">'7 - only one drug involved'!$A$1:$U$88</definedName>
    <definedName name="_xlnm.Print_Area" localSheetId="9">'8 - death rates by age'!$A$1:$I$42</definedName>
    <definedName name="_xlnm.Print_Area" localSheetId="38">'8 calc Scots rates'!$A$1:$U$109</definedName>
    <definedName name="_xlnm.Print_Area" localSheetId="10">'9 - per problem drug user'!$A$1:$N$49</definedName>
    <definedName name="_xlnm.Print_Area" localSheetId="39">'9 for prob drug user'!$A$1:$R$39</definedName>
    <definedName name="_xlnm.Print_Area" localSheetId="17">'C1 - summary'!$A$1:$Y$48</definedName>
    <definedName name="_xlnm.Print_Area" localSheetId="18">'C2 - causes'!$A$1:$H$96</definedName>
    <definedName name="_xlnm.Print_Area" localSheetId="19">'C3 - drugs reported'!$A$1:$S$57</definedName>
    <definedName name="_xlnm.Print_Area" localSheetId="20">'C4 - rates by age-group'!$A$1:$I$58</definedName>
    <definedName name="_xlnm.Print_Area" localSheetId="21">'C5 - per problem drug user'!$A$1:$N$52</definedName>
    <definedName name="_xlnm.Print_Area" localSheetId="30">'CS1 - ''extra'' deaths - drugs'!$A$1:$X$39</definedName>
    <definedName name="_xlnm.Print_Area" localSheetId="31">'CS2 - ''extra'' deaths - age sex'!$A$1:$X$44</definedName>
    <definedName name="_xlnm.Print_Area" localSheetId="32">'EMCDDA - drug-induced deaths'!$A$1:$I$68</definedName>
    <definedName name="_xlnm.Print_Area" localSheetId="42">'Fig 2 calc rates'!$A$1:$I$21</definedName>
    <definedName name="_xlnm.Print_Area" localSheetId="44">'Fig 3 calc rates'!$A$1:$H$39</definedName>
    <definedName name="_xlnm.Print_Area" localSheetId="2">'Figure 1'!$A$1:$L$44</definedName>
    <definedName name="_xlnm.Print_Area" localSheetId="16">'Figure 2'!$A$1:$L$61</definedName>
    <definedName name="_xlnm.Print_Area" localSheetId="22">'Figure 3'!$A$1:$M$65</definedName>
    <definedName name="_xlnm.Print_Area" localSheetId="24">'Figure 4'!$A$1:$K$66</definedName>
    <definedName name="_xlnm.Print_Area" localSheetId="11">'HB1 - summary'!$A$1:$Y$58</definedName>
    <definedName name="_xlnm.Print_Area" localSheetId="40">'HB1 C1 calc first 5-yr aves'!$A$1:$J$62</definedName>
    <definedName name="_xlnm.Print_Area" localSheetId="12">'HB2 - causes'!$A$1:$H$58</definedName>
    <definedName name="_xlnm.Print_Area" localSheetId="13">'HB3 - drugs reported'!$A$1:$S$38</definedName>
    <definedName name="_xlnm.Print_Area" localSheetId="14">'HB4 - rates by age-group'!$A$1:$I$41</definedName>
    <definedName name="_xlnm.Print_Area" localSheetId="15">'HB5 - per problem drug user'!$A$1:$N$48</definedName>
    <definedName name="_xlnm.Print_Area" localSheetId="27">'NPS1'!$A$1:$L$90</definedName>
    <definedName name="_xlnm.Print_Area" localSheetId="28">'NPS2'!$A$1:$Q$58</definedName>
    <definedName name="_xlnm.Print_Area" localSheetId="29">'NPS3'!$A$1:$F$963</definedName>
    <definedName name="_xlnm.Print_Area" localSheetId="34">'unspecified drug'!$A$1:$L$39</definedName>
    <definedName name="_xlnm.Print_Area" localSheetId="23">'X - diff defs'!$A$1:$K$61</definedName>
    <definedName name="_xlnm.Print_Area" localSheetId="25">'Y - ONS ''wide'' defn - drugs'!$A$1:$K$77</definedName>
    <definedName name="_xlnm.Print_Area" localSheetId="26">'Z - excluded and other causes'!$A$1:$Q$53</definedName>
  </definedNames>
  <calcPr calcId="162913" concurrentCalc="0"/>
</workbook>
</file>

<file path=xl/calcChain.xml><?xml version="1.0" encoding="utf-8"?>
<calcChain xmlns="http://schemas.openxmlformats.org/spreadsheetml/2006/main">
  <c r="C31" i="68" l="1"/>
  <c r="C34" i="68"/>
  <c r="G34" i="68"/>
  <c r="I34" i="68"/>
  <c r="G29" i="68"/>
  <c r="I29" i="68"/>
  <c r="K29" i="68"/>
  <c r="K19" i="67"/>
  <c r="J19" i="67"/>
  <c r="H30" i="20"/>
  <c r="G30" i="20"/>
  <c r="C49" i="33"/>
  <c r="D49" i="33"/>
  <c r="E49" i="33"/>
  <c r="F49" i="33"/>
  <c r="G49" i="33"/>
  <c r="E31" i="25"/>
  <c r="H32" i="24"/>
  <c r="D32" i="24"/>
  <c r="E8" i="62"/>
  <c r="F8" i="62"/>
  <c r="G8" i="62"/>
  <c r="H8" i="62"/>
  <c r="I8" i="62"/>
  <c r="J8" i="62"/>
  <c r="K8" i="62"/>
  <c r="L8" i="62"/>
  <c r="M8" i="62"/>
  <c r="N8" i="62"/>
  <c r="O8" i="62"/>
  <c r="P8" i="62"/>
  <c r="Q8" i="62"/>
  <c r="R8" i="62"/>
  <c r="S8" i="62"/>
  <c r="T8" i="62"/>
  <c r="U8" i="62"/>
  <c r="V8" i="62"/>
  <c r="W8" i="62"/>
  <c r="D8" i="62"/>
  <c r="E7" i="63"/>
  <c r="F7" i="63"/>
  <c r="G7" i="63"/>
  <c r="H7" i="63"/>
  <c r="I7" i="63"/>
  <c r="J7" i="63"/>
  <c r="K7" i="63"/>
  <c r="L7" i="63"/>
  <c r="M7" i="63"/>
  <c r="N7" i="63"/>
  <c r="O7" i="63"/>
  <c r="P7" i="63"/>
  <c r="Q7" i="63"/>
  <c r="R7" i="63"/>
  <c r="S7" i="63"/>
  <c r="T7" i="63"/>
  <c r="U7" i="63"/>
  <c r="V7" i="63"/>
  <c r="W7" i="63"/>
  <c r="X7" i="63"/>
  <c r="D7" i="63"/>
  <c r="P38" i="58"/>
  <c r="P40" i="58"/>
  <c r="P41" i="58"/>
  <c r="P28" i="58"/>
  <c r="P29" i="58"/>
  <c r="P33" i="58"/>
  <c r="P22" i="58"/>
  <c r="P16" i="58"/>
  <c r="P14" i="58"/>
  <c r="P10" i="58"/>
  <c r="F16" i="58"/>
  <c r="F22" i="58"/>
  <c r="F14" i="58"/>
  <c r="G16" i="58"/>
  <c r="G22" i="58"/>
  <c r="G14" i="58"/>
  <c r="H16" i="58"/>
  <c r="H22" i="58"/>
  <c r="H14" i="58"/>
  <c r="I16" i="58"/>
  <c r="I22" i="58"/>
  <c r="I14" i="58"/>
  <c r="J16" i="58"/>
  <c r="J22" i="58"/>
  <c r="J14" i="58"/>
  <c r="K16" i="58"/>
  <c r="K22" i="58"/>
  <c r="K14" i="58"/>
  <c r="L16" i="58"/>
  <c r="L22" i="58"/>
  <c r="L14" i="58"/>
  <c r="M16" i="58"/>
  <c r="M22" i="58"/>
  <c r="M14" i="58"/>
  <c r="N16" i="58"/>
  <c r="N22" i="58"/>
  <c r="N14" i="58"/>
  <c r="F33" i="58"/>
  <c r="G33" i="58"/>
  <c r="H33" i="58"/>
  <c r="I33" i="58"/>
  <c r="J33" i="58"/>
  <c r="K33" i="58"/>
  <c r="L33" i="58"/>
  <c r="M33" i="58"/>
  <c r="N33" i="58"/>
  <c r="F40" i="58"/>
  <c r="G40" i="58"/>
  <c r="H40" i="58"/>
  <c r="I40" i="58"/>
  <c r="J40" i="58"/>
  <c r="K40" i="58"/>
  <c r="L40" i="58"/>
  <c r="M40" i="58"/>
  <c r="N40" i="58"/>
  <c r="F41" i="58"/>
  <c r="G41" i="58"/>
  <c r="H41" i="58"/>
  <c r="I41" i="58"/>
  <c r="J41" i="58"/>
  <c r="K41" i="58"/>
  <c r="L41" i="58"/>
  <c r="M41" i="58"/>
  <c r="N41" i="58"/>
  <c r="O22" i="58"/>
  <c r="O41" i="58"/>
  <c r="O16" i="58"/>
  <c r="O40" i="58"/>
  <c r="F10" i="58"/>
  <c r="F38" i="58"/>
  <c r="G10" i="58"/>
  <c r="G38" i="58"/>
  <c r="H10" i="58"/>
  <c r="H38" i="58"/>
  <c r="I10" i="58"/>
  <c r="I38" i="58"/>
  <c r="J10" i="58"/>
  <c r="J38" i="58"/>
  <c r="K10" i="58"/>
  <c r="K38" i="58"/>
  <c r="L10" i="58"/>
  <c r="L38" i="58"/>
  <c r="M10" i="58"/>
  <c r="M38" i="58"/>
  <c r="N10" i="58"/>
  <c r="N38" i="58"/>
  <c r="O14" i="58"/>
  <c r="O33" i="58"/>
  <c r="O10" i="58"/>
  <c r="O38" i="58"/>
  <c r="O29" i="58"/>
  <c r="O28" i="58"/>
  <c r="P33" i="44"/>
  <c r="P23" i="44"/>
  <c r="D106" i="19"/>
  <c r="C30" i="20"/>
  <c r="E106" i="19"/>
  <c r="D30" i="20"/>
  <c r="F106" i="19"/>
  <c r="E30" i="20"/>
  <c r="G106" i="19"/>
  <c r="F30" i="20"/>
  <c r="K26" i="19"/>
  <c r="I106" i="19"/>
  <c r="C106" i="19"/>
  <c r="B30" i="20"/>
  <c r="R13" i="38"/>
  <c r="H53" i="12"/>
  <c r="B49" i="64"/>
  <c r="I53" i="12"/>
  <c r="C49" i="64"/>
  <c r="J53" i="12"/>
  <c r="D49" i="64"/>
  <c r="A49" i="64"/>
  <c r="D83" i="27"/>
  <c r="E83" i="27"/>
  <c r="F83" i="27"/>
  <c r="G83" i="27"/>
  <c r="H83" i="27"/>
  <c r="I83" i="27"/>
  <c r="J83" i="27"/>
  <c r="K83" i="27"/>
  <c r="L83" i="27"/>
  <c r="M83" i="27"/>
  <c r="N83" i="27"/>
  <c r="O83" i="27"/>
  <c r="P83" i="27"/>
  <c r="Q83" i="27"/>
  <c r="R83" i="27"/>
  <c r="S83" i="27"/>
  <c r="T83" i="27"/>
  <c r="U83" i="27"/>
  <c r="V83" i="27"/>
  <c r="B83" i="27"/>
  <c r="U46" i="18"/>
  <c r="C45" i="18"/>
  <c r="T46" i="18"/>
  <c r="S46" i="18"/>
  <c r="R46" i="18"/>
  <c r="Q46" i="18"/>
  <c r="P46" i="18"/>
  <c r="O46" i="18"/>
  <c r="N46" i="18"/>
  <c r="M46" i="18"/>
  <c r="L46" i="18"/>
  <c r="K46" i="18"/>
  <c r="J46" i="18"/>
  <c r="I46" i="18"/>
  <c r="H46" i="18"/>
  <c r="G46" i="18"/>
  <c r="F46" i="18"/>
  <c r="E46" i="18"/>
  <c r="B46" i="18"/>
  <c r="D46" i="18"/>
  <c r="E45" i="18"/>
  <c r="F45" i="18"/>
  <c r="G45" i="18"/>
  <c r="H45" i="18"/>
  <c r="I45" i="18"/>
  <c r="J45" i="18"/>
  <c r="K45" i="18"/>
  <c r="L45" i="18"/>
  <c r="M45" i="18"/>
  <c r="N45" i="18"/>
  <c r="O45" i="18"/>
  <c r="P45" i="18"/>
  <c r="Q45" i="18"/>
  <c r="R45" i="18"/>
  <c r="S45" i="18"/>
  <c r="T45" i="18"/>
  <c r="U45" i="18"/>
  <c r="B45" i="18"/>
  <c r="D45" i="18"/>
  <c r="A45" i="18"/>
  <c r="A106" i="19"/>
  <c r="K106" i="19"/>
  <c r="A81" i="19"/>
  <c r="C81" i="19"/>
  <c r="D81" i="19"/>
  <c r="E81" i="19"/>
  <c r="I81" i="19"/>
  <c r="F81" i="19"/>
  <c r="G81" i="19"/>
  <c r="K81" i="19"/>
  <c r="M26" i="19"/>
  <c r="D33" i="25"/>
  <c r="C33" i="25"/>
  <c r="B33" i="25"/>
  <c r="G34" i="24"/>
  <c r="F34" i="24"/>
  <c r="C34" i="24"/>
  <c r="B34" i="24"/>
  <c r="O11" i="11"/>
  <c r="O12" i="11"/>
  <c r="O13" i="11"/>
  <c r="O14" i="11"/>
  <c r="O15" i="11"/>
  <c r="O16" i="11"/>
  <c r="O17" i="11"/>
  <c r="O18" i="11"/>
  <c r="O19" i="11"/>
  <c r="O20" i="11"/>
  <c r="O21" i="11"/>
  <c r="O22" i="11"/>
  <c r="O23" i="11"/>
  <c r="O24" i="11"/>
  <c r="O25" i="11"/>
  <c r="O26" i="11"/>
  <c r="O27" i="11"/>
  <c r="O28" i="11"/>
  <c r="O29" i="11"/>
  <c r="O30" i="11"/>
  <c r="O31" i="11"/>
  <c r="O32" i="11"/>
  <c r="O33" i="11"/>
  <c r="O34" i="11"/>
  <c r="O35" i="11"/>
  <c r="O36" i="11"/>
  <c r="O37" i="11"/>
  <c r="O38" i="11"/>
  <c r="O39" i="11"/>
  <c r="O40" i="11"/>
  <c r="O41" i="11"/>
  <c r="O10" i="11"/>
  <c r="O8" i="11"/>
  <c r="O15" i="2"/>
  <c r="O16" i="2"/>
  <c r="O17" i="2"/>
  <c r="O18" i="2"/>
  <c r="O19" i="2"/>
  <c r="O20" i="2"/>
  <c r="O21" i="2"/>
  <c r="O22" i="2"/>
  <c r="O23" i="2"/>
  <c r="O24" i="2"/>
  <c r="O25" i="2"/>
  <c r="O26" i="2"/>
  <c r="O27" i="2"/>
  <c r="O14" i="2"/>
  <c r="O12" i="2"/>
  <c r="D67" i="35"/>
  <c r="E67" i="35"/>
  <c r="G67" i="35"/>
  <c r="H67" i="35"/>
  <c r="I67" i="35"/>
  <c r="K67" i="35"/>
  <c r="L67" i="35"/>
  <c r="M67" i="35"/>
  <c r="O67" i="35"/>
  <c r="P67" i="35"/>
  <c r="Q67" i="35"/>
  <c r="B67" i="35"/>
  <c r="D44" i="35"/>
  <c r="E44" i="35"/>
  <c r="G44" i="35"/>
  <c r="H44" i="35"/>
  <c r="I44" i="35"/>
  <c r="K44" i="35"/>
  <c r="L44" i="35"/>
  <c r="M44" i="35"/>
  <c r="O44" i="35"/>
  <c r="P44" i="35"/>
  <c r="Q44" i="35"/>
  <c r="B44" i="35"/>
  <c r="D37" i="35"/>
  <c r="E37" i="35"/>
  <c r="G37" i="35"/>
  <c r="H37" i="35"/>
  <c r="I37" i="35"/>
  <c r="J37" i="35"/>
  <c r="K37" i="35"/>
  <c r="L37" i="35"/>
  <c r="M37" i="35"/>
  <c r="B37" i="35"/>
  <c r="D10" i="35"/>
  <c r="E10" i="35"/>
  <c r="G10" i="35"/>
  <c r="H10" i="35"/>
  <c r="I10" i="35"/>
  <c r="J10" i="35"/>
  <c r="K10" i="35"/>
  <c r="L10" i="35"/>
  <c r="M10" i="35"/>
  <c r="B10" i="35"/>
  <c r="C42" i="34"/>
  <c r="D42" i="34"/>
  <c r="E42" i="34"/>
  <c r="F42" i="34"/>
  <c r="G42" i="34"/>
  <c r="H42" i="34"/>
  <c r="I42" i="34"/>
  <c r="J42" i="34"/>
  <c r="K42" i="34"/>
  <c r="L42" i="34"/>
  <c r="M42" i="34"/>
  <c r="N42" i="34"/>
  <c r="O42" i="34"/>
  <c r="P42" i="34"/>
  <c r="Q42" i="34"/>
  <c r="R42" i="34"/>
  <c r="B42" i="34"/>
  <c r="B49" i="33"/>
  <c r="C9" i="33"/>
  <c r="D9" i="33"/>
  <c r="E9" i="33"/>
  <c r="F9" i="33"/>
  <c r="G9" i="33"/>
  <c r="B9" i="33"/>
  <c r="C36" i="33"/>
  <c r="D36" i="33"/>
  <c r="E36" i="33"/>
  <c r="F36" i="33"/>
  <c r="G36" i="33"/>
  <c r="B36" i="33"/>
  <c r="H33" i="8"/>
  <c r="J33" i="8"/>
  <c r="D31" i="8"/>
  <c r="E31" i="8"/>
  <c r="F31" i="8"/>
  <c r="C32" i="8"/>
  <c r="C14" i="68"/>
  <c r="C17" i="68"/>
  <c r="G17" i="68"/>
  <c r="I17" i="68"/>
  <c r="G12" i="68"/>
  <c r="I12" i="68"/>
  <c r="K12" i="68"/>
  <c r="K11" i="34"/>
  <c r="F29" i="58"/>
  <c r="G29" i="58"/>
  <c r="H29" i="58"/>
  <c r="I29" i="58"/>
  <c r="J29" i="58"/>
  <c r="K29" i="58"/>
  <c r="L29" i="58"/>
  <c r="M29" i="58"/>
  <c r="N29" i="58"/>
  <c r="F28" i="58"/>
  <c r="G28" i="58"/>
  <c r="H28" i="58"/>
  <c r="I28" i="58"/>
  <c r="J28" i="58"/>
  <c r="K28" i="58"/>
  <c r="L28" i="58"/>
  <c r="M28" i="58"/>
  <c r="N28" i="58"/>
  <c r="O33" i="44"/>
  <c r="O23" i="44"/>
  <c r="R64" i="38"/>
  <c r="R63" i="38"/>
  <c r="R62" i="38"/>
  <c r="R61" i="38"/>
  <c r="R60" i="38"/>
  <c r="R57" i="38"/>
  <c r="R56" i="38"/>
  <c r="R55" i="38"/>
  <c r="R54" i="38"/>
  <c r="R53" i="38"/>
  <c r="R50" i="38"/>
  <c r="R49" i="38"/>
  <c r="R48" i="38"/>
  <c r="R47" i="38"/>
  <c r="R46" i="38"/>
  <c r="R44" i="38"/>
  <c r="R43" i="38"/>
  <c r="R41" i="38"/>
  <c r="R36" i="38"/>
  <c r="R35" i="38"/>
  <c r="R34" i="38"/>
  <c r="R33" i="38"/>
  <c r="R32" i="38"/>
  <c r="R29" i="38"/>
  <c r="R28" i="38"/>
  <c r="R27" i="38"/>
  <c r="R26" i="38"/>
  <c r="R25" i="38"/>
  <c r="R22" i="38"/>
  <c r="R21" i="38"/>
  <c r="R20" i="38"/>
  <c r="R19" i="38"/>
  <c r="R18" i="38"/>
  <c r="R16" i="38"/>
  <c r="R15" i="38"/>
  <c r="E30" i="25"/>
  <c r="H31" i="24"/>
  <c r="D31" i="24"/>
  <c r="A48" i="64"/>
  <c r="H52" i="12"/>
  <c r="B48" i="64"/>
  <c r="I52" i="12"/>
  <c r="C48" i="64"/>
  <c r="J52" i="12"/>
  <c r="D48" i="64"/>
  <c r="B14" i="52"/>
  <c r="B15" i="52"/>
  <c r="B16" i="52"/>
  <c r="B17" i="52"/>
  <c r="B18" i="52"/>
  <c r="B19" i="52"/>
  <c r="B20" i="52"/>
  <c r="B21" i="52"/>
  <c r="B22" i="52"/>
  <c r="B23" i="52"/>
  <c r="B24" i="52"/>
  <c r="B25" i="52"/>
  <c r="B26" i="52"/>
  <c r="B27" i="52"/>
  <c r="B28" i="52"/>
  <c r="B29" i="52"/>
  <c r="B30" i="52"/>
  <c r="B31" i="52"/>
  <c r="B32" i="52"/>
  <c r="B33" i="52"/>
  <c r="B34" i="52"/>
  <c r="B35" i="52"/>
  <c r="B36" i="52"/>
  <c r="B37" i="52"/>
  <c r="B38" i="52"/>
  <c r="B39" i="52"/>
  <c r="B40" i="52"/>
  <c r="B41" i="52"/>
  <c r="B42" i="52"/>
  <c r="B43" i="52"/>
  <c r="B44" i="52"/>
  <c r="B13" i="52"/>
  <c r="B11" i="52"/>
  <c r="B16" i="53"/>
  <c r="B17" i="53"/>
  <c r="B18" i="53"/>
  <c r="B19" i="53"/>
  <c r="B20" i="53"/>
  <c r="B21" i="53"/>
  <c r="B22" i="53"/>
  <c r="B23" i="53"/>
  <c r="B24" i="53"/>
  <c r="B25" i="53"/>
  <c r="B26" i="53"/>
  <c r="B27" i="53"/>
  <c r="B28" i="53"/>
  <c r="B15" i="53"/>
  <c r="B13" i="53"/>
  <c r="D18" i="54"/>
  <c r="D19" i="54"/>
  <c r="D17" i="54"/>
  <c r="K80" i="19"/>
  <c r="K105" i="19"/>
  <c r="H29" i="20"/>
  <c r="C80" i="19"/>
  <c r="D80" i="19"/>
  <c r="D105" i="19"/>
  <c r="C29" i="20"/>
  <c r="E80" i="19"/>
  <c r="E105" i="19"/>
  <c r="D29" i="20"/>
  <c r="F80" i="19"/>
  <c r="F105" i="19"/>
  <c r="E29" i="20"/>
  <c r="G80" i="19"/>
  <c r="G105" i="19"/>
  <c r="F29" i="20"/>
  <c r="A80" i="19"/>
  <c r="A105" i="19"/>
  <c r="M25" i="19"/>
  <c r="K25" i="19"/>
  <c r="J41" i="34"/>
  <c r="K41" i="34"/>
  <c r="L41" i="34"/>
  <c r="M41" i="34"/>
  <c r="N41" i="34"/>
  <c r="J40" i="34"/>
  <c r="K40" i="34"/>
  <c r="L40" i="34"/>
  <c r="M40" i="34"/>
  <c r="N40" i="34"/>
  <c r="L12" i="34"/>
  <c r="M12" i="34"/>
  <c r="N12" i="34"/>
  <c r="J12" i="34"/>
  <c r="J32" i="8"/>
  <c r="H32" i="8"/>
  <c r="D30" i="8"/>
  <c r="E30" i="8"/>
  <c r="C31" i="8"/>
  <c r="K12" i="34"/>
  <c r="I80" i="19"/>
  <c r="C105" i="19"/>
  <c r="B29" i="20"/>
  <c r="I105" i="19"/>
  <c r="G29" i="20"/>
  <c r="F30" i="8"/>
  <c r="E29" i="25"/>
  <c r="H30" i="24"/>
  <c r="D30" i="24"/>
  <c r="N33" i="44"/>
  <c r="N23" i="44"/>
  <c r="A47" i="64"/>
  <c r="C47" i="64"/>
  <c r="H51" i="12"/>
  <c r="B47" i="64"/>
  <c r="I51" i="12"/>
  <c r="J51" i="12"/>
  <c r="D47" i="64"/>
  <c r="A79" i="19"/>
  <c r="A104" i="19"/>
  <c r="C79" i="19"/>
  <c r="C104" i="19"/>
  <c r="B28" i="20"/>
  <c r="D79" i="19"/>
  <c r="D104" i="19"/>
  <c r="C28" i="20"/>
  <c r="E79" i="19"/>
  <c r="E104" i="19"/>
  <c r="D28" i="20"/>
  <c r="F79" i="19"/>
  <c r="G79" i="19"/>
  <c r="G104" i="19"/>
  <c r="F28" i="20"/>
  <c r="K79" i="19"/>
  <c r="K104" i="19"/>
  <c r="H28" i="20"/>
  <c r="I79" i="19"/>
  <c r="F104" i="19"/>
  <c r="E28" i="20"/>
  <c r="K24" i="19"/>
  <c r="I104" i="19"/>
  <c r="G28" i="20"/>
  <c r="M24" i="19"/>
  <c r="C12" i="34"/>
  <c r="D12" i="34"/>
  <c r="E12" i="34"/>
  <c r="F12" i="34"/>
  <c r="G12" i="34"/>
  <c r="H12" i="34"/>
  <c r="I12" i="34"/>
  <c r="O12" i="34"/>
  <c r="P12" i="34"/>
  <c r="Q12" i="34"/>
  <c r="R12" i="34"/>
  <c r="B12" i="34"/>
  <c r="J31" i="8"/>
  <c r="H26" i="8"/>
  <c r="H27" i="8"/>
  <c r="H28" i="8"/>
  <c r="H29" i="8"/>
  <c r="H30" i="8"/>
  <c r="H31" i="8"/>
  <c r="D29" i="8"/>
  <c r="E29" i="8"/>
  <c r="F29" i="8"/>
  <c r="C30" i="8"/>
  <c r="I19" i="67"/>
  <c r="M33" i="44"/>
  <c r="M23" i="44"/>
  <c r="A78" i="19"/>
  <c r="A103" i="19"/>
  <c r="C78" i="19"/>
  <c r="C103" i="19"/>
  <c r="B27" i="20"/>
  <c r="D78" i="19"/>
  <c r="D103" i="19"/>
  <c r="C27" i="20"/>
  <c r="E78" i="19"/>
  <c r="E103" i="19"/>
  <c r="D27" i="20"/>
  <c r="F78" i="19"/>
  <c r="F103" i="19"/>
  <c r="E27" i="20"/>
  <c r="G78" i="19"/>
  <c r="G103" i="19"/>
  <c r="F27" i="20"/>
  <c r="K78" i="19"/>
  <c r="K103" i="19"/>
  <c r="H27" i="20"/>
  <c r="I78" i="19"/>
  <c r="M23" i="19"/>
  <c r="K23" i="19"/>
  <c r="E28" i="25"/>
  <c r="H29" i="24"/>
  <c r="D29" i="24"/>
  <c r="I103" i="19"/>
  <c r="G27" i="20"/>
  <c r="A46" i="64"/>
  <c r="H50" i="12"/>
  <c r="B46" i="64"/>
  <c r="I50" i="12"/>
  <c r="C46" i="64"/>
  <c r="J50" i="12"/>
  <c r="D46" i="64"/>
  <c r="J30" i="8"/>
  <c r="D28" i="8"/>
  <c r="F28" i="8"/>
  <c r="C29" i="8"/>
  <c r="E28" i="8"/>
  <c r="C5" i="64"/>
  <c r="D3" i="64"/>
  <c r="B5" i="64"/>
  <c r="A10" i="64"/>
  <c r="A11" i="64"/>
  <c r="A12" i="64"/>
  <c r="A13" i="64"/>
  <c r="A14" i="64"/>
  <c r="A15" i="64"/>
  <c r="A16" i="64"/>
  <c r="A17" i="64"/>
  <c r="A18" i="64"/>
  <c r="A19" i="64"/>
  <c r="A20" i="64"/>
  <c r="A21" i="64"/>
  <c r="A22" i="64"/>
  <c r="A23" i="64"/>
  <c r="A24" i="64"/>
  <c r="A25" i="64"/>
  <c r="A26" i="64"/>
  <c r="A27" i="64"/>
  <c r="A28" i="64"/>
  <c r="A29" i="64"/>
  <c r="A30" i="64"/>
  <c r="A31" i="64"/>
  <c r="A32" i="64"/>
  <c r="A33" i="64"/>
  <c r="A34" i="64"/>
  <c r="A35" i="64"/>
  <c r="A36" i="64"/>
  <c r="A37" i="64"/>
  <c r="A38" i="64"/>
  <c r="A39" i="64"/>
  <c r="A40" i="64"/>
  <c r="A41" i="64"/>
  <c r="A42" i="64"/>
  <c r="A43" i="64"/>
  <c r="A44" i="64"/>
  <c r="A45" i="64"/>
  <c r="A9" i="64"/>
  <c r="M22" i="19"/>
  <c r="K22" i="19"/>
  <c r="E27" i="25"/>
  <c r="H28" i="24"/>
  <c r="D28" i="24"/>
  <c r="L33" i="44"/>
  <c r="L23" i="44"/>
  <c r="H31" i="12"/>
  <c r="B27" i="64"/>
  <c r="I31" i="12"/>
  <c r="C27" i="64"/>
  <c r="J31" i="12"/>
  <c r="D27" i="64"/>
  <c r="H32" i="12"/>
  <c r="B28" i="64"/>
  <c r="I32" i="12"/>
  <c r="C28" i="64"/>
  <c r="J32" i="12"/>
  <c r="D28" i="64"/>
  <c r="H33" i="12"/>
  <c r="B29" i="64"/>
  <c r="I33" i="12"/>
  <c r="C29" i="64"/>
  <c r="J33" i="12"/>
  <c r="D29" i="64"/>
  <c r="H34" i="12"/>
  <c r="B30" i="64"/>
  <c r="I34" i="12"/>
  <c r="C30" i="64"/>
  <c r="J34" i="12"/>
  <c r="D30" i="64"/>
  <c r="H35" i="12"/>
  <c r="B31" i="64"/>
  <c r="I35" i="12"/>
  <c r="C31" i="64"/>
  <c r="J35" i="12"/>
  <c r="D31" i="64"/>
  <c r="H36" i="12"/>
  <c r="B32" i="64"/>
  <c r="I36" i="12"/>
  <c r="C32" i="64"/>
  <c r="J36" i="12"/>
  <c r="D32" i="64"/>
  <c r="H37" i="12"/>
  <c r="B33" i="64"/>
  <c r="I37" i="12"/>
  <c r="C33" i="64"/>
  <c r="J37" i="12"/>
  <c r="D33" i="64"/>
  <c r="H38" i="12"/>
  <c r="B34" i="64"/>
  <c r="I38" i="12"/>
  <c r="C34" i="64"/>
  <c r="J38" i="12"/>
  <c r="D34" i="64"/>
  <c r="H39" i="12"/>
  <c r="B35" i="64"/>
  <c r="I39" i="12"/>
  <c r="C35" i="64"/>
  <c r="J39" i="12"/>
  <c r="D35" i="64"/>
  <c r="H40" i="12"/>
  <c r="B36" i="64"/>
  <c r="I40" i="12"/>
  <c r="C36" i="64"/>
  <c r="J40" i="12"/>
  <c r="D36" i="64"/>
  <c r="H41" i="12"/>
  <c r="B37" i="64"/>
  <c r="I41" i="12"/>
  <c r="C37" i="64"/>
  <c r="J41" i="12"/>
  <c r="D37" i="64"/>
  <c r="H42" i="12"/>
  <c r="B38" i="64"/>
  <c r="I42" i="12"/>
  <c r="C38" i="64"/>
  <c r="J42" i="12"/>
  <c r="D38" i="64"/>
  <c r="H43" i="12"/>
  <c r="B39" i="64"/>
  <c r="I43" i="12"/>
  <c r="C39" i="64"/>
  <c r="J43" i="12"/>
  <c r="D39" i="64"/>
  <c r="H44" i="12"/>
  <c r="B40" i="64"/>
  <c r="I44" i="12"/>
  <c r="C40" i="64"/>
  <c r="J44" i="12"/>
  <c r="D40" i="64"/>
  <c r="H45" i="12"/>
  <c r="B41" i="64"/>
  <c r="I45" i="12"/>
  <c r="C41" i="64"/>
  <c r="J45" i="12"/>
  <c r="D41" i="64"/>
  <c r="H46" i="12"/>
  <c r="B42" i="64"/>
  <c r="I46" i="12"/>
  <c r="C42" i="64"/>
  <c r="J46" i="12"/>
  <c r="D42" i="64"/>
  <c r="H47" i="12"/>
  <c r="B43" i="64"/>
  <c r="I47" i="12"/>
  <c r="C43" i="64"/>
  <c r="J47" i="12"/>
  <c r="D43" i="64"/>
  <c r="H48" i="12"/>
  <c r="B44" i="64"/>
  <c r="I48" i="12"/>
  <c r="C44" i="64"/>
  <c r="J48" i="12"/>
  <c r="D44" i="64"/>
  <c r="H49" i="12"/>
  <c r="B45" i="64"/>
  <c r="I49" i="12"/>
  <c r="C45" i="64"/>
  <c r="J49" i="12"/>
  <c r="D45" i="64"/>
  <c r="I13" i="12"/>
  <c r="C9" i="64"/>
  <c r="I14" i="12"/>
  <c r="C10" i="64"/>
  <c r="I15" i="12"/>
  <c r="C11" i="64"/>
  <c r="I16" i="12"/>
  <c r="C12" i="64"/>
  <c r="I17" i="12"/>
  <c r="C13" i="64"/>
  <c r="I18" i="12"/>
  <c r="C14" i="64"/>
  <c r="I19" i="12"/>
  <c r="C15" i="64"/>
  <c r="I20" i="12"/>
  <c r="C16" i="64"/>
  <c r="I21" i="12"/>
  <c r="C17" i="64"/>
  <c r="I22" i="12"/>
  <c r="C18" i="64"/>
  <c r="I23" i="12"/>
  <c r="C19" i="64"/>
  <c r="I24" i="12"/>
  <c r="C20" i="64"/>
  <c r="I25" i="12"/>
  <c r="C21" i="64"/>
  <c r="I26" i="12"/>
  <c r="C22" i="64"/>
  <c r="I27" i="12"/>
  <c r="C23" i="64"/>
  <c r="I28" i="12"/>
  <c r="C24" i="64"/>
  <c r="I29" i="12"/>
  <c r="C25" i="64"/>
  <c r="J30" i="12"/>
  <c r="D26" i="64"/>
  <c r="I30" i="12"/>
  <c r="C26" i="64"/>
  <c r="H30" i="12"/>
  <c r="B26" i="64"/>
  <c r="H15" i="8"/>
  <c r="H16" i="8"/>
  <c r="H17" i="8"/>
  <c r="H18" i="8"/>
  <c r="H19" i="8"/>
  <c r="H20" i="8"/>
  <c r="H21" i="8"/>
  <c r="H22" i="8"/>
  <c r="H23" i="8"/>
  <c r="H24" i="8"/>
  <c r="H25" i="8"/>
  <c r="H14" i="8"/>
  <c r="J28" i="8"/>
  <c r="J27" i="8"/>
  <c r="D26" i="8"/>
  <c r="D27" i="8"/>
  <c r="E27" i="8"/>
  <c r="D25" i="8"/>
  <c r="C28" i="8"/>
  <c r="C24" i="8"/>
  <c r="C25" i="8"/>
  <c r="C26" i="8"/>
  <c r="C27" i="8"/>
  <c r="F27" i="8"/>
  <c r="H37" i="56"/>
  <c r="H36" i="56"/>
  <c r="H35" i="56"/>
  <c r="H34" i="56"/>
  <c r="H33" i="56"/>
  <c r="H31" i="56"/>
  <c r="H30" i="56"/>
  <c r="H29" i="56"/>
  <c r="H28" i="56"/>
  <c r="H27" i="56"/>
  <c r="H24" i="56"/>
  <c r="H23" i="56"/>
  <c r="H22" i="56"/>
  <c r="H21" i="56"/>
  <c r="H20" i="56"/>
  <c r="H17" i="56"/>
  <c r="H16" i="56"/>
  <c r="H13" i="56"/>
  <c r="A77" i="19"/>
  <c r="A102" i="19"/>
  <c r="C77" i="19"/>
  <c r="D77" i="19"/>
  <c r="D102" i="19"/>
  <c r="C26" i="20"/>
  <c r="C32" i="20"/>
  <c r="E77" i="19"/>
  <c r="E102" i="19"/>
  <c r="D26" i="20"/>
  <c r="D32" i="20"/>
  <c r="F77" i="19"/>
  <c r="F102" i="19"/>
  <c r="E26" i="20"/>
  <c r="E32" i="20"/>
  <c r="G77" i="19"/>
  <c r="G102" i="19"/>
  <c r="F26" i="20"/>
  <c r="F32" i="20"/>
  <c r="K77" i="19"/>
  <c r="K102" i="19"/>
  <c r="H26" i="20"/>
  <c r="H32" i="20"/>
  <c r="I77" i="19"/>
  <c r="I102" i="19"/>
  <c r="G26" i="20"/>
  <c r="G32" i="20"/>
  <c r="C102" i="19"/>
  <c r="B26" i="20"/>
  <c r="B32" i="20"/>
  <c r="M8" i="19"/>
  <c r="M9" i="19"/>
  <c r="M10" i="19"/>
  <c r="M11" i="19"/>
  <c r="M12" i="19"/>
  <c r="M13" i="19"/>
  <c r="M14" i="19"/>
  <c r="M15" i="19"/>
  <c r="M16" i="19"/>
  <c r="M17" i="19"/>
  <c r="M18" i="19"/>
  <c r="M19" i="19"/>
  <c r="M20" i="19"/>
  <c r="M21" i="19"/>
  <c r="M7" i="19"/>
  <c r="H35" i="52"/>
  <c r="A28" i="55"/>
  <c r="A16" i="49"/>
  <c r="H25" i="53"/>
  <c r="A76" i="19"/>
  <c r="A101" i="19"/>
  <c r="C76" i="19"/>
  <c r="C101" i="19"/>
  <c r="B25" i="20"/>
  <c r="D76" i="19"/>
  <c r="D101" i="19"/>
  <c r="C25" i="20"/>
  <c r="E76" i="19"/>
  <c r="E101" i="19"/>
  <c r="D25" i="20"/>
  <c r="F76" i="19"/>
  <c r="F101" i="19"/>
  <c r="E25" i="20"/>
  <c r="G76" i="19"/>
  <c r="G101" i="19"/>
  <c r="F25" i="20"/>
  <c r="K76" i="19"/>
  <c r="K101" i="19"/>
  <c r="H25" i="20"/>
  <c r="K21" i="19"/>
  <c r="E26" i="25"/>
  <c r="H27" i="24"/>
  <c r="D27" i="24"/>
  <c r="I76" i="19"/>
  <c r="I101" i="19"/>
  <c r="G25" i="20"/>
  <c r="K33" i="44"/>
  <c r="K23" i="44"/>
  <c r="E40" i="34"/>
  <c r="F40" i="34"/>
  <c r="G40" i="34"/>
  <c r="H40" i="34"/>
  <c r="E41" i="34"/>
  <c r="F41" i="34"/>
  <c r="G41" i="34"/>
  <c r="H41" i="34"/>
  <c r="J29" i="8"/>
  <c r="E26" i="8"/>
  <c r="F26" i="8"/>
  <c r="J15" i="8"/>
  <c r="J16" i="8"/>
  <c r="J17" i="8"/>
  <c r="J18" i="8"/>
  <c r="J19" i="8"/>
  <c r="J20" i="8"/>
  <c r="J21" i="8"/>
  <c r="J22" i="8"/>
  <c r="J23" i="8"/>
  <c r="J24" i="8"/>
  <c r="J25" i="8"/>
  <c r="J26" i="8"/>
  <c r="J14" i="8"/>
  <c r="M55" i="18"/>
  <c r="M76" i="18"/>
  <c r="H11" i="30"/>
  <c r="C55" i="18"/>
  <c r="C76" i="18"/>
  <c r="B11" i="30"/>
  <c r="E55" i="18"/>
  <c r="E76" i="18"/>
  <c r="D11" i="30"/>
  <c r="C56" i="18"/>
  <c r="G56" i="18"/>
  <c r="G77" i="18"/>
  <c r="F12" i="30"/>
  <c r="M57" i="18"/>
  <c r="D57" i="18"/>
  <c r="D78" i="18"/>
  <c r="C13" i="30"/>
  <c r="F57" i="18"/>
  <c r="F78" i="18"/>
  <c r="E13" i="30"/>
  <c r="E59" i="18"/>
  <c r="E80" i="18"/>
  <c r="D15" i="30"/>
  <c r="M61" i="18"/>
  <c r="M82" i="18"/>
  <c r="H17" i="30"/>
  <c r="M62" i="18"/>
  <c r="D62" i="18"/>
  <c r="D83" i="18"/>
  <c r="C18" i="30"/>
  <c r="D63" i="18"/>
  <c r="E64" i="18"/>
  <c r="E85" i="18"/>
  <c r="D20" i="30"/>
  <c r="M65" i="18"/>
  <c r="M86" i="18"/>
  <c r="H21" i="30"/>
  <c r="C65" i="18"/>
  <c r="C86" i="18"/>
  <c r="B21" i="30"/>
  <c r="D65" i="18"/>
  <c r="D86" i="18"/>
  <c r="C21" i="30"/>
  <c r="G52" i="18"/>
  <c r="G73" i="18"/>
  <c r="F8" i="30"/>
  <c r="D41" i="34"/>
  <c r="I41" i="34"/>
  <c r="O41" i="34"/>
  <c r="P41" i="34"/>
  <c r="Q41" i="34"/>
  <c r="R41" i="34"/>
  <c r="C41" i="34"/>
  <c r="B41" i="34"/>
  <c r="E25" i="25"/>
  <c r="H26" i="24"/>
  <c r="D26" i="24"/>
  <c r="J33" i="44"/>
  <c r="J23" i="44"/>
  <c r="H12" i="60"/>
  <c r="N11" i="11"/>
  <c r="H13" i="60"/>
  <c r="H14" i="60"/>
  <c r="N13" i="11"/>
  <c r="H16" i="60"/>
  <c r="H17" i="60"/>
  <c r="H18" i="60"/>
  <c r="N17" i="11"/>
  <c r="H19" i="60"/>
  <c r="H20" i="60"/>
  <c r="H21" i="60"/>
  <c r="N20" i="11"/>
  <c r="H22" i="60"/>
  <c r="N21" i="11"/>
  <c r="H15" i="60"/>
  <c r="N14" i="11"/>
  <c r="H30" i="60"/>
  <c r="H23" i="60"/>
  <c r="N22" i="11"/>
  <c r="H24" i="60"/>
  <c r="N23" i="11"/>
  <c r="H25" i="60"/>
  <c r="N24" i="11"/>
  <c r="H26" i="60"/>
  <c r="H27" i="60"/>
  <c r="N26" i="11"/>
  <c r="H28" i="60"/>
  <c r="H29" i="60"/>
  <c r="N28" i="11"/>
  <c r="H31" i="60"/>
  <c r="N30" i="11"/>
  <c r="H32" i="60"/>
  <c r="H33" i="60"/>
  <c r="H34" i="60"/>
  <c r="N33" i="11"/>
  <c r="H35" i="60"/>
  <c r="N34" i="11"/>
  <c r="H36" i="60"/>
  <c r="H37" i="60"/>
  <c r="N36" i="11"/>
  <c r="H38" i="60"/>
  <c r="N37" i="11"/>
  <c r="H39" i="60"/>
  <c r="N38" i="11"/>
  <c r="H40" i="60"/>
  <c r="N39" i="11"/>
  <c r="H41" i="60"/>
  <c r="N40" i="11"/>
  <c r="H42" i="60"/>
  <c r="N41" i="11"/>
  <c r="H9" i="60"/>
  <c r="H11" i="60"/>
  <c r="J17" i="56"/>
  <c r="B14" i="54"/>
  <c r="J14" i="54"/>
  <c r="E25" i="8"/>
  <c r="K20" i="19"/>
  <c r="C75" i="19"/>
  <c r="C100" i="19"/>
  <c r="B24" i="20"/>
  <c r="D75" i="19"/>
  <c r="D100" i="19"/>
  <c r="C24" i="20"/>
  <c r="E75" i="19"/>
  <c r="E100" i="19"/>
  <c r="D24" i="20"/>
  <c r="F75" i="19"/>
  <c r="F100" i="19"/>
  <c r="E24" i="20"/>
  <c r="G75" i="19"/>
  <c r="G100" i="19"/>
  <c r="F24" i="20"/>
  <c r="K75" i="19"/>
  <c r="K100" i="19"/>
  <c r="H24" i="20"/>
  <c r="A75" i="19"/>
  <c r="A100" i="19"/>
  <c r="J16" i="53"/>
  <c r="B7" i="49"/>
  <c r="M17" i="53"/>
  <c r="D8" i="49"/>
  <c r="L18" i="53"/>
  <c r="C9" i="49"/>
  <c r="J19" i="53"/>
  <c r="B10" i="49"/>
  <c r="L20" i="53"/>
  <c r="C11" i="49"/>
  <c r="M21" i="53"/>
  <c r="D12" i="49"/>
  <c r="M22" i="53"/>
  <c r="D13" i="49"/>
  <c r="J23" i="53"/>
  <c r="B14" i="49"/>
  <c r="J24" i="53"/>
  <c r="B15" i="49"/>
  <c r="J26" i="53"/>
  <c r="B17" i="49"/>
  <c r="J28" i="53"/>
  <c r="B19" i="49"/>
  <c r="J15" i="53"/>
  <c r="B6" i="49"/>
  <c r="M13" i="53"/>
  <c r="D5" i="49"/>
  <c r="C74" i="19"/>
  <c r="C99" i="19"/>
  <c r="B23" i="20"/>
  <c r="D74" i="19"/>
  <c r="E74" i="19"/>
  <c r="E99" i="19"/>
  <c r="D23" i="20"/>
  <c r="F74" i="19"/>
  <c r="F99" i="19"/>
  <c r="E23" i="20"/>
  <c r="G74" i="19"/>
  <c r="G99" i="19"/>
  <c r="F23" i="20"/>
  <c r="D9" i="35"/>
  <c r="E9" i="35"/>
  <c r="I9" i="35"/>
  <c r="J9" i="35"/>
  <c r="K9" i="35"/>
  <c r="B9" i="35"/>
  <c r="C8" i="33"/>
  <c r="D8" i="33"/>
  <c r="E8" i="33"/>
  <c r="F8" i="33"/>
  <c r="G8" i="33"/>
  <c r="B8" i="33"/>
  <c r="J16" i="56"/>
  <c r="B15" i="54"/>
  <c r="J15" i="54"/>
  <c r="J21" i="56"/>
  <c r="B17" i="54"/>
  <c r="J17" i="54"/>
  <c r="J22" i="56"/>
  <c r="B18" i="54"/>
  <c r="J18" i="54"/>
  <c r="J23" i="56"/>
  <c r="B19" i="54"/>
  <c r="J19" i="54"/>
  <c r="J28" i="56"/>
  <c r="B27" i="54"/>
  <c r="J27" i="54"/>
  <c r="J29" i="56"/>
  <c r="B28" i="54"/>
  <c r="J28" i="54"/>
  <c r="J30" i="56"/>
  <c r="B29" i="54"/>
  <c r="J29" i="54"/>
  <c r="J34" i="56"/>
  <c r="B22" i="54"/>
  <c r="J22" i="54"/>
  <c r="J35" i="56"/>
  <c r="B23" i="54"/>
  <c r="J23" i="54"/>
  <c r="J36" i="56"/>
  <c r="B24" i="54"/>
  <c r="J24" i="54"/>
  <c r="J13" i="56"/>
  <c r="B12" i="54"/>
  <c r="A37" i="55"/>
  <c r="A36" i="55"/>
  <c r="A35" i="55"/>
  <c r="A34" i="55"/>
  <c r="A33" i="55"/>
  <c r="A32" i="55"/>
  <c r="A31" i="55"/>
  <c r="A30" i="55"/>
  <c r="A29" i="55"/>
  <c r="A27" i="55"/>
  <c r="A26" i="55"/>
  <c r="A24" i="55"/>
  <c r="A23" i="55"/>
  <c r="A22" i="55"/>
  <c r="A21" i="55"/>
  <c r="A20" i="55"/>
  <c r="A19" i="55"/>
  <c r="A18" i="55"/>
  <c r="A25" i="55"/>
  <c r="A10" i="55"/>
  <c r="A17" i="55"/>
  <c r="A16" i="55"/>
  <c r="A15" i="55"/>
  <c r="A14" i="55"/>
  <c r="A13" i="55"/>
  <c r="A12" i="55"/>
  <c r="A11" i="55"/>
  <c r="A9" i="55"/>
  <c r="A8" i="55"/>
  <c r="A7" i="55"/>
  <c r="A6" i="55"/>
  <c r="A19" i="49"/>
  <c r="A18" i="49"/>
  <c r="A17" i="49"/>
  <c r="A15" i="49"/>
  <c r="A14" i="49"/>
  <c r="A13" i="49"/>
  <c r="A12" i="49"/>
  <c r="A11" i="49"/>
  <c r="A10" i="49"/>
  <c r="A9" i="49"/>
  <c r="A8" i="49"/>
  <c r="A7" i="49"/>
  <c r="A6" i="49"/>
  <c r="H13" i="53"/>
  <c r="H15" i="53"/>
  <c r="H16" i="53"/>
  <c r="H17" i="53"/>
  <c r="H18" i="53"/>
  <c r="H19" i="53"/>
  <c r="H20" i="53"/>
  <c r="H21" i="53"/>
  <c r="H22" i="53"/>
  <c r="H23" i="53"/>
  <c r="H24" i="53"/>
  <c r="H26" i="53"/>
  <c r="H27" i="53"/>
  <c r="H28" i="53"/>
  <c r="H11" i="52"/>
  <c r="H13" i="52"/>
  <c r="H14" i="52"/>
  <c r="H15" i="52"/>
  <c r="H16" i="52"/>
  <c r="H18" i="52"/>
  <c r="H19" i="52"/>
  <c r="H20" i="52"/>
  <c r="H21" i="52"/>
  <c r="H22" i="52"/>
  <c r="H23" i="52"/>
  <c r="H24" i="52"/>
  <c r="H17" i="52"/>
  <c r="H32" i="52"/>
  <c r="H25" i="52"/>
  <c r="H26" i="52"/>
  <c r="H27" i="52"/>
  <c r="H28" i="52"/>
  <c r="H29" i="52"/>
  <c r="H30" i="52"/>
  <c r="H31" i="52"/>
  <c r="H33" i="52"/>
  <c r="H34" i="52"/>
  <c r="H36" i="52"/>
  <c r="H37" i="52"/>
  <c r="H38" i="52"/>
  <c r="H39" i="52"/>
  <c r="H40" i="52"/>
  <c r="H41" i="52"/>
  <c r="H42" i="52"/>
  <c r="H43" i="52"/>
  <c r="H44" i="52"/>
  <c r="H12" i="54"/>
  <c r="E24" i="25"/>
  <c r="H25" i="24"/>
  <c r="D25" i="24"/>
  <c r="I33" i="44"/>
  <c r="I23" i="44"/>
  <c r="C47" i="27"/>
  <c r="D99" i="19"/>
  <c r="C23" i="20"/>
  <c r="K74" i="19"/>
  <c r="K99" i="19"/>
  <c r="H23" i="20"/>
  <c r="A74" i="19"/>
  <c r="A99" i="19"/>
  <c r="K19" i="19"/>
  <c r="D24" i="8"/>
  <c r="E24" i="8"/>
  <c r="H33" i="44"/>
  <c r="G33" i="44"/>
  <c r="F33" i="44"/>
  <c r="H23" i="44"/>
  <c r="G23" i="44"/>
  <c r="F23" i="44"/>
  <c r="B11" i="34"/>
  <c r="C11" i="34"/>
  <c r="D11" i="34"/>
  <c r="O11" i="34"/>
  <c r="P11" i="34"/>
  <c r="R11" i="34"/>
  <c r="B40" i="34"/>
  <c r="C40" i="34"/>
  <c r="D40" i="34"/>
  <c r="I40" i="34"/>
  <c r="O40" i="34"/>
  <c r="P40" i="34"/>
  <c r="Q40" i="34"/>
  <c r="R40" i="34"/>
  <c r="E23" i="25"/>
  <c r="H24" i="24"/>
  <c r="D24" i="24"/>
  <c r="Q11" i="11"/>
  <c r="Q12" i="11"/>
  <c r="R12" i="11"/>
  <c r="Q13" i="11"/>
  <c r="R13" i="11"/>
  <c r="Q15" i="11"/>
  <c r="R15" i="11"/>
  <c r="Q16" i="11"/>
  <c r="Q17" i="11"/>
  <c r="R17" i="11"/>
  <c r="Q18" i="11"/>
  <c r="R18" i="11"/>
  <c r="Q19" i="11"/>
  <c r="R19" i="11"/>
  <c r="Q20" i="11"/>
  <c r="R20" i="11"/>
  <c r="Q21" i="11"/>
  <c r="R21" i="11"/>
  <c r="Q14" i="11"/>
  <c r="R14" i="11"/>
  <c r="Q29" i="11"/>
  <c r="R29" i="11"/>
  <c r="Q22" i="11"/>
  <c r="R22" i="11"/>
  <c r="Q23" i="11"/>
  <c r="R23" i="11"/>
  <c r="Q24" i="11"/>
  <c r="R24" i="11"/>
  <c r="Q25" i="11"/>
  <c r="R25" i="11"/>
  <c r="Q26" i="11"/>
  <c r="Q27" i="11"/>
  <c r="R27" i="11"/>
  <c r="Q28" i="11"/>
  <c r="R28" i="11"/>
  <c r="Q30" i="11"/>
  <c r="R30" i="11"/>
  <c r="Q31" i="11"/>
  <c r="Q32" i="11"/>
  <c r="R32" i="11"/>
  <c r="Q33" i="11"/>
  <c r="R33" i="11"/>
  <c r="Q34" i="11"/>
  <c r="R34" i="11"/>
  <c r="Q35" i="11"/>
  <c r="R35" i="11"/>
  <c r="Q36" i="11"/>
  <c r="R36" i="11"/>
  <c r="Q37" i="11"/>
  <c r="R37" i="11"/>
  <c r="Q38" i="11"/>
  <c r="R38" i="11"/>
  <c r="Q39" i="11"/>
  <c r="Q40" i="11"/>
  <c r="R40" i="11"/>
  <c r="Q41" i="11"/>
  <c r="R41" i="11"/>
  <c r="Q10" i="11"/>
  <c r="R10" i="11"/>
  <c r="C92" i="27"/>
  <c r="C131" i="27"/>
  <c r="B11" i="31"/>
  <c r="D92" i="27"/>
  <c r="E92" i="27"/>
  <c r="E131" i="27"/>
  <c r="D11" i="31"/>
  <c r="F92" i="27"/>
  <c r="F131" i="27"/>
  <c r="E11" i="31"/>
  <c r="G92" i="27"/>
  <c r="G131" i="27"/>
  <c r="F11" i="31"/>
  <c r="K9" i="27"/>
  <c r="C93" i="27"/>
  <c r="C132" i="27"/>
  <c r="B12" i="31"/>
  <c r="D93" i="27"/>
  <c r="D132" i="27"/>
  <c r="C12" i="31"/>
  <c r="E93" i="27"/>
  <c r="E132" i="27"/>
  <c r="D12" i="31"/>
  <c r="F93" i="27"/>
  <c r="G93" i="27"/>
  <c r="G132" i="27"/>
  <c r="F12" i="31"/>
  <c r="K10" i="27"/>
  <c r="C94" i="27"/>
  <c r="D94" i="27"/>
  <c r="E94" i="27"/>
  <c r="F94" i="27"/>
  <c r="G94" i="27"/>
  <c r="G133" i="27"/>
  <c r="F13" i="31"/>
  <c r="K11" i="27"/>
  <c r="C95" i="27"/>
  <c r="C134" i="27"/>
  <c r="B14" i="31"/>
  <c r="D95" i="27"/>
  <c r="D134" i="27"/>
  <c r="C14" i="31"/>
  <c r="E95" i="27"/>
  <c r="E134" i="27"/>
  <c r="D14" i="31"/>
  <c r="F95" i="27"/>
  <c r="G95" i="27"/>
  <c r="G134" i="27"/>
  <c r="F14" i="31"/>
  <c r="K12" i="27"/>
  <c r="C97" i="27"/>
  <c r="C136" i="27"/>
  <c r="B16" i="31"/>
  <c r="D97" i="27"/>
  <c r="D136" i="27"/>
  <c r="C16" i="31"/>
  <c r="E97" i="27"/>
  <c r="E136" i="27"/>
  <c r="D16" i="31"/>
  <c r="F97" i="27"/>
  <c r="G97" i="27"/>
  <c r="G136" i="27"/>
  <c r="F16" i="31"/>
  <c r="K14" i="27"/>
  <c r="C98" i="27"/>
  <c r="D98" i="27"/>
  <c r="D137" i="27"/>
  <c r="C17" i="31"/>
  <c r="E98" i="27"/>
  <c r="E137" i="27"/>
  <c r="D17" i="31"/>
  <c r="F98" i="27"/>
  <c r="F137" i="27"/>
  <c r="E17" i="31"/>
  <c r="G98" i="27"/>
  <c r="G137" i="27"/>
  <c r="F17" i="31"/>
  <c r="K15" i="27"/>
  <c r="C99" i="27"/>
  <c r="C138" i="27"/>
  <c r="B18" i="31"/>
  <c r="D99" i="27"/>
  <c r="E99" i="27"/>
  <c r="F99" i="27"/>
  <c r="G99" i="27"/>
  <c r="G138" i="27"/>
  <c r="F18" i="31"/>
  <c r="K16" i="27"/>
  <c r="C100" i="27"/>
  <c r="C139" i="27"/>
  <c r="B19" i="31"/>
  <c r="D100" i="27"/>
  <c r="D139" i="27"/>
  <c r="C19" i="31"/>
  <c r="E100" i="27"/>
  <c r="E139" i="27"/>
  <c r="D19" i="31"/>
  <c r="F100" i="27"/>
  <c r="F139" i="27"/>
  <c r="E19" i="31"/>
  <c r="G100" i="27"/>
  <c r="K17" i="27"/>
  <c r="C101" i="27"/>
  <c r="C140" i="27"/>
  <c r="B20" i="31"/>
  <c r="D101" i="27"/>
  <c r="E101" i="27"/>
  <c r="F101" i="27"/>
  <c r="F140" i="27"/>
  <c r="E20" i="31"/>
  <c r="G101" i="27"/>
  <c r="G140" i="27"/>
  <c r="F20" i="31"/>
  <c r="K18" i="27"/>
  <c r="C102" i="27"/>
  <c r="D102" i="27"/>
  <c r="D141" i="27"/>
  <c r="C21" i="31"/>
  <c r="E102" i="27"/>
  <c r="E141" i="27"/>
  <c r="D21" i="31"/>
  <c r="F102" i="27"/>
  <c r="F141" i="27"/>
  <c r="E21" i="31"/>
  <c r="G102" i="27"/>
  <c r="G141" i="27"/>
  <c r="F21" i="31"/>
  <c r="K19" i="27"/>
  <c r="C103" i="27"/>
  <c r="C142" i="27"/>
  <c r="B22" i="31"/>
  <c r="D103" i="27"/>
  <c r="D142" i="27"/>
  <c r="C22" i="31"/>
  <c r="E103" i="27"/>
  <c r="E142" i="27"/>
  <c r="D22" i="31"/>
  <c r="F103" i="27"/>
  <c r="F142" i="27"/>
  <c r="E22" i="31"/>
  <c r="G103" i="27"/>
  <c r="G142" i="27"/>
  <c r="F22" i="31"/>
  <c r="K20" i="27"/>
  <c r="C96" i="27"/>
  <c r="C135" i="27"/>
  <c r="B15" i="31"/>
  <c r="D96" i="27"/>
  <c r="D135" i="27"/>
  <c r="C15" i="31"/>
  <c r="E96" i="27"/>
  <c r="E135" i="27"/>
  <c r="D15" i="31"/>
  <c r="F96" i="27"/>
  <c r="F135" i="27"/>
  <c r="E15" i="31"/>
  <c r="G96" i="27"/>
  <c r="K13" i="27"/>
  <c r="C111" i="27"/>
  <c r="C150" i="27"/>
  <c r="B30" i="31"/>
  <c r="D111" i="27"/>
  <c r="E111" i="27"/>
  <c r="E150" i="27"/>
  <c r="D30" i="31"/>
  <c r="F111" i="27"/>
  <c r="F150" i="27"/>
  <c r="E30" i="31"/>
  <c r="G111" i="27"/>
  <c r="G150" i="27"/>
  <c r="F30" i="31"/>
  <c r="K28" i="27"/>
  <c r="C104" i="27"/>
  <c r="D104" i="27"/>
  <c r="D143" i="27"/>
  <c r="C23" i="31"/>
  <c r="E104" i="27"/>
  <c r="E143" i="27"/>
  <c r="D23" i="31"/>
  <c r="F104" i="27"/>
  <c r="G104" i="27"/>
  <c r="G143" i="27"/>
  <c r="F23" i="31"/>
  <c r="K21" i="27"/>
  <c r="C105" i="27"/>
  <c r="C144" i="27"/>
  <c r="B24" i="31"/>
  <c r="D105" i="27"/>
  <c r="E105" i="27"/>
  <c r="E144" i="27"/>
  <c r="D24" i="31"/>
  <c r="F105" i="27"/>
  <c r="F144" i="27"/>
  <c r="E24" i="31"/>
  <c r="G105" i="27"/>
  <c r="G144" i="27"/>
  <c r="F24" i="31"/>
  <c r="K22" i="27"/>
  <c r="C106" i="27"/>
  <c r="C145" i="27"/>
  <c r="B25" i="31"/>
  <c r="D106" i="27"/>
  <c r="D145" i="27"/>
  <c r="C25" i="31"/>
  <c r="E106" i="27"/>
  <c r="F106" i="27"/>
  <c r="G106" i="27"/>
  <c r="G145" i="27"/>
  <c r="F25" i="31"/>
  <c r="K23" i="27"/>
  <c r="C107" i="27"/>
  <c r="C146" i="27"/>
  <c r="B26" i="31"/>
  <c r="D107" i="27"/>
  <c r="E107" i="27"/>
  <c r="F107" i="27"/>
  <c r="G107" i="27"/>
  <c r="G146" i="27"/>
  <c r="F26" i="31"/>
  <c r="K24" i="27"/>
  <c r="C108" i="27"/>
  <c r="C147" i="27"/>
  <c r="B27" i="31"/>
  <c r="D108" i="27"/>
  <c r="D147" i="27"/>
  <c r="C27" i="31"/>
  <c r="E108" i="27"/>
  <c r="F108" i="27"/>
  <c r="G108" i="27"/>
  <c r="G147" i="27"/>
  <c r="F27" i="31"/>
  <c r="K25" i="27"/>
  <c r="C109" i="27"/>
  <c r="C148" i="27"/>
  <c r="B28" i="31"/>
  <c r="D109" i="27"/>
  <c r="E109" i="27"/>
  <c r="F109" i="27"/>
  <c r="F148" i="27"/>
  <c r="E28" i="31"/>
  <c r="G109" i="27"/>
  <c r="G148" i="27"/>
  <c r="F28" i="31"/>
  <c r="K26" i="27"/>
  <c r="C110" i="27"/>
  <c r="C149" i="27"/>
  <c r="B29" i="31"/>
  <c r="D110" i="27"/>
  <c r="E110" i="27"/>
  <c r="F110" i="27"/>
  <c r="G110" i="27"/>
  <c r="G149" i="27"/>
  <c r="F29" i="31"/>
  <c r="K27" i="27"/>
  <c r="C112" i="27"/>
  <c r="C151" i="27"/>
  <c r="B31" i="31"/>
  <c r="D112" i="27"/>
  <c r="E112" i="27"/>
  <c r="F112" i="27"/>
  <c r="F151" i="27"/>
  <c r="E31" i="31"/>
  <c r="G112" i="27"/>
  <c r="G151" i="27"/>
  <c r="F31" i="31"/>
  <c r="K29" i="27"/>
  <c r="C113" i="27"/>
  <c r="C152" i="27"/>
  <c r="B32" i="31"/>
  <c r="D113" i="27"/>
  <c r="D152" i="27"/>
  <c r="C32" i="31"/>
  <c r="E113" i="27"/>
  <c r="E152" i="27"/>
  <c r="D32" i="31"/>
  <c r="F113" i="27"/>
  <c r="G113" i="27"/>
  <c r="K30" i="27"/>
  <c r="C114" i="27"/>
  <c r="C153" i="27"/>
  <c r="B33" i="31"/>
  <c r="D114" i="27"/>
  <c r="E114" i="27"/>
  <c r="E153" i="27"/>
  <c r="D33" i="31"/>
  <c r="F114" i="27"/>
  <c r="F153" i="27"/>
  <c r="E33" i="31"/>
  <c r="G114" i="27"/>
  <c r="G153" i="27"/>
  <c r="F33" i="31"/>
  <c r="K31" i="27"/>
  <c r="C115" i="27"/>
  <c r="D115" i="27"/>
  <c r="D154" i="27"/>
  <c r="C34" i="31"/>
  <c r="E115" i="27"/>
  <c r="E154" i="27"/>
  <c r="D34" i="31"/>
  <c r="F115" i="27"/>
  <c r="G115" i="27"/>
  <c r="G154" i="27"/>
  <c r="F34" i="31"/>
  <c r="K32" i="27"/>
  <c r="C116" i="27"/>
  <c r="C155" i="27"/>
  <c r="B35" i="31"/>
  <c r="D116" i="27"/>
  <c r="E116" i="27"/>
  <c r="E155" i="27"/>
  <c r="D35" i="31"/>
  <c r="F116" i="27"/>
  <c r="F155" i="27"/>
  <c r="E35" i="31"/>
  <c r="G116" i="27"/>
  <c r="G155" i="27"/>
  <c r="F35" i="31"/>
  <c r="K33" i="27"/>
  <c r="C117" i="27"/>
  <c r="C156" i="27"/>
  <c r="B36" i="31"/>
  <c r="D117" i="27"/>
  <c r="E117" i="27"/>
  <c r="E156" i="27"/>
  <c r="D36" i="31"/>
  <c r="F117" i="27"/>
  <c r="F156" i="27"/>
  <c r="E36" i="31"/>
  <c r="G117" i="27"/>
  <c r="G156" i="27"/>
  <c r="F36" i="31"/>
  <c r="K34" i="27"/>
  <c r="C118" i="27"/>
  <c r="C157" i="27"/>
  <c r="B37" i="31"/>
  <c r="D118" i="27"/>
  <c r="D157" i="27"/>
  <c r="C37" i="31"/>
  <c r="E118" i="27"/>
  <c r="F118" i="27"/>
  <c r="F157" i="27"/>
  <c r="E37" i="31"/>
  <c r="G118" i="27"/>
  <c r="G157" i="27"/>
  <c r="F37" i="31"/>
  <c r="K35" i="27"/>
  <c r="C119" i="27"/>
  <c r="C158" i="27"/>
  <c r="B38" i="31"/>
  <c r="D119" i="27"/>
  <c r="E119" i="27"/>
  <c r="E158" i="27"/>
  <c r="D38" i="31"/>
  <c r="F119" i="27"/>
  <c r="G119" i="27"/>
  <c r="G158" i="27"/>
  <c r="F38" i="31"/>
  <c r="K36" i="27"/>
  <c r="C120" i="27"/>
  <c r="C159" i="27"/>
  <c r="B39" i="31"/>
  <c r="D120" i="27"/>
  <c r="E120" i="27"/>
  <c r="E159" i="27"/>
  <c r="D39" i="31"/>
  <c r="F120" i="27"/>
  <c r="F159" i="27"/>
  <c r="E39" i="31"/>
  <c r="G120" i="27"/>
  <c r="G159" i="27"/>
  <c r="F39" i="31"/>
  <c r="K37" i="27"/>
  <c r="C121" i="27"/>
  <c r="C160" i="27"/>
  <c r="B40" i="31"/>
  <c r="D121" i="27"/>
  <c r="D160" i="27"/>
  <c r="C40" i="31"/>
  <c r="E121" i="27"/>
  <c r="F121" i="27"/>
  <c r="G121" i="27"/>
  <c r="G160" i="27"/>
  <c r="F40" i="31"/>
  <c r="K38" i="27"/>
  <c r="C122" i="27"/>
  <c r="D122" i="27"/>
  <c r="D161" i="27"/>
  <c r="C41" i="31"/>
  <c r="E122" i="27"/>
  <c r="E161" i="27"/>
  <c r="D41" i="31"/>
  <c r="F122" i="27"/>
  <c r="F161" i="27"/>
  <c r="E41" i="31"/>
  <c r="G122" i="27"/>
  <c r="G161" i="27"/>
  <c r="F41" i="31"/>
  <c r="K39" i="27"/>
  <c r="C123" i="27"/>
  <c r="C162" i="27"/>
  <c r="B42" i="31"/>
  <c r="D123" i="27"/>
  <c r="E123" i="27"/>
  <c r="E162" i="27"/>
  <c r="D42" i="31"/>
  <c r="F123" i="27"/>
  <c r="G123" i="27"/>
  <c r="G162" i="27"/>
  <c r="F42" i="31"/>
  <c r="K40" i="27"/>
  <c r="C90" i="27"/>
  <c r="D90" i="27"/>
  <c r="D129" i="27"/>
  <c r="C9" i="31"/>
  <c r="E90" i="27"/>
  <c r="E129" i="27"/>
  <c r="D9" i="31"/>
  <c r="F90" i="27"/>
  <c r="G90" i="27"/>
  <c r="G129" i="27"/>
  <c r="F9" i="31"/>
  <c r="K7" i="27"/>
  <c r="C30" i="18"/>
  <c r="D52" i="18"/>
  <c r="F52" i="18"/>
  <c r="F73" i="18"/>
  <c r="E8" i="30"/>
  <c r="C50" i="27"/>
  <c r="C51" i="27"/>
  <c r="C52" i="27"/>
  <c r="C54" i="27"/>
  <c r="C55" i="27"/>
  <c r="C56" i="27"/>
  <c r="C57" i="27"/>
  <c r="C58" i="27"/>
  <c r="C59" i="27"/>
  <c r="C60" i="27"/>
  <c r="C53" i="27"/>
  <c r="C68" i="27"/>
  <c r="C61" i="27"/>
  <c r="C62" i="27"/>
  <c r="C63" i="27"/>
  <c r="C64" i="27"/>
  <c r="C65" i="27"/>
  <c r="C66" i="27"/>
  <c r="C67" i="27"/>
  <c r="C69" i="27"/>
  <c r="C70" i="27"/>
  <c r="C71" i="27"/>
  <c r="C72" i="27"/>
  <c r="C73" i="27"/>
  <c r="C74" i="27"/>
  <c r="C75" i="27"/>
  <c r="C76" i="27"/>
  <c r="C77" i="27"/>
  <c r="C78" i="27"/>
  <c r="C79" i="27"/>
  <c r="C80" i="27"/>
  <c r="C49" i="27"/>
  <c r="K8" i="18"/>
  <c r="D54" i="18"/>
  <c r="D75" i="18"/>
  <c r="C10" i="30"/>
  <c r="E54" i="18"/>
  <c r="E75" i="18"/>
  <c r="D10" i="30"/>
  <c r="K9" i="18"/>
  <c r="G55" i="18"/>
  <c r="G76" i="18"/>
  <c r="F11" i="30"/>
  <c r="K10" i="18"/>
  <c r="E56" i="18"/>
  <c r="E77" i="18"/>
  <c r="D12" i="30"/>
  <c r="K11" i="18"/>
  <c r="C57" i="18"/>
  <c r="C78" i="18"/>
  <c r="B13" i="30"/>
  <c r="K12" i="18"/>
  <c r="E58" i="18"/>
  <c r="E79" i="18"/>
  <c r="D14" i="30"/>
  <c r="K13" i="18"/>
  <c r="G59" i="18"/>
  <c r="G80" i="18"/>
  <c r="F15" i="30"/>
  <c r="K14" i="18"/>
  <c r="K15" i="18"/>
  <c r="D61" i="18"/>
  <c r="D82" i="18"/>
  <c r="C17" i="30"/>
  <c r="F61" i="18"/>
  <c r="F82" i="18"/>
  <c r="E17" i="30"/>
  <c r="K16" i="18"/>
  <c r="E62" i="18"/>
  <c r="E83" i="18"/>
  <c r="D18" i="30"/>
  <c r="K17" i="18"/>
  <c r="E63" i="18"/>
  <c r="E84" i="18"/>
  <c r="D19" i="30"/>
  <c r="K18" i="18"/>
  <c r="K19" i="18"/>
  <c r="F65" i="18"/>
  <c r="F86" i="18"/>
  <c r="E21" i="30"/>
  <c r="G65" i="18"/>
  <c r="G86" i="18"/>
  <c r="F21" i="30"/>
  <c r="K20" i="18"/>
  <c r="K21" i="18"/>
  <c r="C67" i="18"/>
  <c r="C88" i="18"/>
  <c r="B23" i="30"/>
  <c r="E67" i="18"/>
  <c r="E88" i="18"/>
  <c r="D23" i="30"/>
  <c r="G67" i="18"/>
  <c r="G88" i="18"/>
  <c r="F23" i="30"/>
  <c r="K6" i="18"/>
  <c r="C129" i="27"/>
  <c r="B9" i="31"/>
  <c r="M90" i="27"/>
  <c r="M129" i="27"/>
  <c r="H9" i="31"/>
  <c r="M123" i="27"/>
  <c r="M162" i="27"/>
  <c r="H42" i="31"/>
  <c r="F162" i="27"/>
  <c r="E42" i="31"/>
  <c r="M122" i="27"/>
  <c r="M161" i="27"/>
  <c r="H41" i="31"/>
  <c r="M121" i="27"/>
  <c r="M160" i="27"/>
  <c r="H40" i="31"/>
  <c r="F160" i="27"/>
  <c r="E40" i="31"/>
  <c r="M120" i="27"/>
  <c r="M159" i="27"/>
  <c r="H39" i="31"/>
  <c r="D159" i="27"/>
  <c r="C39" i="31"/>
  <c r="M119" i="27"/>
  <c r="M158" i="27"/>
  <c r="H38" i="31"/>
  <c r="F158" i="27"/>
  <c r="E38" i="31"/>
  <c r="D158" i="27"/>
  <c r="C38" i="31"/>
  <c r="M118" i="27"/>
  <c r="M157" i="27"/>
  <c r="H37" i="31"/>
  <c r="E157" i="27"/>
  <c r="D37" i="31"/>
  <c r="M117" i="27"/>
  <c r="M156" i="27"/>
  <c r="H36" i="31"/>
  <c r="M116" i="27"/>
  <c r="M155" i="27"/>
  <c r="H35" i="31"/>
  <c r="D155" i="27"/>
  <c r="C35" i="31"/>
  <c r="M115" i="27"/>
  <c r="M154" i="27"/>
  <c r="H34" i="31"/>
  <c r="F154" i="27"/>
  <c r="E34" i="31"/>
  <c r="C154" i="27"/>
  <c r="B34" i="31"/>
  <c r="M114" i="27"/>
  <c r="M153" i="27"/>
  <c r="H33" i="31"/>
  <c r="D153" i="27"/>
  <c r="C33" i="31"/>
  <c r="M113" i="27"/>
  <c r="M152" i="27"/>
  <c r="H32" i="31"/>
  <c r="G152" i="27"/>
  <c r="F32" i="31"/>
  <c r="F152" i="27"/>
  <c r="E32" i="31"/>
  <c r="M112" i="27"/>
  <c r="M151" i="27"/>
  <c r="H31" i="31"/>
  <c r="E151" i="27"/>
  <c r="D31" i="31"/>
  <c r="D151" i="27"/>
  <c r="C31" i="31"/>
  <c r="M110" i="27"/>
  <c r="M149" i="27"/>
  <c r="H29" i="31"/>
  <c r="F149" i="27"/>
  <c r="E29" i="31"/>
  <c r="D149" i="27"/>
  <c r="C29" i="31"/>
  <c r="M109" i="27"/>
  <c r="M148" i="27"/>
  <c r="H28" i="31"/>
  <c r="E148" i="27"/>
  <c r="D28" i="31"/>
  <c r="D148" i="27"/>
  <c r="C28" i="31"/>
  <c r="M108" i="27"/>
  <c r="M147" i="27"/>
  <c r="H27" i="31"/>
  <c r="F147" i="27"/>
  <c r="E27" i="31"/>
  <c r="M107" i="27"/>
  <c r="M146" i="27"/>
  <c r="H26" i="31"/>
  <c r="F146" i="27"/>
  <c r="E26" i="31"/>
  <c r="E146" i="27"/>
  <c r="D26" i="31"/>
  <c r="D146" i="27"/>
  <c r="C26" i="31"/>
  <c r="M106" i="27"/>
  <c r="M145" i="27"/>
  <c r="H25" i="31"/>
  <c r="F145" i="27"/>
  <c r="E25" i="31"/>
  <c r="M105" i="27"/>
  <c r="M144" i="27"/>
  <c r="H24" i="31"/>
  <c r="D144" i="27"/>
  <c r="C24" i="31"/>
  <c r="M104" i="27"/>
  <c r="M143" i="27"/>
  <c r="H23" i="31"/>
  <c r="F143" i="27"/>
  <c r="E23" i="31"/>
  <c r="C143" i="27"/>
  <c r="B23" i="31"/>
  <c r="M111" i="27"/>
  <c r="M150" i="27"/>
  <c r="H30" i="31"/>
  <c r="D150" i="27"/>
  <c r="C30" i="31"/>
  <c r="M96" i="27"/>
  <c r="M135" i="27"/>
  <c r="H15" i="31"/>
  <c r="G135" i="27"/>
  <c r="F15" i="31"/>
  <c r="M103" i="27"/>
  <c r="M142" i="27"/>
  <c r="H22" i="31"/>
  <c r="M102" i="27"/>
  <c r="M141" i="27"/>
  <c r="H21" i="31"/>
  <c r="C141" i="27"/>
  <c r="B21" i="31"/>
  <c r="M101" i="27"/>
  <c r="M140" i="27"/>
  <c r="H20" i="31"/>
  <c r="E140" i="27"/>
  <c r="D20" i="31"/>
  <c r="M100" i="27"/>
  <c r="M139" i="27"/>
  <c r="H19" i="31"/>
  <c r="G139" i="27"/>
  <c r="F19" i="31"/>
  <c r="M99" i="27"/>
  <c r="M138" i="27"/>
  <c r="H18" i="31"/>
  <c r="F138" i="27"/>
  <c r="E18" i="31"/>
  <c r="E138" i="27"/>
  <c r="D18" i="31"/>
  <c r="D138" i="27"/>
  <c r="C18" i="31"/>
  <c r="M98" i="27"/>
  <c r="M137" i="27"/>
  <c r="H17" i="31"/>
  <c r="C137" i="27"/>
  <c r="B17" i="31"/>
  <c r="M97" i="27"/>
  <c r="M136" i="27"/>
  <c r="H16" i="31"/>
  <c r="F136" i="27"/>
  <c r="E16" i="31"/>
  <c r="M95" i="27"/>
  <c r="M134" i="27"/>
  <c r="H14" i="31"/>
  <c r="F134" i="27"/>
  <c r="E14" i="31"/>
  <c r="M94" i="27"/>
  <c r="M133" i="27"/>
  <c r="H13" i="31"/>
  <c r="F133" i="27"/>
  <c r="E13" i="31"/>
  <c r="E133" i="27"/>
  <c r="D13" i="31"/>
  <c r="D133" i="27"/>
  <c r="C13" i="31"/>
  <c r="M93" i="27"/>
  <c r="M132" i="27"/>
  <c r="H12" i="31"/>
  <c r="F132" i="27"/>
  <c r="E12" i="31"/>
  <c r="M92" i="27"/>
  <c r="M131" i="27"/>
  <c r="H11" i="31"/>
  <c r="D131" i="27"/>
  <c r="C11" i="31"/>
  <c r="M67" i="18"/>
  <c r="M88" i="18"/>
  <c r="H23" i="30"/>
  <c r="M66" i="18"/>
  <c r="M87" i="18"/>
  <c r="H22" i="30"/>
  <c r="M63" i="18"/>
  <c r="M84" i="18"/>
  <c r="H19" i="30"/>
  <c r="M60" i="18"/>
  <c r="Q20" i="2"/>
  <c r="M59" i="18"/>
  <c r="M80" i="18"/>
  <c r="H15" i="30"/>
  <c r="M56" i="18"/>
  <c r="M77" i="18"/>
  <c r="H12" i="30"/>
  <c r="M54" i="18"/>
  <c r="M75" i="18"/>
  <c r="H10" i="30"/>
  <c r="D73" i="19"/>
  <c r="D98" i="19"/>
  <c r="C22" i="20"/>
  <c r="E73" i="19"/>
  <c r="E98" i="19"/>
  <c r="D22" i="20"/>
  <c r="F73" i="19"/>
  <c r="F98" i="19"/>
  <c r="E22" i="20"/>
  <c r="G73" i="19"/>
  <c r="G98" i="19"/>
  <c r="F22" i="20"/>
  <c r="C73" i="19"/>
  <c r="C98" i="19"/>
  <c r="B22" i="20"/>
  <c r="K73" i="19"/>
  <c r="K98" i="19"/>
  <c r="H22" i="20"/>
  <c r="K8" i="19"/>
  <c r="K9" i="19"/>
  <c r="K10" i="19"/>
  <c r="K11" i="19"/>
  <c r="K12" i="19"/>
  <c r="K13" i="19"/>
  <c r="K14" i="19"/>
  <c r="K15" i="19"/>
  <c r="K16" i="19"/>
  <c r="K17" i="19"/>
  <c r="K18" i="19"/>
  <c r="K7" i="19"/>
  <c r="A73" i="19"/>
  <c r="A98" i="19"/>
  <c r="D23" i="8"/>
  <c r="E23" i="8"/>
  <c r="E22" i="25"/>
  <c r="H34" i="24"/>
  <c r="H23" i="24"/>
  <c r="H22" i="24"/>
  <c r="H21" i="24"/>
  <c r="H20" i="24"/>
  <c r="H19" i="24"/>
  <c r="H18" i="24"/>
  <c r="H17" i="24"/>
  <c r="H16" i="24"/>
  <c r="H15" i="24"/>
  <c r="H14" i="24"/>
  <c r="H13" i="24"/>
  <c r="D23" i="24"/>
  <c r="C72" i="19"/>
  <c r="C97" i="19"/>
  <c r="B21" i="20"/>
  <c r="D72" i="19"/>
  <c r="D97" i="19"/>
  <c r="C21" i="20"/>
  <c r="E72" i="19"/>
  <c r="E97" i="19"/>
  <c r="D21" i="20"/>
  <c r="F72" i="19"/>
  <c r="F97" i="19"/>
  <c r="E21" i="20"/>
  <c r="G72" i="19"/>
  <c r="G97" i="19"/>
  <c r="F21" i="20"/>
  <c r="K72" i="19"/>
  <c r="K97" i="19"/>
  <c r="H21" i="20"/>
  <c r="A72" i="19"/>
  <c r="A97" i="19"/>
  <c r="D22" i="8"/>
  <c r="E22" i="8"/>
  <c r="C23" i="8"/>
  <c r="E13" i="25"/>
  <c r="E14" i="25"/>
  <c r="E15" i="25"/>
  <c r="E16" i="25"/>
  <c r="E17" i="25"/>
  <c r="E18" i="25"/>
  <c r="E19" i="25"/>
  <c r="E20" i="25"/>
  <c r="E21" i="25"/>
  <c r="E33" i="25"/>
  <c r="E12" i="25"/>
  <c r="D14" i="24"/>
  <c r="D15" i="24"/>
  <c r="D16" i="24"/>
  <c r="D17" i="24"/>
  <c r="D18" i="24"/>
  <c r="D19" i="24"/>
  <c r="D20" i="24"/>
  <c r="D21" i="24"/>
  <c r="D22" i="24"/>
  <c r="D13" i="24"/>
  <c r="D21" i="8"/>
  <c r="F21" i="8"/>
  <c r="C22" i="8"/>
  <c r="D71" i="19"/>
  <c r="D96" i="19"/>
  <c r="C20" i="20"/>
  <c r="E71" i="19"/>
  <c r="E96" i="19"/>
  <c r="D20" i="20"/>
  <c r="F71" i="19"/>
  <c r="F96" i="19"/>
  <c r="E20" i="20"/>
  <c r="G71" i="19"/>
  <c r="G96" i="19"/>
  <c r="F20" i="20"/>
  <c r="K71" i="19"/>
  <c r="K96" i="19"/>
  <c r="H20" i="20"/>
  <c r="C71" i="19"/>
  <c r="C96" i="19"/>
  <c r="B20" i="20"/>
  <c r="A71" i="19"/>
  <c r="A96" i="19"/>
  <c r="K70" i="19"/>
  <c r="K95" i="19"/>
  <c r="H19" i="20"/>
  <c r="G70" i="19"/>
  <c r="G95" i="19"/>
  <c r="F19" i="20"/>
  <c r="F70" i="19"/>
  <c r="F95" i="19"/>
  <c r="E19" i="20"/>
  <c r="E70" i="19"/>
  <c r="E95" i="19"/>
  <c r="D19" i="20"/>
  <c r="D70" i="19"/>
  <c r="D95" i="19"/>
  <c r="C19" i="20"/>
  <c r="C70" i="19"/>
  <c r="C95" i="19"/>
  <c r="B19" i="20"/>
  <c r="A70" i="19"/>
  <c r="A95" i="19"/>
  <c r="K69" i="19"/>
  <c r="K94" i="19"/>
  <c r="H18" i="20"/>
  <c r="G69" i="19"/>
  <c r="G94" i="19"/>
  <c r="F18" i="20"/>
  <c r="F69" i="19"/>
  <c r="F94" i="19"/>
  <c r="E18" i="20"/>
  <c r="E69" i="19"/>
  <c r="E94" i="19"/>
  <c r="D18" i="20"/>
  <c r="D69" i="19"/>
  <c r="D94" i="19"/>
  <c r="C18" i="20"/>
  <c r="C69" i="19"/>
  <c r="C94" i="19"/>
  <c r="B18" i="20"/>
  <c r="A69" i="19"/>
  <c r="A94" i="19"/>
  <c r="K68" i="19"/>
  <c r="K93" i="19"/>
  <c r="H17" i="20"/>
  <c r="G68" i="19"/>
  <c r="G93" i="19"/>
  <c r="F17" i="20"/>
  <c r="F68" i="19"/>
  <c r="F93" i="19"/>
  <c r="E17" i="20"/>
  <c r="E68" i="19"/>
  <c r="E93" i="19"/>
  <c r="D17" i="20"/>
  <c r="D68" i="19"/>
  <c r="D93" i="19"/>
  <c r="C17" i="20"/>
  <c r="C68" i="19"/>
  <c r="C93" i="19"/>
  <c r="B17" i="20"/>
  <c r="A68" i="19"/>
  <c r="A93" i="19"/>
  <c r="K67" i="19"/>
  <c r="K92" i="19"/>
  <c r="H16" i="20"/>
  <c r="G67" i="19"/>
  <c r="G92" i="19"/>
  <c r="F16" i="20"/>
  <c r="F67" i="19"/>
  <c r="F92" i="19"/>
  <c r="E16" i="20"/>
  <c r="E67" i="19"/>
  <c r="E92" i="19"/>
  <c r="D16" i="20"/>
  <c r="D67" i="19"/>
  <c r="D92" i="19"/>
  <c r="C16" i="20"/>
  <c r="C67" i="19"/>
  <c r="C92" i="19"/>
  <c r="B16" i="20"/>
  <c r="A67" i="19"/>
  <c r="A92" i="19"/>
  <c r="K66" i="19"/>
  <c r="K91" i="19"/>
  <c r="H15" i="20"/>
  <c r="G66" i="19"/>
  <c r="G91" i="19"/>
  <c r="F15" i="20"/>
  <c r="F66" i="19"/>
  <c r="F91" i="19"/>
  <c r="E15" i="20"/>
  <c r="E66" i="19"/>
  <c r="E91" i="19"/>
  <c r="D15" i="20"/>
  <c r="D66" i="19"/>
  <c r="D91" i="19"/>
  <c r="C15" i="20"/>
  <c r="C66" i="19"/>
  <c r="A66" i="19"/>
  <c r="A91" i="19"/>
  <c r="K65" i="19"/>
  <c r="K90" i="19"/>
  <c r="H14" i="20"/>
  <c r="G65" i="19"/>
  <c r="G90" i="19"/>
  <c r="F14" i="20"/>
  <c r="F65" i="19"/>
  <c r="F90" i="19"/>
  <c r="E14" i="20"/>
  <c r="E65" i="19"/>
  <c r="E90" i="19"/>
  <c r="D14" i="20"/>
  <c r="D65" i="19"/>
  <c r="D90" i="19"/>
  <c r="C14" i="20"/>
  <c r="C65" i="19"/>
  <c r="C90" i="19"/>
  <c r="B14" i="20"/>
  <c r="A65" i="19"/>
  <c r="A90" i="19"/>
  <c r="K64" i="19"/>
  <c r="K89" i="19"/>
  <c r="H13" i="20"/>
  <c r="G64" i="19"/>
  <c r="G89" i="19"/>
  <c r="F13" i="20"/>
  <c r="F64" i="19"/>
  <c r="F89" i="19"/>
  <c r="E13" i="20"/>
  <c r="E64" i="19"/>
  <c r="E89" i="19"/>
  <c r="D13" i="20"/>
  <c r="D64" i="19"/>
  <c r="D89" i="19"/>
  <c r="C13" i="20"/>
  <c r="C64" i="19"/>
  <c r="C89" i="19"/>
  <c r="B13" i="20"/>
  <c r="A64" i="19"/>
  <c r="A89" i="19"/>
  <c r="K63" i="19"/>
  <c r="K88" i="19"/>
  <c r="H12" i="20"/>
  <c r="G63" i="19"/>
  <c r="G88" i="19"/>
  <c r="F12" i="20"/>
  <c r="F63" i="19"/>
  <c r="F88" i="19"/>
  <c r="E12" i="20"/>
  <c r="E63" i="19"/>
  <c r="E88" i="19"/>
  <c r="D12" i="20"/>
  <c r="D63" i="19"/>
  <c r="D88" i="19"/>
  <c r="C12" i="20"/>
  <c r="C63" i="19"/>
  <c r="C88" i="19"/>
  <c r="B12" i="20"/>
  <c r="A63" i="19"/>
  <c r="A88" i="19"/>
  <c r="K62" i="19"/>
  <c r="K87" i="19"/>
  <c r="H11" i="20"/>
  <c r="G62" i="19"/>
  <c r="G87" i="19"/>
  <c r="F11" i="20"/>
  <c r="F62" i="19"/>
  <c r="F87" i="19"/>
  <c r="E11" i="20"/>
  <c r="E62" i="19"/>
  <c r="E87" i="19"/>
  <c r="D11" i="20"/>
  <c r="D62" i="19"/>
  <c r="D87" i="19"/>
  <c r="C11" i="20"/>
  <c r="C62" i="19"/>
  <c r="C87" i="19"/>
  <c r="B11" i="20"/>
  <c r="A62" i="19"/>
  <c r="A87" i="19"/>
  <c r="D20" i="8"/>
  <c r="E20" i="8"/>
  <c r="C21" i="8"/>
  <c r="D19" i="8"/>
  <c r="F19" i="8"/>
  <c r="C20" i="8"/>
  <c r="D13" i="8"/>
  <c r="F13" i="8"/>
  <c r="D14" i="8"/>
  <c r="E14" i="8"/>
  <c r="D15" i="8"/>
  <c r="F15" i="8"/>
  <c r="D16" i="8"/>
  <c r="E16" i="8"/>
  <c r="D17" i="8"/>
  <c r="F17" i="8"/>
  <c r="D18" i="8"/>
  <c r="F18" i="8"/>
  <c r="D12" i="8"/>
  <c r="F12" i="8"/>
  <c r="C12" i="8"/>
  <c r="C13" i="8"/>
  <c r="C14" i="8"/>
  <c r="C15" i="8"/>
  <c r="C16" i="8"/>
  <c r="C17" i="8"/>
  <c r="C18" i="8"/>
  <c r="C19" i="8"/>
  <c r="C11" i="8"/>
  <c r="Q23" i="2"/>
  <c r="C91" i="19"/>
  <c r="B15" i="20"/>
  <c r="F22" i="8"/>
  <c r="B8" i="20"/>
  <c r="F8" i="20"/>
  <c r="C8" i="20"/>
  <c r="H8" i="20"/>
  <c r="D8" i="20"/>
  <c r="E8" i="20"/>
  <c r="K93" i="27"/>
  <c r="K132" i="27"/>
  <c r="G12" i="31"/>
  <c r="K123" i="27"/>
  <c r="K162" i="27"/>
  <c r="G42" i="31"/>
  <c r="K117" i="27"/>
  <c r="K156" i="27"/>
  <c r="G36" i="31"/>
  <c r="K95" i="27"/>
  <c r="K134" i="27"/>
  <c r="G14" i="31"/>
  <c r="K116" i="27"/>
  <c r="K155" i="27"/>
  <c r="G35" i="31"/>
  <c r="K109" i="27"/>
  <c r="K148" i="27"/>
  <c r="G28" i="31"/>
  <c r="F14" i="8"/>
  <c r="D156" i="27"/>
  <c r="C36" i="31"/>
  <c r="D162" i="27"/>
  <c r="C42" i="31"/>
  <c r="K101" i="27"/>
  <c r="K140" i="27"/>
  <c r="G20" i="31"/>
  <c r="K99" i="27"/>
  <c r="I69" i="19"/>
  <c r="I94" i="19"/>
  <c r="G18" i="20"/>
  <c r="E15" i="8"/>
  <c r="Q27" i="2"/>
  <c r="R27" i="2"/>
  <c r="K121" i="27"/>
  <c r="K160" i="27"/>
  <c r="G40" i="31"/>
  <c r="K110" i="27"/>
  <c r="K149" i="27"/>
  <c r="G29" i="31"/>
  <c r="K108" i="27"/>
  <c r="K106" i="27"/>
  <c r="K145" i="27"/>
  <c r="G25" i="31"/>
  <c r="K138" i="27"/>
  <c r="G18" i="31"/>
  <c r="D140" i="27"/>
  <c r="C20" i="31"/>
  <c r="K147" i="27"/>
  <c r="G27" i="31"/>
  <c r="E160" i="27"/>
  <c r="D40" i="31"/>
  <c r="K122" i="27"/>
  <c r="K161" i="27"/>
  <c r="G41" i="31"/>
  <c r="K111" i="27"/>
  <c r="K150" i="27"/>
  <c r="G30" i="31"/>
  <c r="K94" i="27"/>
  <c r="K133" i="27"/>
  <c r="G13" i="31"/>
  <c r="K90" i="27"/>
  <c r="K129" i="27"/>
  <c r="G9" i="31"/>
  <c r="K107" i="27"/>
  <c r="K146" i="27"/>
  <c r="G26" i="31"/>
  <c r="K112" i="27"/>
  <c r="K151" i="27"/>
  <c r="G31" i="31"/>
  <c r="K104" i="27"/>
  <c r="K143" i="27"/>
  <c r="G23" i="31"/>
  <c r="K103" i="27"/>
  <c r="K142" i="27"/>
  <c r="G22" i="31"/>
  <c r="K113" i="27"/>
  <c r="K152" i="27"/>
  <c r="G32" i="31"/>
  <c r="K102" i="27"/>
  <c r="K141" i="27"/>
  <c r="G21" i="31"/>
  <c r="K120" i="27"/>
  <c r="K159" i="27"/>
  <c r="G39" i="31"/>
  <c r="K100" i="27"/>
  <c r="K139" i="27"/>
  <c r="G19" i="31"/>
  <c r="K115" i="27"/>
  <c r="K154" i="27"/>
  <c r="G34" i="31"/>
  <c r="K105" i="27"/>
  <c r="K144" i="27"/>
  <c r="G24" i="31"/>
  <c r="K114" i="27"/>
  <c r="K153" i="27"/>
  <c r="G33" i="31"/>
  <c r="E145" i="27"/>
  <c r="D25" i="31"/>
  <c r="E147" i="27"/>
  <c r="D27" i="31"/>
  <c r="E149" i="27"/>
  <c r="D29" i="31"/>
  <c r="C161" i="27"/>
  <c r="B41" i="31"/>
  <c r="F129" i="27"/>
  <c r="E9" i="31"/>
  <c r="K98" i="27"/>
  <c r="K137" i="27"/>
  <c r="G17" i="31"/>
  <c r="K119" i="27"/>
  <c r="K158" i="27"/>
  <c r="G38" i="31"/>
  <c r="C133" i="27"/>
  <c r="B13" i="31"/>
  <c r="K96" i="27"/>
  <c r="K135" i="27"/>
  <c r="G15" i="31"/>
  <c r="D66" i="18"/>
  <c r="D87" i="18"/>
  <c r="C22" i="30"/>
  <c r="C39" i="18"/>
  <c r="G63" i="18"/>
  <c r="G84" i="18"/>
  <c r="F19" i="30"/>
  <c r="C63" i="18"/>
  <c r="C84" i="18"/>
  <c r="B19" i="30"/>
  <c r="G60" i="18"/>
  <c r="G81" i="18"/>
  <c r="F16" i="30"/>
  <c r="C59" i="18"/>
  <c r="C80" i="18"/>
  <c r="B15" i="30"/>
  <c r="F56" i="18"/>
  <c r="F77" i="18"/>
  <c r="E12" i="30"/>
  <c r="C54" i="18"/>
  <c r="C75" i="18"/>
  <c r="B10" i="30"/>
  <c r="Q19" i="2"/>
  <c r="D56" i="18"/>
  <c r="D77" i="18"/>
  <c r="C12" i="30"/>
  <c r="M64" i="18"/>
  <c r="C62" i="18"/>
  <c r="C83" i="18"/>
  <c r="B18" i="30"/>
  <c r="G58" i="18"/>
  <c r="G79" i="18"/>
  <c r="F14" i="30"/>
  <c r="C58" i="18"/>
  <c r="F54" i="18"/>
  <c r="F75" i="18"/>
  <c r="E10" i="30"/>
  <c r="G54" i="18"/>
  <c r="G75" i="18"/>
  <c r="F10" i="30"/>
  <c r="F58" i="18"/>
  <c r="F79" i="18"/>
  <c r="E14" i="30"/>
  <c r="D58" i="18"/>
  <c r="D79" i="18"/>
  <c r="C14" i="30"/>
  <c r="F66" i="18"/>
  <c r="F87" i="18"/>
  <c r="E22" i="30"/>
  <c r="G64" i="18"/>
  <c r="G85" i="18"/>
  <c r="F20" i="30"/>
  <c r="C64" i="18"/>
  <c r="E60" i="18"/>
  <c r="E81" i="18"/>
  <c r="D16" i="30"/>
  <c r="E57" i="18"/>
  <c r="E78" i="18"/>
  <c r="D13" i="30"/>
  <c r="G66" i="18"/>
  <c r="G87" i="18"/>
  <c r="F22" i="30"/>
  <c r="E66" i="18"/>
  <c r="E87" i="18"/>
  <c r="D22" i="30"/>
  <c r="C66" i="18"/>
  <c r="C87" i="18"/>
  <c r="B22" i="30"/>
  <c r="F64" i="18"/>
  <c r="F85" i="18"/>
  <c r="E20" i="30"/>
  <c r="D64" i="18"/>
  <c r="D85" i="18"/>
  <c r="C20" i="30"/>
  <c r="G62" i="18"/>
  <c r="G83" i="18"/>
  <c r="F18" i="30"/>
  <c r="F60" i="18"/>
  <c r="F81" i="18"/>
  <c r="E16" i="30"/>
  <c r="D60" i="18"/>
  <c r="D81" i="18"/>
  <c r="C16" i="30"/>
  <c r="D59" i="18"/>
  <c r="D80" i="18"/>
  <c r="C15" i="30"/>
  <c r="F67" i="18"/>
  <c r="F88" i="18"/>
  <c r="E23" i="30"/>
  <c r="D67" i="18"/>
  <c r="K67" i="18"/>
  <c r="K88" i="18"/>
  <c r="G23" i="30"/>
  <c r="E65" i="18"/>
  <c r="E86" i="18"/>
  <c r="D21" i="30"/>
  <c r="F63" i="18"/>
  <c r="F84" i="18"/>
  <c r="E19" i="30"/>
  <c r="D55" i="18"/>
  <c r="I68" i="19"/>
  <c r="I93" i="19"/>
  <c r="G17" i="20"/>
  <c r="I63" i="19"/>
  <c r="I88" i="19"/>
  <c r="G12" i="20"/>
  <c r="I62" i="19"/>
  <c r="I87" i="19"/>
  <c r="G11" i="20"/>
  <c r="I74" i="19"/>
  <c r="I99" i="19"/>
  <c r="G23" i="20"/>
  <c r="E7" i="20"/>
  <c r="K97" i="27"/>
  <c r="K136" i="27"/>
  <c r="G16" i="31"/>
  <c r="M81" i="18"/>
  <c r="H16" i="30"/>
  <c r="Q16" i="2"/>
  <c r="R16" i="2"/>
  <c r="C52" i="18"/>
  <c r="C73" i="18"/>
  <c r="B8" i="30"/>
  <c r="E52" i="18"/>
  <c r="E73" i="18"/>
  <c r="D8" i="30"/>
  <c r="C41" i="18"/>
  <c r="C38" i="18"/>
  <c r="E61" i="18"/>
  <c r="E82" i="18"/>
  <c r="D17" i="30"/>
  <c r="C33" i="18"/>
  <c r="F55" i="18"/>
  <c r="F76" i="18"/>
  <c r="E11" i="30"/>
  <c r="C29" i="18"/>
  <c r="C40" i="18"/>
  <c r="C31" i="18"/>
  <c r="M83" i="18"/>
  <c r="H18" i="30"/>
  <c r="Q22" i="2"/>
  <c r="R22" i="2"/>
  <c r="K58" i="18"/>
  <c r="K79" i="18"/>
  <c r="G14" i="30"/>
  <c r="C79" i="18"/>
  <c r="B14" i="30"/>
  <c r="D88" i="18"/>
  <c r="C23" i="30"/>
  <c r="C85" i="18"/>
  <c r="B20" i="30"/>
  <c r="M78" i="18"/>
  <c r="H13" i="30"/>
  <c r="Q17" i="2"/>
  <c r="R17" i="2"/>
  <c r="C77" i="18"/>
  <c r="B12" i="30"/>
  <c r="D76" i="18"/>
  <c r="C11" i="30"/>
  <c r="Q21" i="2"/>
  <c r="R21" i="2"/>
  <c r="Q14" i="2"/>
  <c r="R14" i="2"/>
  <c r="Q25" i="2"/>
  <c r="R25" i="2"/>
  <c r="Q15" i="2"/>
  <c r="R15" i="2"/>
  <c r="M58" i="18"/>
  <c r="D84" i="18"/>
  <c r="C19" i="30"/>
  <c r="Q26" i="2"/>
  <c r="R26" i="2"/>
  <c r="H53" i="60"/>
  <c r="N21" i="2"/>
  <c r="N25" i="11"/>
  <c r="H48" i="60"/>
  <c r="N16" i="2"/>
  <c r="N16" i="11"/>
  <c r="H57" i="60"/>
  <c r="N25" i="2"/>
  <c r="H59" i="60"/>
  <c r="N27" i="2"/>
  <c r="N29" i="11"/>
  <c r="H52" i="60"/>
  <c r="N20" i="2"/>
  <c r="N19" i="11"/>
  <c r="H50" i="60"/>
  <c r="N18" i="2"/>
  <c r="N15" i="11"/>
  <c r="H51" i="60"/>
  <c r="N19" i="2"/>
  <c r="N10" i="11"/>
  <c r="H56" i="60"/>
  <c r="N24" i="2"/>
  <c r="N32" i="11"/>
  <c r="H55" i="60"/>
  <c r="N23" i="2"/>
  <c r="N27" i="11"/>
  <c r="H49" i="60"/>
  <c r="N17" i="2"/>
  <c r="H46" i="60"/>
  <c r="N14" i="2"/>
  <c r="N18" i="11"/>
  <c r="N12" i="2"/>
  <c r="N8" i="11"/>
  <c r="H47" i="60"/>
  <c r="N15" i="2"/>
  <c r="N35" i="11"/>
  <c r="H54" i="60"/>
  <c r="N22" i="2"/>
  <c r="N31" i="11"/>
  <c r="H58" i="60"/>
  <c r="N26" i="2"/>
  <c r="N12" i="11"/>
  <c r="F16" i="8"/>
  <c r="E18" i="8"/>
  <c r="K92" i="27"/>
  <c r="K131" i="27"/>
  <c r="G11" i="31"/>
  <c r="K118" i="27"/>
  <c r="K157" i="27"/>
  <c r="G37" i="31"/>
  <c r="I75" i="19"/>
  <c r="I100" i="19"/>
  <c r="G24" i="20"/>
  <c r="C42" i="18"/>
  <c r="F62" i="18"/>
  <c r="G61" i="18"/>
  <c r="G82" i="18"/>
  <c r="F17" i="30"/>
  <c r="C60" i="18"/>
  <c r="I70" i="19"/>
  <c r="I95" i="19"/>
  <c r="G19" i="20"/>
  <c r="I72" i="19"/>
  <c r="I97" i="19"/>
  <c r="G21" i="20"/>
  <c r="C7" i="20"/>
  <c r="I73" i="19"/>
  <c r="I98" i="19"/>
  <c r="G22" i="20"/>
  <c r="I71" i="19"/>
  <c r="I96" i="19"/>
  <c r="G20" i="20"/>
  <c r="I67" i="19"/>
  <c r="I92" i="19"/>
  <c r="G16" i="20"/>
  <c r="I64" i="19"/>
  <c r="I89" i="19"/>
  <c r="G13" i="20"/>
  <c r="F7" i="20"/>
  <c r="I65" i="19"/>
  <c r="I90" i="19"/>
  <c r="G14" i="20"/>
  <c r="I66" i="19"/>
  <c r="I91" i="19"/>
  <c r="G15" i="20"/>
  <c r="D7" i="20"/>
  <c r="H7" i="20"/>
  <c r="B7" i="20"/>
  <c r="M25" i="53"/>
  <c r="D16" i="49"/>
  <c r="J25" i="53"/>
  <c r="B16" i="49"/>
  <c r="L25" i="53"/>
  <c r="C16" i="49"/>
  <c r="R39" i="11"/>
  <c r="R31" i="11"/>
  <c r="R16" i="11"/>
  <c r="J44" i="52"/>
  <c r="B37" i="55"/>
  <c r="M44" i="52"/>
  <c r="D37" i="55"/>
  <c r="L44" i="52"/>
  <c r="C37" i="55"/>
  <c r="J40" i="52"/>
  <c r="B33" i="55"/>
  <c r="M40" i="52"/>
  <c r="D33" i="55"/>
  <c r="L40" i="52"/>
  <c r="C33" i="55"/>
  <c r="J36" i="52"/>
  <c r="B29" i="55"/>
  <c r="M36" i="52"/>
  <c r="D29" i="55"/>
  <c r="L36" i="52"/>
  <c r="C29" i="55"/>
  <c r="L31" i="52"/>
  <c r="C24" i="55"/>
  <c r="M31" i="52"/>
  <c r="D24" i="55"/>
  <c r="J31" i="52"/>
  <c r="B24" i="55"/>
  <c r="M27" i="52"/>
  <c r="D20" i="55"/>
  <c r="J27" i="52"/>
  <c r="B20" i="55"/>
  <c r="L27" i="52"/>
  <c r="C20" i="55"/>
  <c r="L17" i="52"/>
  <c r="C10" i="55"/>
  <c r="M17" i="52"/>
  <c r="D10" i="55"/>
  <c r="J17" i="52"/>
  <c r="B10" i="55"/>
  <c r="M21" i="52"/>
  <c r="D14" i="55"/>
  <c r="L21" i="52"/>
  <c r="C14" i="55"/>
  <c r="J21" i="52"/>
  <c r="B14" i="55"/>
  <c r="M16" i="52"/>
  <c r="D9" i="55"/>
  <c r="J16" i="52"/>
  <c r="B9" i="55"/>
  <c r="L16" i="52"/>
  <c r="C9" i="55"/>
  <c r="L43" i="52"/>
  <c r="C36" i="55"/>
  <c r="M43" i="52"/>
  <c r="D36" i="55"/>
  <c r="J43" i="52"/>
  <c r="B36" i="55"/>
  <c r="L39" i="52"/>
  <c r="C32" i="55"/>
  <c r="M39" i="52"/>
  <c r="D32" i="55"/>
  <c r="J39" i="52"/>
  <c r="B32" i="55"/>
  <c r="M35" i="52"/>
  <c r="D28" i="55"/>
  <c r="L35" i="52"/>
  <c r="C28" i="55"/>
  <c r="J35" i="52"/>
  <c r="B28" i="55"/>
  <c r="L30" i="52"/>
  <c r="C23" i="55"/>
  <c r="M30" i="52"/>
  <c r="D23" i="55"/>
  <c r="J30" i="52"/>
  <c r="B23" i="55"/>
  <c r="L26" i="52"/>
  <c r="C19" i="55"/>
  <c r="M26" i="52"/>
  <c r="D19" i="55"/>
  <c r="J26" i="52"/>
  <c r="B19" i="55"/>
  <c r="L24" i="52"/>
  <c r="C17" i="55"/>
  <c r="J24" i="52"/>
  <c r="B17" i="55"/>
  <c r="M24" i="52"/>
  <c r="D17" i="55"/>
  <c r="J20" i="52"/>
  <c r="B13" i="55"/>
  <c r="L20" i="52"/>
  <c r="C13" i="55"/>
  <c r="M20" i="52"/>
  <c r="D13" i="55"/>
  <c r="M15" i="52"/>
  <c r="D8" i="55"/>
  <c r="L15" i="52"/>
  <c r="C8" i="55"/>
  <c r="J15" i="52"/>
  <c r="B8" i="55"/>
  <c r="J11" i="52"/>
  <c r="B5" i="55"/>
  <c r="L11" i="52"/>
  <c r="C5" i="55"/>
  <c r="M11" i="52"/>
  <c r="D5" i="55"/>
  <c r="J38" i="52"/>
  <c r="B31" i="55"/>
  <c r="L38" i="52"/>
  <c r="C31" i="55"/>
  <c r="M38" i="52"/>
  <c r="D31" i="55"/>
  <c r="L29" i="52"/>
  <c r="C22" i="55"/>
  <c r="M29" i="52"/>
  <c r="D22" i="55"/>
  <c r="J29" i="52"/>
  <c r="B22" i="55"/>
  <c r="M14" i="52"/>
  <c r="D7" i="55"/>
  <c r="L14" i="52"/>
  <c r="C7" i="55"/>
  <c r="J14" i="52"/>
  <c r="B7" i="55"/>
  <c r="M13" i="52"/>
  <c r="D6" i="55"/>
  <c r="L13" i="52"/>
  <c r="C6" i="55"/>
  <c r="J13" i="52"/>
  <c r="B6" i="55"/>
  <c r="J41" i="52"/>
  <c r="B34" i="55"/>
  <c r="M41" i="52"/>
  <c r="D34" i="55"/>
  <c r="L41" i="52"/>
  <c r="C34" i="55"/>
  <c r="J37" i="52"/>
  <c r="B30" i="55"/>
  <c r="M37" i="52"/>
  <c r="D30" i="55"/>
  <c r="L37" i="52"/>
  <c r="C30" i="55"/>
  <c r="M33" i="52"/>
  <c r="D26" i="55"/>
  <c r="J33" i="52"/>
  <c r="B26" i="55"/>
  <c r="L33" i="52"/>
  <c r="C26" i="55"/>
  <c r="J28" i="52"/>
  <c r="B21" i="55"/>
  <c r="M28" i="52"/>
  <c r="D21" i="55"/>
  <c r="L28" i="52"/>
  <c r="C21" i="55"/>
  <c r="M32" i="52"/>
  <c r="D25" i="55"/>
  <c r="J32" i="52"/>
  <c r="B25" i="55"/>
  <c r="L32" i="52"/>
  <c r="C25" i="55"/>
  <c r="M22" i="52"/>
  <c r="D15" i="55"/>
  <c r="L22" i="52"/>
  <c r="C15" i="55"/>
  <c r="J22" i="52"/>
  <c r="B15" i="55"/>
  <c r="J18" i="52"/>
  <c r="B11" i="55"/>
  <c r="L18" i="52"/>
  <c r="C11" i="55"/>
  <c r="M18" i="52"/>
  <c r="D11" i="55"/>
  <c r="R11" i="11"/>
  <c r="R26" i="11"/>
  <c r="Q8" i="11"/>
  <c r="R8" i="11"/>
  <c r="D73" i="18"/>
  <c r="C8" i="30"/>
  <c r="M12" i="54"/>
  <c r="J12" i="54"/>
  <c r="L12" i="54"/>
  <c r="R19" i="2"/>
  <c r="R20" i="2"/>
  <c r="R23" i="2"/>
  <c r="M27" i="53"/>
  <c r="D18" i="49"/>
  <c r="J27" i="53"/>
  <c r="B18" i="49"/>
  <c r="L16" i="53"/>
  <c r="C7" i="49"/>
  <c r="F7" i="49"/>
  <c r="L13" i="53"/>
  <c r="C5" i="49"/>
  <c r="M16" i="53"/>
  <c r="D7" i="49"/>
  <c r="G7" i="49"/>
  <c r="M20" i="53"/>
  <c r="D11" i="49"/>
  <c r="M18" i="53"/>
  <c r="D9" i="49"/>
  <c r="J22" i="53"/>
  <c r="B13" i="49"/>
  <c r="J20" i="53"/>
  <c r="B11" i="49"/>
  <c r="F11" i="49"/>
  <c r="L22" i="53"/>
  <c r="C13" i="49"/>
  <c r="M24" i="53"/>
  <c r="D15" i="49"/>
  <c r="G15" i="49"/>
  <c r="J18" i="53"/>
  <c r="B9" i="49"/>
  <c r="F9" i="49"/>
  <c r="L26" i="53"/>
  <c r="C17" i="49"/>
  <c r="F17" i="49"/>
  <c r="L24" i="53"/>
  <c r="C15" i="49"/>
  <c r="F15" i="49"/>
  <c r="M26" i="53"/>
  <c r="D17" i="49"/>
  <c r="G17" i="49"/>
  <c r="L28" i="53"/>
  <c r="C19" i="49"/>
  <c r="F19" i="49"/>
  <c r="J13" i="53"/>
  <c r="B5" i="49"/>
  <c r="G5" i="49"/>
  <c r="L15" i="53"/>
  <c r="C6" i="49"/>
  <c r="F6" i="49"/>
  <c r="M15" i="53"/>
  <c r="D6" i="49"/>
  <c r="G6" i="49"/>
  <c r="J17" i="53"/>
  <c r="B8" i="49"/>
  <c r="G8" i="49"/>
  <c r="L19" i="53"/>
  <c r="C10" i="49"/>
  <c r="F10" i="49"/>
  <c r="M19" i="53"/>
  <c r="D10" i="49"/>
  <c r="G10" i="49"/>
  <c r="J21" i="53"/>
  <c r="B12" i="49"/>
  <c r="L23" i="53"/>
  <c r="C14" i="49"/>
  <c r="F14" i="49"/>
  <c r="M23" i="53"/>
  <c r="D14" i="49"/>
  <c r="G14" i="49"/>
  <c r="M28" i="53"/>
  <c r="D19" i="49"/>
  <c r="G19" i="49"/>
  <c r="L27" i="53"/>
  <c r="C18" i="49"/>
  <c r="L17" i="53"/>
  <c r="C8" i="49"/>
  <c r="L21" i="53"/>
  <c r="C12" i="49"/>
  <c r="F23" i="8"/>
  <c r="E13" i="8"/>
  <c r="E17" i="8"/>
  <c r="E19" i="8"/>
  <c r="F20" i="8"/>
  <c r="F24" i="8"/>
  <c r="E12" i="8"/>
  <c r="E21" i="8"/>
  <c r="F25" i="8"/>
  <c r="G8" i="20"/>
  <c r="K55" i="18"/>
  <c r="K76" i="18"/>
  <c r="G11" i="30"/>
  <c r="H60" i="60"/>
  <c r="K56" i="18"/>
  <c r="K77" i="18"/>
  <c r="G12" i="30"/>
  <c r="K54" i="18"/>
  <c r="K75" i="18"/>
  <c r="G10" i="30"/>
  <c r="K64" i="18"/>
  <c r="K85" i="18"/>
  <c r="G20" i="30"/>
  <c r="K65" i="18"/>
  <c r="K86" i="18"/>
  <c r="G21" i="30"/>
  <c r="K66" i="18"/>
  <c r="K87" i="18"/>
  <c r="G22" i="30"/>
  <c r="M85" i="18"/>
  <c r="H20" i="30"/>
  <c r="Q24" i="2"/>
  <c r="R24" i="2"/>
  <c r="K52" i="18"/>
  <c r="K73" i="18"/>
  <c r="G8" i="30"/>
  <c r="K63" i="18"/>
  <c r="K84" i="18"/>
  <c r="G19" i="30"/>
  <c r="G22" i="55"/>
  <c r="G23" i="55"/>
  <c r="G8" i="55"/>
  <c r="G36" i="55"/>
  <c r="G19" i="55"/>
  <c r="G9" i="55"/>
  <c r="F20" i="55"/>
  <c r="G34" i="55"/>
  <c r="G31" i="55"/>
  <c r="F14" i="55"/>
  <c r="G13" i="55"/>
  <c r="F29" i="55"/>
  <c r="G10" i="55"/>
  <c r="M79" i="18"/>
  <c r="H14" i="30"/>
  <c r="Q18" i="2"/>
  <c r="F10" i="55"/>
  <c r="C37" i="18"/>
  <c r="C34" i="18"/>
  <c r="F59" i="18"/>
  <c r="K60" i="18"/>
  <c r="K81" i="18"/>
  <c r="G16" i="30"/>
  <c r="C81" i="18"/>
  <c r="B16" i="30"/>
  <c r="F83" i="18"/>
  <c r="E18" i="30"/>
  <c r="K62" i="18"/>
  <c r="K83" i="18"/>
  <c r="G18" i="30"/>
  <c r="G57" i="18"/>
  <c r="C32" i="18"/>
  <c r="C35" i="18"/>
  <c r="C61" i="18"/>
  <c r="C36" i="18"/>
  <c r="C27" i="18"/>
  <c r="M52" i="18"/>
  <c r="M73" i="18"/>
  <c r="H8" i="30"/>
  <c r="G7" i="20"/>
  <c r="F13" i="55"/>
  <c r="F9" i="55"/>
  <c r="F34" i="55"/>
  <c r="G7" i="55"/>
  <c r="F32" i="55"/>
  <c r="G25" i="55"/>
  <c r="F21" i="55"/>
  <c r="F22" i="55"/>
  <c r="F31" i="55"/>
  <c r="F36" i="55"/>
  <c r="G14" i="55"/>
  <c r="G20" i="55"/>
  <c r="G33" i="55"/>
  <c r="F37" i="55"/>
  <c r="G24" i="55"/>
  <c r="F17" i="55"/>
  <c r="G5" i="55"/>
  <c r="F16" i="49"/>
  <c r="G16" i="49"/>
  <c r="F5" i="55"/>
  <c r="F8" i="55"/>
  <c r="F23" i="55"/>
  <c r="F24" i="55"/>
  <c r="F33" i="55"/>
  <c r="G15" i="55"/>
  <c r="F19" i="55"/>
  <c r="G28" i="55"/>
  <c r="F25" i="55"/>
  <c r="G21" i="55"/>
  <c r="G17" i="55"/>
  <c r="G37" i="55"/>
  <c r="G26" i="55"/>
  <c r="F26" i="55"/>
  <c r="G30" i="55"/>
  <c r="M19" i="52"/>
  <c r="D12" i="55"/>
  <c r="L19" i="52"/>
  <c r="C12" i="55"/>
  <c r="J19" i="52"/>
  <c r="B12" i="55"/>
  <c r="G11" i="55"/>
  <c r="F7" i="55"/>
  <c r="J23" i="52"/>
  <c r="B16" i="55"/>
  <c r="M23" i="52"/>
  <c r="D16" i="55"/>
  <c r="L23" i="52"/>
  <c r="C16" i="55"/>
  <c r="F11" i="55"/>
  <c r="F6" i="55"/>
  <c r="G29" i="55"/>
  <c r="J25" i="52"/>
  <c r="B18" i="55"/>
  <c r="M25" i="52"/>
  <c r="D18" i="55"/>
  <c r="L25" i="52"/>
  <c r="C18" i="55"/>
  <c r="J34" i="52"/>
  <c r="B27" i="55"/>
  <c r="L34" i="52"/>
  <c r="C27" i="55"/>
  <c r="M34" i="52"/>
  <c r="D27" i="55"/>
  <c r="L42" i="52"/>
  <c r="C35" i="55"/>
  <c r="M42" i="52"/>
  <c r="D35" i="55"/>
  <c r="J42" i="52"/>
  <c r="B35" i="55"/>
  <c r="F15" i="55"/>
  <c r="F30" i="55"/>
  <c r="G6" i="55"/>
  <c r="F28" i="55"/>
  <c r="G32" i="55"/>
  <c r="G18" i="49"/>
  <c r="F18" i="49"/>
  <c r="G11" i="49"/>
  <c r="F13" i="49"/>
  <c r="G13" i="49"/>
  <c r="G9" i="49"/>
  <c r="F5" i="49"/>
  <c r="F8" i="49"/>
  <c r="F12" i="49"/>
  <c r="G12" i="49"/>
  <c r="D34" i="24"/>
  <c r="G16" i="55"/>
  <c r="F12" i="55"/>
  <c r="R18" i="2"/>
  <c r="Q12" i="2"/>
  <c r="R12" i="2"/>
  <c r="G78" i="18"/>
  <c r="F13" i="30"/>
  <c r="K57" i="18"/>
  <c r="K78" i="18"/>
  <c r="G13" i="30"/>
  <c r="K61" i="18"/>
  <c r="K82" i="18"/>
  <c r="G17" i="30"/>
  <c r="C82" i="18"/>
  <c r="B17" i="30"/>
  <c r="F80" i="18"/>
  <c r="E15" i="30"/>
  <c r="K59" i="18"/>
  <c r="K80" i="18"/>
  <c r="G15" i="30"/>
  <c r="G35" i="55"/>
  <c r="F35" i="55"/>
  <c r="G18" i="55"/>
  <c r="G27" i="55"/>
  <c r="G12" i="55"/>
  <c r="F27" i="55"/>
  <c r="F18" i="55"/>
  <c r="F16" i="55"/>
</calcChain>
</file>

<file path=xl/sharedStrings.xml><?xml version="1.0" encoding="utf-8"?>
<sst xmlns="http://schemas.openxmlformats.org/spreadsheetml/2006/main" count="3899" uniqueCount="1599">
  <si>
    <t>1) Some other tables which provide figures by age-group give the number of drug-related deaths of people who were aged under 25. However, this column's figures are for ages 15-24, inclusive, as there are very few drug-related deaths of people aged 0-14.</t>
  </si>
  <si>
    <t>2) Some other tables which provide figures by age-group give the number of drug-related deaths of people who were aged under 25. However, this column's figures are for ages 15-24, inclusive, as there are very few drug-related deaths of people aged 0-14.</t>
  </si>
  <si>
    <r>
      <t xml:space="preserve">95% Confidence Interval </t>
    </r>
    <r>
      <rPr>
        <b/>
        <u/>
        <vertAlign val="superscript"/>
        <sz val="10"/>
        <rFont val="Arial"/>
        <family val="2"/>
      </rPr>
      <t>2</t>
    </r>
  </si>
  <si>
    <r>
      <t xml:space="preserve">+ / - </t>
    </r>
    <r>
      <rPr>
        <b/>
        <vertAlign val="superscript"/>
        <sz val="10"/>
        <rFont val="Arial"/>
        <family val="2"/>
      </rPr>
      <t>3</t>
    </r>
  </si>
  <si>
    <r>
      <t xml:space="preserve">from </t>
    </r>
    <r>
      <rPr>
        <b/>
        <vertAlign val="superscript"/>
        <sz val="10"/>
        <rFont val="Arial"/>
        <family val="2"/>
      </rPr>
      <t>5</t>
    </r>
  </si>
  <si>
    <r>
      <t xml:space="preserve">to </t>
    </r>
    <r>
      <rPr>
        <b/>
        <vertAlign val="superscript"/>
        <sz val="10"/>
        <rFont val="Arial"/>
        <family val="2"/>
      </rPr>
      <t>5</t>
    </r>
  </si>
  <si>
    <t>35-64</t>
  </si>
  <si>
    <t>Figure 4</t>
  </si>
  <si>
    <t>All Tables and Figures</t>
  </si>
  <si>
    <t>Drug-related deaths per 1,000 problem drug users - NHS Board areas</t>
  </si>
  <si>
    <t>(b) controlled substance was present only as part of a compound analgesic or a cold remedy</t>
  </si>
  <si>
    <t>4) Only a proportion of deaths from these causes can be attributed to drug misuse - more information can be found in paragraph B8 of Annex B.</t>
  </si>
  <si>
    <r>
      <t xml:space="preserve">deaths within the Drug Strategy 'baseline' definition, but excluded from this report's statistics because: </t>
    </r>
    <r>
      <rPr>
        <vertAlign val="superscript"/>
        <sz val="10"/>
        <rFont val="Arial"/>
        <family val="2"/>
      </rPr>
      <t xml:space="preserve"> 1</t>
    </r>
  </si>
  <si>
    <r>
      <t xml:space="preserve">(a) cause of death was a secondary infection or a related complication </t>
    </r>
    <r>
      <rPr>
        <vertAlign val="superscript"/>
        <sz val="10"/>
        <rFont val="Arial"/>
        <family val="2"/>
      </rPr>
      <t>2</t>
    </r>
  </si>
  <si>
    <r>
      <t xml:space="preserve">other deaths counted as 'drug-related' by the 'wide' definition - but not on the basis used for this report </t>
    </r>
    <r>
      <rPr>
        <vertAlign val="superscript"/>
        <sz val="10"/>
        <rFont val="Arial"/>
        <family val="2"/>
      </rPr>
      <t>3</t>
    </r>
  </si>
  <si>
    <r>
      <t xml:space="preserve">Underlying cause of death, with its ICD10 </t>
    </r>
    <r>
      <rPr>
        <vertAlign val="superscript"/>
        <sz val="10"/>
        <rFont val="Arial"/>
        <family val="2"/>
      </rPr>
      <t>5</t>
    </r>
    <r>
      <rPr>
        <sz val="10"/>
        <rFont val="Arial"/>
        <family val="2"/>
      </rPr>
      <t xml:space="preserve"> code(s):</t>
    </r>
  </si>
  <si>
    <t>Year</t>
  </si>
  <si>
    <t>1996</t>
  </si>
  <si>
    <t>Scotland</t>
  </si>
  <si>
    <t>Ayrshire &amp; Arran</t>
  </si>
  <si>
    <t>Borders</t>
  </si>
  <si>
    <t>Dumfries &amp; Galloway</t>
  </si>
  <si>
    <t>Fife</t>
  </si>
  <si>
    <t>Forth Valley</t>
  </si>
  <si>
    <t>Grampian</t>
  </si>
  <si>
    <t>Lanarkshire</t>
  </si>
  <si>
    <t>Lothian</t>
  </si>
  <si>
    <t>Orkney</t>
  </si>
  <si>
    <t>Shetland</t>
  </si>
  <si>
    <t>Tayside</t>
  </si>
  <si>
    <t>Western Isles</t>
  </si>
  <si>
    <t>Under 25</t>
  </si>
  <si>
    <t>Diazepam</t>
  </si>
  <si>
    <t>Methadone</t>
  </si>
  <si>
    <t>Cocaine</t>
  </si>
  <si>
    <t>Drug abuse</t>
  </si>
  <si>
    <t>(X40-X44)</t>
  </si>
  <si>
    <t>(X60-X64)</t>
  </si>
  <si>
    <t>(Y10-Y14)</t>
  </si>
  <si>
    <t>(F11-F16, F19)</t>
  </si>
  <si>
    <t>25-34</t>
  </si>
  <si>
    <t>35-44</t>
  </si>
  <si>
    <t>Males</t>
  </si>
  <si>
    <t>Females</t>
  </si>
  <si>
    <t>(X85)</t>
  </si>
  <si>
    <t>Alcohol</t>
  </si>
  <si>
    <t>Annual moving averages</t>
  </si>
  <si>
    <t>West Lothian</t>
  </si>
  <si>
    <t>West Dunbartonshire</t>
  </si>
  <si>
    <t>Stirling</t>
  </si>
  <si>
    <t>South Lanarkshire</t>
  </si>
  <si>
    <t>South Ayrshire</t>
  </si>
  <si>
    <t>Shetland Islands</t>
  </si>
  <si>
    <t>Scottish Borders</t>
  </si>
  <si>
    <t>Renfrewshire</t>
  </si>
  <si>
    <t>Perth &amp; Kinross</t>
  </si>
  <si>
    <t>Orkney Islands</t>
  </si>
  <si>
    <t>North Lanarkshire</t>
  </si>
  <si>
    <t>North Ayrshire</t>
  </si>
  <si>
    <t>Moray</t>
  </si>
  <si>
    <t>Midlothian</t>
  </si>
  <si>
    <t>Inverclyde</t>
  </si>
  <si>
    <t>Highland</t>
  </si>
  <si>
    <t>Glasgow City</t>
  </si>
  <si>
    <t>Falkirk</t>
  </si>
  <si>
    <t>East Renfrewshire</t>
  </si>
  <si>
    <t>East Lothian</t>
  </si>
  <si>
    <t>East Dunbartonshire</t>
  </si>
  <si>
    <t>East Ayrshire</t>
  </si>
  <si>
    <t>Dundee City</t>
  </si>
  <si>
    <t>Clackmannanshire</t>
  </si>
  <si>
    <t>Argyll &amp; Bute</t>
  </si>
  <si>
    <t>Angus</t>
  </si>
  <si>
    <t>Aberdeenshire</t>
  </si>
  <si>
    <t>Aberdeen City</t>
  </si>
  <si>
    <t>All deaths</t>
  </si>
  <si>
    <t>Figure 1</t>
  </si>
  <si>
    <t>likely lower</t>
  </si>
  <si>
    <t>likely upper</t>
  </si>
  <si>
    <t>Annual averages</t>
  </si>
  <si>
    <t>..</t>
  </si>
  <si>
    <t>NHS Board area</t>
  </si>
  <si>
    <t>Council area</t>
  </si>
  <si>
    <t>Male</t>
  </si>
  <si>
    <t>Sex</t>
  </si>
  <si>
    <t>Age-group</t>
  </si>
  <si>
    <t>Age</t>
  </si>
  <si>
    <t>Greater Glasgow &amp; Clyde</t>
  </si>
  <si>
    <t>Median</t>
  </si>
  <si>
    <t>5-year average</t>
  </si>
  <si>
    <t>3-year average</t>
  </si>
  <si>
    <t>Benzodiazepines</t>
  </si>
  <si>
    <t>of which:</t>
  </si>
  <si>
    <t>Amphetamines</t>
  </si>
  <si>
    <t xml:space="preserve">All drug-related deaths </t>
  </si>
  <si>
    <t>Cannabis</t>
  </si>
  <si>
    <t>Tramadol</t>
  </si>
  <si>
    <t>2003-2007</t>
  </si>
  <si>
    <t>annual averages:</t>
  </si>
  <si>
    <t>45-54</t>
  </si>
  <si>
    <t>55 and over</t>
  </si>
  <si>
    <t>Age at Death</t>
  </si>
  <si>
    <t>All</t>
  </si>
  <si>
    <t>0-14</t>
  </si>
  <si>
    <t>15-24</t>
  </si>
  <si>
    <t>55-64</t>
  </si>
  <si>
    <t>65+</t>
  </si>
  <si>
    <t>Dumfries + Galloway</t>
  </si>
  <si>
    <t>All Ages</t>
  </si>
  <si>
    <t>0 - 4</t>
  </si>
  <si>
    <t>5 - 9</t>
  </si>
  <si>
    <t>10 - 14</t>
  </si>
  <si>
    <t>15 - 19</t>
  </si>
  <si>
    <t>20 - 24</t>
  </si>
  <si>
    <t>25 - 29</t>
  </si>
  <si>
    <t>30 - 34</t>
  </si>
  <si>
    <t>35 - 39</t>
  </si>
  <si>
    <t>40 - 44</t>
  </si>
  <si>
    <t>45 - 49</t>
  </si>
  <si>
    <t>50 - 54</t>
  </si>
  <si>
    <t>55 - 59</t>
  </si>
  <si>
    <t>60 - 64</t>
  </si>
  <si>
    <t>65 - 69</t>
  </si>
  <si>
    <t>70 - 74</t>
  </si>
  <si>
    <t>75 - 79</t>
  </si>
  <si>
    <t>80 - 84</t>
  </si>
  <si>
    <t>85 - 89</t>
  </si>
  <si>
    <t>90+</t>
  </si>
  <si>
    <t>15 to 24</t>
  </si>
  <si>
    <t>25 to 34</t>
  </si>
  <si>
    <t>35 to 44</t>
  </si>
  <si>
    <t>45 to 54</t>
  </si>
  <si>
    <t>55 to 64</t>
  </si>
  <si>
    <t>All ages (incl. 0-14 and 65+)</t>
  </si>
  <si>
    <t>Resulting death rates (per 1,000 population) - NB: formulas take account of the fact that we are using the total deaths in FIVE years</t>
  </si>
  <si>
    <t xml:space="preserve">Numbers  of drug-related deaths - from SAS output </t>
  </si>
  <si>
    <t>Registration Year</t>
  </si>
  <si>
    <t>PERSONS</t>
  </si>
  <si>
    <t>Resulting death rates (per 1,000 population)</t>
  </si>
  <si>
    <t>All drug-related deaths</t>
  </si>
  <si>
    <t>All years</t>
  </si>
  <si>
    <t>All such deaths</t>
  </si>
  <si>
    <t>Cause of death</t>
  </si>
  <si>
    <t>Hepatitis C</t>
  </si>
  <si>
    <t>(B18.2)</t>
  </si>
  <si>
    <t>HIV</t>
  </si>
  <si>
    <t>(B20-24)</t>
  </si>
  <si>
    <t>Total all deaths from the specified causes</t>
  </si>
  <si>
    <t>Volatile Substance Abuse deaths</t>
  </si>
  <si>
    <t>Standard definition of drug-related deaths</t>
  </si>
  <si>
    <t>diff</t>
  </si>
  <si>
    <t>Argyll + Bute</t>
  </si>
  <si>
    <t>Perth + Kinross</t>
  </si>
  <si>
    <t>SCOTLAND</t>
  </si>
  <si>
    <t>new coding rules</t>
  </si>
  <si>
    <t>85 &amp; over</t>
  </si>
  <si>
    <t>Population aged 15 to 64</t>
  </si>
  <si>
    <t>age 15-64 only</t>
  </si>
  <si>
    <t>check</t>
  </si>
  <si>
    <t>old rules - 2011</t>
  </si>
  <si>
    <t>Underlying cause of death (ICD10 codes)</t>
  </si>
  <si>
    <t>1996-2000</t>
  </si>
  <si>
    <t>Table 1</t>
  </si>
  <si>
    <t>Drug-related deaths in Scotland, 3- and 5-year moving averages, and likely range of values around 5-year moving average</t>
  </si>
  <si>
    <t>Table 2</t>
  </si>
  <si>
    <t>Table 3</t>
  </si>
  <si>
    <t>Table 4</t>
  </si>
  <si>
    <t>Table 5</t>
  </si>
  <si>
    <t>Table 6</t>
  </si>
  <si>
    <t>Table 7</t>
  </si>
  <si>
    <t>Table 8</t>
  </si>
  <si>
    <t>Table C1</t>
  </si>
  <si>
    <t>Table C2</t>
  </si>
  <si>
    <t>Table C3</t>
  </si>
  <si>
    <t>Table C4</t>
  </si>
  <si>
    <t>Table HB1</t>
  </si>
  <si>
    <t>Table HB2</t>
  </si>
  <si>
    <t>Table HB3</t>
  </si>
  <si>
    <t>Table HB4</t>
  </si>
  <si>
    <t>Table X</t>
  </si>
  <si>
    <t>Drug-related deaths in Scotland - different definitions</t>
  </si>
  <si>
    <t>Table Y</t>
  </si>
  <si>
    <t>Table Z</t>
  </si>
  <si>
    <t>Footnote</t>
  </si>
  <si>
    <t>Drug-related deaths</t>
  </si>
  <si>
    <r>
      <t xml:space="preserve">Likely range of values around 5-year average </t>
    </r>
    <r>
      <rPr>
        <b/>
        <vertAlign val="superscript"/>
        <sz val="10"/>
        <rFont val="Arial"/>
        <family val="2"/>
      </rPr>
      <t>1</t>
    </r>
  </si>
  <si>
    <t>Figure 1: Drug-related deaths in Scotland, 3- and 5-year moving averages, and likely range of values around 5-year moving average</t>
  </si>
  <si>
    <t>All causes of death</t>
  </si>
  <si>
    <t>Accidental poisoning</t>
  </si>
  <si>
    <t>Intentional self-poisoning</t>
  </si>
  <si>
    <t>Assault by drugs, etc.</t>
  </si>
  <si>
    <t>Undetermined intent</t>
  </si>
  <si>
    <t>Amphet-amines</t>
  </si>
  <si>
    <t>Any benzo-diazepine</t>
  </si>
  <si>
    <t>Footnotes</t>
  </si>
  <si>
    <t>2) More information can be found in paragraph 3.3.1 of the commentary.</t>
  </si>
  <si>
    <r>
      <t xml:space="preserve">Heroin / morphine </t>
    </r>
    <r>
      <rPr>
        <b/>
        <vertAlign val="superscript"/>
        <sz val="10"/>
        <rFont val="Arial"/>
        <family val="2"/>
      </rPr>
      <t>2</t>
    </r>
  </si>
  <si>
    <t>Female</t>
  </si>
  <si>
    <t>under 25</t>
  </si>
  <si>
    <t>25 - 34</t>
  </si>
  <si>
    <t>35 - 44</t>
  </si>
  <si>
    <t>45 - 54</t>
  </si>
  <si>
    <t>55 &amp; over</t>
  </si>
  <si>
    <t>Lower quartile</t>
  </si>
  <si>
    <t>Upper quartile</t>
  </si>
  <si>
    <r>
      <t xml:space="preserve">Age-group </t>
    </r>
    <r>
      <rPr>
        <b/>
        <vertAlign val="superscript"/>
        <sz val="10"/>
        <rFont val="Arial"/>
        <family val="2"/>
      </rPr>
      <t>1</t>
    </r>
  </si>
  <si>
    <t>3) Including ages 0-14 and 65+.</t>
  </si>
  <si>
    <r>
      <t xml:space="preserve">15 - 24 </t>
    </r>
    <r>
      <rPr>
        <b/>
        <vertAlign val="superscript"/>
        <sz val="10"/>
        <rFont val="Arial"/>
        <family val="2"/>
      </rPr>
      <t>1</t>
    </r>
  </si>
  <si>
    <t>Ages 15 - 64</t>
  </si>
  <si>
    <r>
      <t xml:space="preserve">All ages </t>
    </r>
    <r>
      <rPr>
        <b/>
        <vertAlign val="superscript"/>
        <sz val="10"/>
        <rFont val="Arial"/>
        <family val="2"/>
      </rPr>
      <t>3</t>
    </r>
  </si>
  <si>
    <r>
      <t xml:space="preserve">55 - 64 </t>
    </r>
    <r>
      <rPr>
        <b/>
        <vertAlign val="superscript"/>
        <sz val="10"/>
        <rFont val="Arial"/>
        <family val="2"/>
      </rPr>
      <t>2</t>
    </r>
  </si>
  <si>
    <t>1) Using the population in the middle of the 5-year period as a proxy for the average population over the whole period.</t>
  </si>
  <si>
    <t>2) More information can found in paragraph 3.3.1 of the commentary.</t>
  </si>
  <si>
    <t>1) Calculated by dividing the average number of drug-related deaths per year over the specified 5-year period by the estimated population in the middle of the 5-year period (which is a proxy for the average population over the whole of the period).</t>
  </si>
  <si>
    <t>4) Including ages 0-14 and 65+.</t>
  </si>
  <si>
    <r>
      <t xml:space="preserve">15 - 24 </t>
    </r>
    <r>
      <rPr>
        <b/>
        <vertAlign val="superscript"/>
        <sz val="10"/>
        <rFont val="Arial"/>
        <family val="2"/>
      </rPr>
      <t>2</t>
    </r>
  </si>
  <si>
    <r>
      <t xml:space="preserve">All ages </t>
    </r>
    <r>
      <rPr>
        <b/>
        <vertAlign val="superscript"/>
        <sz val="10"/>
        <rFont val="Arial"/>
        <family val="2"/>
      </rPr>
      <t>4</t>
    </r>
  </si>
  <si>
    <r>
      <t xml:space="preserve">55 - 64 </t>
    </r>
    <r>
      <rPr>
        <b/>
        <vertAlign val="superscript"/>
        <sz val="10"/>
        <rFont val="Arial"/>
        <family val="2"/>
      </rPr>
      <t>3</t>
    </r>
  </si>
  <si>
    <t xml:space="preserve">average deaths per 1,000 population </t>
  </si>
  <si>
    <t>Intentional
self-poisoning</t>
  </si>
  <si>
    <t xml:space="preserve">                 </t>
  </si>
  <si>
    <t>this paper (based on UK Drug Strategy 'baseline' definition)</t>
  </si>
  <si>
    <t>(on the 'wide' definition)</t>
  </si>
  <si>
    <t xml:space="preserve">     </t>
  </si>
  <si>
    <t xml:space="preserve">2) The figures for some of the 'controlled' drugs may differ slightly from those given in earlier tables for two reasons. First, they were produced from what was the then General Register Office for Scotland's new database, rather than the old database (more information can be found in paragraph A4). Second, a small proportion of the deaths which involved controlled drugs were excluded from the figures which appear in the earlier tables, for reasons such as those given in paragraph A3. </t>
  </si>
  <si>
    <t xml:space="preserve">All drug-related deaths (on the 'wide' definition) </t>
  </si>
  <si>
    <t>on the basis used for this report's statistics (i.e. the Drug Strategy 'baseline' definition, as implemented by National Records of Scotland (NRS))</t>
  </si>
  <si>
    <t>(i) included in this report's statistics</t>
  </si>
  <si>
    <t>implicated in, or potentially contributed, to the death</t>
  </si>
  <si>
    <t>(a) deaths for which one (or more) New Psychoactive Substances was</t>
  </si>
  <si>
    <t>(b) deaths for which one (or more) New Psychoactive Substances was</t>
  </si>
  <si>
    <r>
      <t xml:space="preserve">(ii) </t>
    </r>
    <r>
      <rPr>
        <u/>
        <sz val="10"/>
        <rFont val="Arial"/>
        <family val="2"/>
      </rPr>
      <t>not</t>
    </r>
    <r>
      <rPr>
        <sz val="10"/>
        <rFont val="Arial"/>
        <family val="2"/>
      </rPr>
      <t xml:space="preserve"> included in this report's statistics</t>
    </r>
  </si>
  <si>
    <r>
      <t xml:space="preserve">present but </t>
    </r>
    <r>
      <rPr>
        <u/>
        <sz val="10"/>
        <rFont val="Arial"/>
        <family val="2"/>
      </rPr>
      <t>not</t>
    </r>
    <r>
      <rPr>
        <sz val="10"/>
        <rFont val="Arial"/>
        <family val="2"/>
      </rPr>
      <t xml:space="preserve"> considered to have contributed to the death</t>
    </r>
  </si>
  <si>
    <t>old rules - 2012</t>
  </si>
  <si>
    <t>There may be other differences between years and/or areas in the way in which the information was produced - more information can be found in Section 2 of the commentary.</t>
  </si>
  <si>
    <t>35 to 64</t>
  </si>
  <si>
    <t>Estimate</t>
  </si>
  <si>
    <t>Upper end</t>
  </si>
  <si>
    <t>Lower end</t>
  </si>
  <si>
    <t>Likely range of values</t>
  </si>
  <si>
    <t>plus</t>
  </si>
  <si>
    <t>minus</t>
  </si>
  <si>
    <t>To</t>
  </si>
  <si>
    <t>From</t>
  </si>
  <si>
    <t>Drug-related deaths per 1,000 problem drug users</t>
  </si>
  <si>
    <t>Figure 4: Drug-related deaths in Scotland: different definitions</t>
  </si>
  <si>
    <t>Numbers for Figure 3 (linked to Table C5)</t>
  </si>
  <si>
    <t>Numbers for Figure 2 (linked to Table HB5)</t>
  </si>
  <si>
    <t>1) More information can be found in paragraph 3.1.2 of the commentary.</t>
  </si>
  <si>
    <t>National Records of Scotland has estimated what the figures for 2011 onwards would have been, had the data been coded using the old rules.</t>
  </si>
  <si>
    <t>Cases for which at least one of the "main" drugs was reported as being present</t>
  </si>
  <si>
    <t>Office for National Statistics 'wide' definition</t>
  </si>
  <si>
    <t>average</t>
  </si>
  <si>
    <t>old rules - 2013</t>
  </si>
  <si>
    <r>
      <t xml:space="preserve">(i) included in this report's statistics </t>
    </r>
    <r>
      <rPr>
        <vertAlign val="superscript"/>
        <sz val="10"/>
        <rFont val="Arial"/>
        <family val="2"/>
      </rPr>
      <t>6</t>
    </r>
  </si>
  <si>
    <t>Table NPS2</t>
  </si>
  <si>
    <t>NOT included in this report's statistics</t>
  </si>
  <si>
    <t>Benzodiazepine-type NPS present; no other types of NPS</t>
  </si>
  <si>
    <t>Other types of NPS present; no Benzodiazepine-type NPS</t>
  </si>
  <si>
    <t>Type(s) of NPS that were present</t>
  </si>
  <si>
    <t>1) The substances which are counted (for the purpose of these figures) as New Psychoactive Substances are described in Annex E.</t>
  </si>
  <si>
    <t>All deaths for which one or more NPSs was implicated in, or potentially contributed to, the death</t>
  </si>
  <si>
    <t>All deaths for which NPSs were present but were not considered to have contributed to the death</t>
  </si>
  <si>
    <r>
      <rPr>
        <u/>
        <sz val="10"/>
        <color indexed="8"/>
        <rFont val="Arial"/>
        <family val="2"/>
      </rPr>
      <t>Both</t>
    </r>
    <r>
      <rPr>
        <sz val="10"/>
        <color indexed="8"/>
        <rFont val="Arial"/>
        <family val="2"/>
      </rPr>
      <t xml:space="preserve"> Benzodiazepine-type NPS and other types of NPS present</t>
    </r>
  </si>
  <si>
    <r>
      <t>Included in this report's statistics</t>
    </r>
    <r>
      <rPr>
        <vertAlign val="superscript"/>
        <sz val="10"/>
        <color indexed="8"/>
        <rFont val="Arial"/>
        <family val="2"/>
      </rPr>
      <t>2</t>
    </r>
  </si>
  <si>
    <t>no.</t>
  </si>
  <si>
    <r>
      <t>Included in this report's statistics</t>
    </r>
    <r>
      <rPr>
        <b/>
        <vertAlign val="superscript"/>
        <sz val="10"/>
        <color indexed="8"/>
        <rFont val="Arial"/>
        <family val="2"/>
      </rPr>
      <t>2</t>
    </r>
  </si>
  <si>
    <t>Substances which were implicated in, or potentially contributed to, the cause of death</t>
  </si>
  <si>
    <t>Substances which were present, but which were not considered to have contributed to the death</t>
  </si>
  <si>
    <t>Table NPS1</t>
  </si>
  <si>
    <t>Table NPS3</t>
  </si>
  <si>
    <t>(ii) Old coding rules</t>
  </si>
  <si>
    <t xml:space="preserve">(i) only one drug (and, perhaps, alcohol) was found to be present in the body </t>
  </si>
  <si>
    <t>(i) New coding rules</t>
  </si>
  <si>
    <t>Any drug: all such deaths</t>
  </si>
  <si>
    <t>Highland 2</t>
  </si>
  <si>
    <t>Total</t>
  </si>
  <si>
    <t>The figures that have been used for earlier years are the numbers that would have been seen had the new boundaries applied in those years.</t>
  </si>
  <si>
    <t>no such deaths</t>
  </si>
  <si>
    <t>(c) Both Benzodiazepine-type NPS and other types of NPS present</t>
  </si>
  <si>
    <r>
      <t xml:space="preserve">NPS the only substance(s)* implicated in the death </t>
    </r>
    <r>
      <rPr>
        <vertAlign val="superscript"/>
        <sz val="10"/>
        <rFont val="Arial"/>
        <family val="2"/>
      </rPr>
      <t>2</t>
    </r>
  </si>
  <si>
    <r>
      <t xml:space="preserve">NPS the only substance(s)* implicated in the death </t>
    </r>
    <r>
      <rPr>
        <vertAlign val="superscript"/>
        <sz val="10"/>
        <rFont val="Arial"/>
        <family val="2"/>
      </rPr>
      <t>4</t>
    </r>
  </si>
  <si>
    <t>NPS the only substance(s)* implicated in the death</t>
  </si>
  <si>
    <t>Other substance(s)** implicated in the death</t>
  </si>
  <si>
    <r>
      <t xml:space="preserve">Other substance(s)** also implicated in the death </t>
    </r>
    <r>
      <rPr>
        <vertAlign val="superscript"/>
        <sz val="10"/>
        <rFont val="Arial"/>
        <family val="2"/>
      </rPr>
      <t>3</t>
    </r>
  </si>
  <si>
    <r>
      <t xml:space="preserve">Other substance(s)** also implicated in the death </t>
    </r>
    <r>
      <rPr>
        <vertAlign val="superscript"/>
        <sz val="10"/>
        <rFont val="Arial"/>
        <family val="2"/>
      </rPr>
      <t>5</t>
    </r>
  </si>
  <si>
    <t>2008-2012</t>
  </si>
  <si>
    <r>
      <t xml:space="preserve">NHS Board area </t>
    </r>
    <r>
      <rPr>
        <b/>
        <vertAlign val="superscript"/>
        <sz val="10"/>
        <rFont val="Arial"/>
        <family val="2"/>
      </rPr>
      <t>2</t>
    </r>
  </si>
  <si>
    <r>
      <t xml:space="preserve">Greater Glasgow &amp; Clyde </t>
    </r>
    <r>
      <rPr>
        <vertAlign val="superscript"/>
        <sz val="10"/>
        <rFont val="Arial"/>
        <family val="2"/>
      </rPr>
      <t>3</t>
    </r>
  </si>
  <si>
    <r>
      <t xml:space="preserve">Highland </t>
    </r>
    <r>
      <rPr>
        <vertAlign val="superscript"/>
        <sz val="10"/>
        <rFont val="Arial"/>
        <family val="2"/>
      </rPr>
      <t>3</t>
    </r>
  </si>
  <si>
    <t>Persons</t>
  </si>
  <si>
    <t>All ages</t>
  </si>
  <si>
    <t>Total: all deaths which involved New Psychoactive Substances</t>
  </si>
  <si>
    <t>(ii) only one drug (and, perhaps, alcohol) was implicated in, or potentially contributed to, the cause of death</t>
  </si>
  <si>
    <t>Drug-related deaths registered in year</t>
  </si>
  <si>
    <t>(other drugs may have been reported as being present, but were not considered to have had any direct contribution to the death)</t>
  </si>
  <si>
    <t>average number of drug-related deaths per year</t>
  </si>
  <si>
    <t>2) The 95% Confidence Intervals are the range within which it is expected that the true value will lie. On the basis of statistical theory, there is only a 5% chance that a 95% Confidence Interval will not include the (unknown) true value of the quantity which is being estimated - so, on average, one would expect that 19 out of 20 of all 95% Confidence Intervals will include the (unknown) true values. ISD did not publish confidence intervals for the numbers for each sex or for each age-group.</t>
  </si>
  <si>
    <t>5) The 'from' value in the range for the rate is calculated using the upper end of the 95% Confidence Interval for the estimated number of problem drug users, and the 'to' value in the range for the rate is calculated using the lower end of the 95% Confidence Interval for the estimated number of problem drug users.</t>
  </si>
  <si>
    <r>
      <t xml:space="preserve">average deaths per 1,000 population </t>
    </r>
    <r>
      <rPr>
        <b/>
        <vertAlign val="superscript"/>
        <sz val="10"/>
        <rFont val="Arial"/>
        <family val="2"/>
      </rPr>
      <t xml:space="preserve">1 </t>
    </r>
  </si>
  <si>
    <t>2) The 95% Confidence Intervals are the range within which it is expected that the true value will lie. On the basis of statistical theory, there is only a 5% chance that a 95% Confidence Interval will not include the (unknown) true value of the quantity which is being estimated - so, on average, one would expect that 19 out of 20 of all 95% Confidence Intervals will include the (unknown) true values.</t>
  </si>
  <si>
    <t xml:space="preserve">5) The 'from' value in the range for the rate is calculated using the upper end of the 95% Confidence Interval for the estimated number of problem drug users, and the 'to' value in the range for the rate is calculated using the lower end of the 95% Confidence Interval for the estimated number of problem drug users, </t>
  </si>
  <si>
    <r>
      <t xml:space="preserve">Deaths from some causes which may be associated with present or past drug misuse </t>
    </r>
    <r>
      <rPr>
        <b/>
        <vertAlign val="superscript"/>
        <sz val="10"/>
        <rFont val="Arial"/>
        <family val="2"/>
      </rPr>
      <t>4</t>
    </r>
  </si>
  <si>
    <t>Benzodiaz-'epine-type NPS present; no other types of NPS</t>
  </si>
  <si>
    <t>Other types of NPS present; no Benzodiaz-epine-type NPS</t>
  </si>
  <si>
    <r>
      <rPr>
        <b/>
        <u/>
        <sz val="10"/>
        <color indexed="8"/>
        <rFont val="Arial"/>
        <family val="2"/>
      </rPr>
      <t>Both</t>
    </r>
    <r>
      <rPr>
        <b/>
        <sz val="10"/>
        <color indexed="8"/>
        <rFont val="Arial"/>
        <family val="2"/>
      </rPr>
      <t xml:space="preserve"> benzo-diazepine-type NPS and other types of NPS</t>
    </r>
  </si>
  <si>
    <t>All type(s) of NPS</t>
  </si>
  <si>
    <t>under
25</t>
  </si>
  <si>
    <t>35 to 
44</t>
  </si>
  <si>
    <t>** apart, perhaps, from alcohol.</t>
  </si>
  <si>
    <r>
      <t xml:space="preserve">Deaths which involved 'New Psychoactive Substances' </t>
    </r>
    <r>
      <rPr>
        <b/>
        <vertAlign val="superscript"/>
        <sz val="10"/>
        <rFont val="Arial"/>
        <family val="2"/>
      </rPr>
      <t xml:space="preserve">1 </t>
    </r>
  </si>
  <si>
    <t>1) The substances which are counted (for the purpose of these figures) as 'New Psychoactive Substances' are described in Annex E.</t>
  </si>
  <si>
    <t>Note that the date of death is not a factor, because methadone has 'always' been controlled.</t>
  </si>
  <si>
    <r>
      <t xml:space="preserve">(ii) </t>
    </r>
    <r>
      <rPr>
        <u/>
        <sz val="10"/>
        <rFont val="Arial"/>
        <family val="2"/>
      </rPr>
      <t>not</t>
    </r>
    <r>
      <rPr>
        <sz val="10"/>
        <rFont val="Arial"/>
        <family val="2"/>
      </rPr>
      <t xml:space="preserve"> included in this report's statistics </t>
    </r>
    <r>
      <rPr>
        <vertAlign val="superscript"/>
        <sz val="10"/>
        <rFont val="Arial"/>
        <family val="2"/>
      </rPr>
      <t>7</t>
    </r>
  </si>
  <si>
    <t>Cases for which 'unspecified drug' appears in the 'Poison' field (or, for 2008 onwards, the 'AlsoPres' field)</t>
  </si>
  <si>
    <t>Nor does it identify cases for which 'UNSPECIFIED CHEMICAL', 'UNSPECIFIED GAS' or 'UNSPECIFIED SOLVENT' were mentioned.)</t>
  </si>
  <si>
    <t>ONS / 'wide' definition</t>
  </si>
  <si>
    <t>of which: 'unspecified drug'</t>
  </si>
  <si>
    <t>% with 'unspecified drug'</t>
  </si>
  <si>
    <t>All 'wide definition' deaths</t>
  </si>
  <si>
    <t>of which: at least one of the 'main' drugs was present</t>
  </si>
  <si>
    <t>none of the 'main' drugs were present</t>
  </si>
  <si>
    <t>% of deaths for which at least one of the 'main' drugs was present</t>
  </si>
  <si>
    <t xml:space="preserve">Population of Scotland - from Time-Series Tables on Website </t>
  </si>
  <si>
    <t>Population - grouped into age-groups used for 'Drug-related Deaths' table</t>
  </si>
  <si>
    <t>Drug-deaths by age-groups used for ISD estimates of problem drug user numbers table gives figures for each year, from which calculate annual averages for use in calculation of death rates per 1,000 problem drug users in each of the categories shown in the table.</t>
  </si>
  <si>
    <t>***** Cases satisfying National Records of Scotland (NRS) implementation of UK Drug Strategy standard definition only *****</t>
  </si>
  <si>
    <t>UK Drug Strategy definition (as applied by General Register Office for Scotland (GROS)) in UK-wide defn used by GROS/NRS</t>
  </si>
  <si>
    <t>Averages for 'cells' that are used</t>
  </si>
  <si>
    <t>NHS Board areas - boundaries with effect from 1 April 2014 - totals of relevant local authority areas</t>
  </si>
  <si>
    <t>HENCE:  'error bars'</t>
  </si>
  <si>
    <r>
      <t xml:space="preserve">Drugs </t>
    </r>
    <r>
      <rPr>
        <b/>
        <vertAlign val="superscript"/>
        <sz val="10"/>
        <rFont val="Arial"/>
        <family val="2"/>
      </rPr>
      <t>1, 2</t>
    </r>
  </si>
  <si>
    <r>
      <t>Anti-depressants</t>
    </r>
    <r>
      <rPr>
        <vertAlign val="superscript"/>
        <sz val="10"/>
        <rFont val="Arial"/>
        <family val="2"/>
      </rPr>
      <t xml:space="preserve"> 3</t>
    </r>
  </si>
  <si>
    <r>
      <t xml:space="preserve">Anti-psychotics </t>
    </r>
    <r>
      <rPr>
        <vertAlign val="superscript"/>
        <sz val="10"/>
        <rFont val="Arial"/>
        <family val="2"/>
      </rPr>
      <t>4</t>
    </r>
  </si>
  <si>
    <r>
      <t xml:space="preserve">Benzodiazepines </t>
    </r>
    <r>
      <rPr>
        <vertAlign val="superscript"/>
        <sz val="10"/>
        <rFont val="Arial"/>
        <family val="2"/>
      </rPr>
      <t>5</t>
    </r>
  </si>
  <si>
    <t>1) More than one drug may be reported per death. These are mentions of each drug, so do not add up to the overall total. Up to 2007, some pathologists reported only those drugs which they thought caused, or contributed to, the death. With effect from 2008, pathologists report separately:
(a) drugs which were implicated in, or which potentially contributed to, the cause of death; and
(b) other drugs which were present but which were not considered to have had any direct contribution to the death.</t>
  </si>
  <si>
    <t>(ii) all drugs which were found to be present in the body</t>
  </si>
  <si>
    <t xml:space="preserve">(i) drugs which were implicated in, or which potentially contributed to, the cause of death </t>
  </si>
  <si>
    <t>3) The average of the percentage differences between (a) the estimate and the lower end of the 95% Confidence Interval and (b) the estimate and the upper end of the 95% Confidence Interval. It is calculated using the rounded values of the estimate and the two ends.</t>
  </si>
  <si>
    <t>1) Refer to Annex B for information about the other definitions.</t>
  </si>
  <si>
    <t xml:space="preserve">5) 'ICD10' is the International Statistical Classification of Diseases and Related Health Problems, Tenth Revision. </t>
  </si>
  <si>
    <t>(i) Deaths for which one or more NPSs was implicated in, or potentially contributed to, the death</t>
  </si>
  <si>
    <t>(ii) Deaths for which NPSs were present but were NOT considered to have contributed to the death</t>
  </si>
  <si>
    <t>(b) Other types of NPS present; no Benzodiazepine-type NPS</t>
  </si>
  <si>
    <t>(i) Deaths for which one or more NPSs were implicated in, or potentially contributed to, the death</t>
  </si>
  <si>
    <t>(a) Benzodiazepine-type NPS present; no other types of NPS</t>
  </si>
  <si>
    <t>Table CS1</t>
  </si>
  <si>
    <t>Table CS2</t>
  </si>
  <si>
    <r>
      <t xml:space="preserve">Drug-related deaths: standard definition </t>
    </r>
    <r>
      <rPr>
        <vertAlign val="superscript"/>
        <sz val="10"/>
        <rFont val="Arial"/>
        <family val="2"/>
      </rPr>
      <t>2</t>
    </r>
  </si>
  <si>
    <r>
      <t xml:space="preserve">Drug-related deaths: consistent series </t>
    </r>
    <r>
      <rPr>
        <vertAlign val="superscript"/>
        <sz val="10"/>
        <rFont val="Arial"/>
        <family val="2"/>
      </rPr>
      <t>1</t>
    </r>
  </si>
  <si>
    <r>
      <t xml:space="preserve">Drug-related deaths: consistent series </t>
    </r>
    <r>
      <rPr>
        <vertAlign val="superscript"/>
        <sz val="10"/>
        <rFont val="Arial"/>
        <family val="2"/>
      </rPr>
      <t>2</t>
    </r>
  </si>
  <si>
    <r>
      <t>Mephedrone</t>
    </r>
    <r>
      <rPr>
        <vertAlign val="superscript"/>
        <sz val="10"/>
        <rFont val="Arial"/>
        <family val="2"/>
      </rPr>
      <t>4</t>
    </r>
    <r>
      <rPr>
        <sz val="10"/>
        <rFont val="Arial"/>
        <family val="2"/>
      </rPr>
      <t xml:space="preserve"> present</t>
    </r>
  </si>
  <si>
    <r>
      <t>Phenazepam</t>
    </r>
    <r>
      <rPr>
        <vertAlign val="superscript"/>
        <sz val="10"/>
        <rFont val="Arial"/>
        <family val="2"/>
      </rPr>
      <t>5</t>
    </r>
    <r>
      <rPr>
        <sz val="10"/>
        <rFont val="Arial"/>
        <family val="2"/>
      </rPr>
      <t xml:space="preserve"> present</t>
    </r>
  </si>
  <si>
    <r>
      <t>Tramadol</t>
    </r>
    <r>
      <rPr>
        <vertAlign val="superscript"/>
        <sz val="10"/>
        <rFont val="Arial"/>
        <family val="2"/>
      </rPr>
      <t>6</t>
    </r>
    <r>
      <rPr>
        <sz val="10"/>
        <rFont val="Arial"/>
        <family val="2"/>
      </rPr>
      <t xml:space="preserve"> present</t>
    </r>
  </si>
  <si>
    <r>
      <t>Zopiclone</t>
    </r>
    <r>
      <rPr>
        <vertAlign val="superscript"/>
        <sz val="10"/>
        <rFont val="Arial"/>
        <family val="2"/>
      </rPr>
      <t>6</t>
    </r>
    <r>
      <rPr>
        <sz val="10"/>
        <rFont val="Arial"/>
        <family val="2"/>
      </rPr>
      <t xml:space="preserve"> present</t>
    </r>
  </si>
  <si>
    <t>number</t>
  </si>
  <si>
    <r>
      <t xml:space="preserve">percent </t>
    </r>
    <r>
      <rPr>
        <vertAlign val="superscript"/>
        <sz val="10"/>
        <rFont val="Arial"/>
        <family val="2"/>
      </rPr>
      <t>4</t>
    </r>
  </si>
  <si>
    <t>old rules - 2014</t>
  </si>
  <si>
    <t>Codeine or a codeine-containing compound</t>
  </si>
  <si>
    <t>Dihydro-codeine or a d.h.c-containing compound</t>
  </si>
  <si>
    <t>Any opiate or opioid</t>
  </si>
  <si>
    <t>14 and under</t>
  </si>
  <si>
    <t>15 - 24</t>
  </si>
  <si>
    <t>55 - 64</t>
  </si>
  <si>
    <t>65 and over</t>
  </si>
  <si>
    <t>Amitriptyline</t>
  </si>
  <si>
    <t>Gabapentin</t>
  </si>
  <si>
    <t>Mirtazepine</t>
  </si>
  <si>
    <t>Phenazepam</t>
  </si>
  <si>
    <t>Other substance(s)** also implicated in the death</t>
  </si>
  <si>
    <t>(iii) total of (i) + (ii):</t>
  </si>
  <si>
    <t>(a) Drug-related deaths - standard definition</t>
  </si>
  <si>
    <t>The estimated numbers of problem drug users are also based on the Board boundaries that applied with effect from April 2014</t>
  </si>
  <si>
    <t>Heroin / morphine, Methadone or Bupren-orphine</t>
  </si>
  <si>
    <t>Ecstasy-type</t>
  </si>
  <si>
    <r>
      <t xml:space="preserve">Any other drug </t>
    </r>
    <r>
      <rPr>
        <vertAlign val="superscript"/>
        <sz val="10"/>
        <rFont val="Arial"/>
        <family val="2"/>
      </rPr>
      <t>3</t>
    </r>
  </si>
  <si>
    <t>Alcohol (with only one drug - see the examples given in footnote 1)</t>
  </si>
  <si>
    <t>average of rates for 2000 to 2004</t>
  </si>
  <si>
    <t>2) Some other tables which provide figures by age-group give the number of drug-related deaths of people who were aged 55 and over. However, this column's figures are for ages 55-64, inclusive, as there are relatively few drug-related deaths of people aged 65 and over.</t>
  </si>
  <si>
    <r>
      <t>(b) extra deaths counted in the consistent series</t>
    </r>
    <r>
      <rPr>
        <b/>
        <sz val="10"/>
        <rFont val="Arial"/>
        <family val="2"/>
      </rPr>
      <t xml:space="preserve"> </t>
    </r>
    <r>
      <rPr>
        <b/>
        <vertAlign val="superscript"/>
        <sz val="10"/>
        <rFont val="Arial"/>
        <family val="2"/>
      </rPr>
      <t>4</t>
    </r>
  </si>
  <si>
    <t>3) Including the relevant parts of the former Argyll &amp; Clyde Board area.</t>
  </si>
  <si>
    <t>3) Some other tables which provide figures by age-group give the number of drug-related deaths of people who were aged 55 and over. However, this column's figures are for ages 55-64, inclusive, as there are relatively few drug-related deaths of people aged 65 and over.</t>
  </si>
  <si>
    <t xml:space="preserve">* apart, perhaps, from alcohol. </t>
  </si>
  <si>
    <t>Table 9</t>
  </si>
  <si>
    <t>Table HB5</t>
  </si>
  <si>
    <t>Figure 2</t>
  </si>
  <si>
    <t>Table C5</t>
  </si>
  <si>
    <t>Figure 3</t>
  </si>
  <si>
    <t>old rules - 2015</t>
  </si>
  <si>
    <r>
      <t xml:space="preserve">European Monitoring Centre for Drugs and Drug Addiction 'general mortality register' definition </t>
    </r>
    <r>
      <rPr>
        <b/>
        <vertAlign val="superscript"/>
        <sz val="10"/>
        <rFont val="Arial"/>
        <family val="2"/>
      </rPr>
      <t>2</t>
    </r>
  </si>
  <si>
    <t>Population</t>
  </si>
  <si>
    <t>Number of drug-related deaths, on the basis of:</t>
  </si>
  <si>
    <t>Drug-deaths per million population</t>
  </si>
  <si>
    <t>per million population</t>
  </si>
  <si>
    <t>numbers</t>
  </si>
  <si>
    <t>15 to 64</t>
  </si>
  <si>
    <r>
      <t xml:space="preserve">Scotland </t>
    </r>
    <r>
      <rPr>
        <vertAlign val="superscript"/>
        <sz val="10"/>
        <rFont val="Arial"/>
        <family val="2"/>
      </rPr>
      <t>5</t>
    </r>
  </si>
  <si>
    <t>24 and under</t>
  </si>
  <si>
    <t>old rules - 2016</t>
  </si>
  <si>
    <t>Population in middle year of latest five-year period</t>
  </si>
  <si>
    <t>Population in middle year of latest five-year period - from mid-year estimates on Website</t>
  </si>
  <si>
    <t>Na h-Eileanan Siar</t>
  </si>
  <si>
    <t>City of Edinburgh</t>
  </si>
  <si>
    <t>five-year</t>
  </si>
  <si>
    <t>Alprazolam</t>
  </si>
  <si>
    <t>Buprenorphine</t>
  </si>
  <si>
    <t>Citalopram</t>
  </si>
  <si>
    <t>Etizolam</t>
  </si>
  <si>
    <t>Fluoxetine</t>
  </si>
  <si>
    <t>Olanzapine</t>
  </si>
  <si>
    <t>Oxycodone</t>
  </si>
  <si>
    <t>Propranolol</t>
  </si>
  <si>
    <t>Zopiclone</t>
  </si>
  <si>
    <t>Sertraline</t>
  </si>
  <si>
    <r>
      <t>Council area</t>
    </r>
    <r>
      <rPr>
        <vertAlign val="superscript"/>
        <sz val="10"/>
        <rFont val="Arial"/>
        <family val="2"/>
      </rPr>
      <t>1</t>
    </r>
  </si>
  <si>
    <r>
      <t xml:space="preserve">Council area </t>
    </r>
    <r>
      <rPr>
        <vertAlign val="superscript"/>
        <sz val="10"/>
        <rFont val="Arial"/>
        <family val="2"/>
      </rPr>
      <t>2</t>
    </r>
  </si>
  <si>
    <r>
      <t xml:space="preserve">Council area </t>
    </r>
    <r>
      <rPr>
        <vertAlign val="superscript"/>
        <sz val="10"/>
        <rFont val="Arial"/>
        <family val="2"/>
      </rPr>
      <t>3</t>
    </r>
  </si>
  <si>
    <t>Table EMCDDA</t>
  </si>
  <si>
    <t>Pregabalin</t>
  </si>
  <si>
    <t>Heroin, Methadone, Etizolam, Pregabalin</t>
  </si>
  <si>
    <t>Methadone, Heroin, Etizolam</t>
  </si>
  <si>
    <t>Methadone, Etizolam</t>
  </si>
  <si>
    <t>Paracetamol</t>
  </si>
  <si>
    <t>Mirtazapine</t>
  </si>
  <si>
    <t>Heroin, Methadone, Etizolam, Gabapentin</t>
  </si>
  <si>
    <t>Cannabis, Alcohol</t>
  </si>
  <si>
    <t>Mirtazapine, Cannabis</t>
  </si>
  <si>
    <t>Heroin, Etizolam</t>
  </si>
  <si>
    <t>Diazepam, Alcohol</t>
  </si>
  <si>
    <t>Heroin, Methadone, Etizolam</t>
  </si>
  <si>
    <t>Dihydrocodeine</t>
  </si>
  <si>
    <t>Morphine, Methadone, Etizolam</t>
  </si>
  <si>
    <t>Methadone, Morphine, Etizolam</t>
  </si>
  <si>
    <t>Mirtazapine, Cannabis, Alcohol</t>
  </si>
  <si>
    <t>Morphine, Etizolam</t>
  </si>
  <si>
    <t>Etizolam, Methadone</t>
  </si>
  <si>
    <t>Tramadol, Etizolam</t>
  </si>
  <si>
    <t>Heroin, Etizolam, Methadone</t>
  </si>
  <si>
    <t>Heroin, Etizolam, Alcohol</t>
  </si>
  <si>
    <t>Methadone, Gabapentin, Etizolam</t>
  </si>
  <si>
    <t>Gabapentin, Methadone, Etizolam</t>
  </si>
  <si>
    <t>Cocaine, Methadone, Etizolam</t>
  </si>
  <si>
    <t>Methadone, Etizolam, Cocaine</t>
  </si>
  <si>
    <t>Heroin, Etizolam, Methadone, Cocaine</t>
  </si>
  <si>
    <t>Methadone, Etizolam, Gabapentin</t>
  </si>
  <si>
    <t>Heroin, Etizolam, Cocaine</t>
  </si>
  <si>
    <t>Amitriptyline, Diazepam</t>
  </si>
  <si>
    <t>Diazepam, Pregabalin</t>
  </si>
  <si>
    <t>Pregabalin, Mirtazapine</t>
  </si>
  <si>
    <t>Methadone, Etizolam, Pregabalin</t>
  </si>
  <si>
    <t>Sertraline, Alcohol</t>
  </si>
  <si>
    <t>Mirtazapine, Alcohol</t>
  </si>
  <si>
    <t>Methadone, Etizolam, Alcohol</t>
  </si>
  <si>
    <t>Methadone, Etizolam, Morphine</t>
  </si>
  <si>
    <t>Mirtazapine, Paracetamol</t>
  </si>
  <si>
    <t>Morphine, Heroin, Etizolam</t>
  </si>
  <si>
    <t>Etizolam, Alcohol</t>
  </si>
  <si>
    <t>Diazepam, Cannabis</t>
  </si>
  <si>
    <t>Heroin</t>
  </si>
  <si>
    <t>Morphine, Alcohol</t>
  </si>
  <si>
    <t>Number reported</t>
  </si>
  <si>
    <t>per million</t>
  </si>
  <si>
    <r>
      <t>for latest year</t>
    </r>
    <r>
      <rPr>
        <b/>
        <vertAlign val="superscript"/>
        <sz val="10"/>
        <color theme="1"/>
        <rFont val="Arial"/>
        <family val="2"/>
      </rPr>
      <t>2</t>
    </r>
  </si>
  <si>
    <r>
      <t>population</t>
    </r>
    <r>
      <rPr>
        <b/>
        <vertAlign val="superscript"/>
        <sz val="10"/>
        <color theme="1"/>
        <rFont val="Arial"/>
        <family val="2"/>
      </rPr>
      <t>2</t>
    </r>
  </si>
  <si>
    <t>Belgium</t>
  </si>
  <si>
    <t>Bulgaria</t>
  </si>
  <si>
    <t>Czech Republic</t>
  </si>
  <si>
    <t>Denmark</t>
  </si>
  <si>
    <t>Germany</t>
  </si>
  <si>
    <t>Estonia</t>
  </si>
  <si>
    <t>Ireland</t>
  </si>
  <si>
    <t>Greece</t>
  </si>
  <si>
    <t>Spain</t>
  </si>
  <si>
    <t>France</t>
  </si>
  <si>
    <t>Croatia</t>
  </si>
  <si>
    <t>Italy</t>
  </si>
  <si>
    <t>Cyprus</t>
  </si>
  <si>
    <t>Latvia</t>
  </si>
  <si>
    <t>Lithuania</t>
  </si>
  <si>
    <t>Luxembourg</t>
  </si>
  <si>
    <t>Hungary</t>
  </si>
  <si>
    <t>Malta</t>
  </si>
  <si>
    <t>Netherlands</t>
  </si>
  <si>
    <t>Austria</t>
  </si>
  <si>
    <t>Poland</t>
  </si>
  <si>
    <t>Portugal</t>
  </si>
  <si>
    <t>Romania</t>
  </si>
  <si>
    <t>Slovenia</t>
  </si>
  <si>
    <t>Slovakia</t>
  </si>
  <si>
    <t>Finland</t>
  </si>
  <si>
    <t>Sweden</t>
  </si>
  <si>
    <r>
      <t>United Kingdom</t>
    </r>
    <r>
      <rPr>
        <vertAlign val="superscript"/>
        <sz val="10"/>
        <color theme="1"/>
        <rFont val="Arial"/>
        <family val="2"/>
      </rPr>
      <t>3</t>
    </r>
  </si>
  <si>
    <t>European Union</t>
  </si>
  <si>
    <t>Turkey</t>
  </si>
  <si>
    <t>Norway</t>
  </si>
  <si>
    <t>EU, Turkey and Norway</t>
  </si>
  <si>
    <r>
      <t>Scotland</t>
    </r>
    <r>
      <rPr>
        <vertAlign val="superscript"/>
        <sz val="10"/>
        <color theme="1"/>
        <rFont val="Arial"/>
        <family val="2"/>
      </rPr>
      <t>3</t>
    </r>
  </si>
  <si>
    <t>derived from tables which are available on the NRS website</t>
  </si>
  <si>
    <r>
      <t>Council area</t>
    </r>
    <r>
      <rPr>
        <vertAlign val="superscript"/>
        <sz val="10"/>
        <rFont val="Arial"/>
        <family val="2"/>
      </rPr>
      <t xml:space="preserve"> 6</t>
    </r>
  </si>
  <si>
    <t>The figures for 2008 onwards are on the first basis - i.e. basis (a) - which has been the standard basis for figures for individual drugs with effect from the "... in 2009" edition.</t>
  </si>
  <si>
    <t>Calculate Scottish rate for Table EMCDDA</t>
  </si>
  <si>
    <t>1) The coding rules were changed with effect from the start of 2011, as explained in paragraph 2.6 of the commentary. Briefly, 'drug abuse' deaths from 'acute intoxication' were previously counted under 'mental and behavioural disorders due to psychoactive substance use' (unless they were known to be due to intentional self-harm or assault). They are now counted under the appropriate 'poisoning' category. For example, if the cause of death of a known drug abuser was given as 'adverse effects of heroin' (and it was not intentional self-harm or assault), the underlying cause of death would be coded as follows:</t>
  </si>
  <si>
    <t xml:space="preserve">Note:  </t>
  </si>
  <si>
    <r>
      <t>(</t>
    </r>
    <r>
      <rPr>
        <b/>
        <sz val="10"/>
        <rFont val="Arial"/>
        <family val="2"/>
      </rPr>
      <t>Note:</t>
    </r>
    <r>
      <rPr>
        <sz val="10"/>
        <rFont val="Arial"/>
        <family val="2"/>
      </rPr>
      <t xml:space="preserve"> youngest and oldest age-groups are included in the 'all ages' figures, but do not appear in the table)</t>
    </r>
  </si>
  <si>
    <t>3) For example; amitriptyline, citalopram, dothiepin, fluoexetine, prothaiaden.</t>
  </si>
  <si>
    <t>4) For example; chlorpromazine, clozapine, olanzapine.</t>
  </si>
  <si>
    <t>Note:</t>
  </si>
  <si>
    <t>1) to 5) refer to the corresponding footnotes to Table HB5.</t>
  </si>
  <si>
    <t>2) Including, for example, deaths caused by infections that resulted from the use of heroin which was contaminated by, say, anthrax.</t>
  </si>
  <si>
    <t>3) Including, for example, accidental deaths which were caused by the use of drugs which were not controlled at the time, such as those before 16 April 2010 which resulted from using mephedrone (assuming that no controlled drugs were found in the body).</t>
  </si>
  <si>
    <t>2) This is within the Drug Strategy 'baseline' definition, as implemented by National Records of Scotland.</t>
  </si>
  <si>
    <t>1) As defined by the European Monitoring Centre for Drugs and Drug Addiction (EMCDDA).</t>
  </si>
  <si>
    <t>(a) up to 2010 - as 'F11 - mental and behavioural disorders due to use of opioids'.</t>
  </si>
  <si>
    <t>(b) from 2011 - the appropriate 'poisoning' category, such as 'X42 - accidental poisoning by and exposure to narcotics and psychodysleptics (hallucinogens) not elsewhere classified'.</t>
  </si>
  <si>
    <t xml:space="preserve">5) For example; diazepam and temazepam. </t>
  </si>
  <si>
    <r>
      <t xml:space="preserve">(i) </t>
    </r>
    <r>
      <rPr>
        <sz val="10"/>
        <color rgb="FF000000"/>
        <rFont val="Arial"/>
        <family val="2"/>
      </rPr>
      <t>(continued)</t>
    </r>
    <r>
      <rPr>
        <b/>
        <sz val="10"/>
        <color rgb="FF000000"/>
        <rFont val="Arial"/>
        <family val="2"/>
      </rPr>
      <t xml:space="preserve"> Deaths for which one or more NPSs were implicated in, or potentially contributed to, the death</t>
    </r>
  </si>
  <si>
    <t>1) The coding rules were changed with effect from the start of 2011, as explained in paragraph 2.6 of the commentary. Briefly, 'drug abuse' deaths from 'acute intoxication' were previously counted under 'mental and behavioural disorders due to psychoactive substance use' (unless they were known to be due to intentional self-harm or assault). They are now counted under the appropriate 'poisoning' category. For example, if the cause of death of a known drug abuser was given as 'adverse effects of heroin' (and it was not intentional self-harm or assault), the underlying cause of death would be coded as follows:                                                                                                                                                (a) up to 2010 - as 'F11 - mental and behavioural disorders due to use of opioids'.                                                                                                       (b) from 2011 - the appropriate 'poisoning' category, such as 'X42 - accidental poisoning by and exposure to narcotics and psychodysleptics (hallucinogens) not elsewhere classified'.</t>
  </si>
  <si>
    <t xml:space="preserve">Almost all the deaths which are counted in part (i) of the table are also counted in part (ii) of the table.  </t>
  </si>
  <si>
    <t>5) An occasional figure for Scotland may differ slightly from the corresponding 5-year average in Table 8, because the latter was calculated simply by taking the average of the figures for Scotland for each of the five individual years (rather than by applying the method described in footnote 1 to the figures for Scotland).</t>
  </si>
  <si>
    <t>For example, referring to 'unknown drug', although that does not appear in the look-up table, because there have been no cases of it yet.</t>
  </si>
  <si>
    <r>
      <t>(</t>
    </r>
    <r>
      <rPr>
        <b/>
        <sz val="10"/>
        <rFont val="Arial"/>
        <family val="2"/>
      </rPr>
      <t>Note</t>
    </r>
    <r>
      <rPr>
        <sz val="10"/>
        <rFont val="Arial"/>
        <family val="2"/>
      </rPr>
      <t xml:space="preserve">: This does not cover other possible ways of saying the same kind of thing - </t>
    </r>
  </si>
  <si>
    <t>(The 'main' drugs being the ones that are listed in Table 3, with the exception of alcohol.)</t>
  </si>
  <si>
    <t>(Break in series between 2007 and 2008, due to introduction of new 'ME4' form in 2008.)</t>
  </si>
  <si>
    <t>For the '… in 2014' edition, the figures for 2000 onwards were revised from those that were used in the '… in 2013' edition, because more drugs are listed in Table 3.</t>
  </si>
  <si>
    <t>Drug-related deaths per 1,000 problem drug users - council areas</t>
  </si>
  <si>
    <t>2) Broadly speaking, counting deaths on the basis of the classification of the drugs at the end of the latest year which is covered by the publication (rather than on the standard definition basis of the classification at the time of the death). Refer to Annex F for the full definition. The year 2000 is the first for which a 'consistent series' figure is available, because that is the first year in National Records of Scotland's (NRS) current drug-related deaths database.</t>
  </si>
  <si>
    <t>3) This includes deaths which are counted in the consistent series but are not counted in the standard definition.</t>
  </si>
  <si>
    <t>4) Percentage of the total number of drug-related deaths on the basis of the standard definition.</t>
  </si>
  <si>
    <t xml:space="preserve">4) Broadly speaking, the additional deaths which would be counted on the basis of the classification of the drugs at the end of the latest year which is covered by the publication (rather than on the standard definition basis of the classification at the time of the death).  Refer to Annex F for the full definition.  </t>
  </si>
  <si>
    <t xml:space="preserve">The figures for each area are based on the Board boundaries that apply with effect from 1 April 2014.  </t>
  </si>
  <si>
    <t xml:space="preserve">Note  </t>
  </si>
  <si>
    <t>The numbers of drug-related deaths for each area are based on the Board boundaries that apply with effect from 1 April 2014.</t>
  </si>
  <si>
    <t>Note</t>
  </si>
  <si>
    <t>Figure 3: Drug-related deaths per 1,000 problem drug users - council areas</t>
  </si>
  <si>
    <t>1) Paragraph A3 in Annex A explains why these kinds of deaths are excluded from the standard definition of 'drug-related death' figures produced by National Records of Scotland (NRS.)</t>
  </si>
  <si>
    <t>(i.e. in the Drug Strategy 'baseline' definition, as implemented by NRS)</t>
  </si>
  <si>
    <t>2) For example, the death was after 15 April 2010, the cause of death was certified as 'mephedrone intoxication', and no other substance was said to have been found.</t>
  </si>
  <si>
    <t xml:space="preserve">3) For example, the cause of death was certified as 'adverse effects of methadone and mephedrone'.  </t>
  </si>
  <si>
    <t>4) For example, the death occurred up to 15 April 2010, the cause of death was certified as 'mephedrone intoxication', and no other substance was said to have been found.</t>
  </si>
  <si>
    <t>5) For example, the death occurred up to 15 April 2010, and both mephedrone and an uncontrolled volatile substance were said to be implicated in, or potentially contributed, to the death.</t>
  </si>
  <si>
    <t>6) For example, the cause of death was given as 'heroin, alcohol and diazepam toxicity', and BZP and TFMPP were also present.</t>
  </si>
  <si>
    <t>7) An artificial example would be a death which occurred up to 15 April 2010, co-codamol was said to be implicated in, or potentially contributed, to the death; mephedrone was said to be present but did not contribute to the death.</t>
  </si>
  <si>
    <t>1) Broadly speaking, counting deaths on the basis of the classification of the drugs at the end of the latest year which is covered by the publication.  Refer to Annex F for the full definition.</t>
  </si>
  <si>
    <t>2) Broadly speaking, counting deaths on the basis of the classification of the drugs at the time of death.  Refer to Annex A for the full definition.</t>
  </si>
  <si>
    <t>4) Mephedrone has been a controlled substance with effect from 16 April 2010, so subsequent deaths involving it are counted in the 'standard definition' figures (and not 'extra' deaths).</t>
  </si>
  <si>
    <t>5) Phenazepam has been a controlled substance with effect from 13 June 2012, so subsequent deaths involving it are counted in the 'standard definition' figures (and not 'extra' deaths).</t>
  </si>
  <si>
    <t>6) Tramadol and zopiclone have been controlled substances with effect from 10 June 2014, so subsequent deaths involving either (or both) of them are counted in the 'standard definition' figures (and not 'extra' deaths).</t>
  </si>
  <si>
    <t>Numbers used for 'per million' chart in Figure 4</t>
  </si>
  <si>
    <r>
      <t xml:space="preserve"> Drug-related deaths: standard definition </t>
    </r>
    <r>
      <rPr>
        <vertAlign val="superscript"/>
        <sz val="10"/>
        <rFont val="Arial"/>
        <family val="2"/>
      </rPr>
      <t>2</t>
    </r>
  </si>
  <si>
    <r>
      <t xml:space="preserve"> Drug-related deaths: consistent series </t>
    </r>
    <r>
      <rPr>
        <vertAlign val="superscript"/>
        <sz val="10"/>
        <rFont val="Arial"/>
        <family val="2"/>
      </rPr>
      <t>1</t>
    </r>
  </si>
  <si>
    <r>
      <t xml:space="preserve"> 'Extra' deaths counted in the consistent series</t>
    </r>
    <r>
      <rPr>
        <b/>
        <vertAlign val="superscript"/>
        <sz val="10"/>
        <rFont val="Arial"/>
        <family val="2"/>
      </rPr>
      <t xml:space="preserve"> 3</t>
    </r>
  </si>
  <si>
    <t>1) Broadly speaking, counting deaths on the basis of the classification of the drugs at the end of the latest year which is covered by the publication. Refer to Annex F for the full definition.</t>
  </si>
  <si>
    <t>2) Broadly speaking, counting deaths on the basis of the classification of the drugs at the time of death. Refer to Annex A for the full definition.</t>
  </si>
  <si>
    <r>
      <t xml:space="preserve"> 'Drug-induced' deaths</t>
    </r>
    <r>
      <rPr>
        <b/>
        <vertAlign val="superscript"/>
        <sz val="10"/>
        <color theme="1"/>
        <rFont val="Arial"/>
        <family val="2"/>
      </rPr>
      <t>1</t>
    </r>
    <r>
      <rPr>
        <b/>
        <sz val="10"/>
        <color theme="1"/>
        <rFont val="Arial"/>
        <family val="2"/>
      </rPr>
      <t xml:space="preserve"> aged 15-64</t>
    </r>
  </si>
  <si>
    <t>old rules - 2017</t>
  </si>
  <si>
    <t>2013-2017</t>
  </si>
  <si>
    <t xml:space="preserve">1) More than one drug may be reported per death. These are mentions of each drug, and should not be added to give total deaths.  </t>
  </si>
  <si>
    <t>Part (i) counts only drugs which, the pathologist believed, were implicated in, or potentially contributed to, the cause of death.</t>
  </si>
  <si>
    <t>Part (ii) counts all the drugs which the pathologist found to be present in the body, including those which the pathologist did not consider to have had any direct contribution to the death.</t>
  </si>
  <si>
    <t>1) Part (i) of this table gives the number of deaths for which each of the specified drugs was the only drug which was found to be present in the body. For example, a death for which:</t>
  </si>
  <si>
    <t>(a) both cocaine and alcohol were implicated would be counted twice: once under 'cocaine' and once under 'alcohol';</t>
  </si>
  <si>
    <t>(b) both cocaine and alcohol were implicated, and methadone was found to be present in the body but was not considered to have had any direct contribution to the death, would not be counted at all in the upper part of the table.</t>
  </si>
  <si>
    <t>Part (ii) of this table gives the number of deaths for which each of the specified drugs was the only drug which was considered to have been implicated in, or potentially contributed, to the cause of death. The pathologist may have reported that other drugs were present in the body - but, if so, the pathologist did not consider that they had any direct contribution to the death.</t>
  </si>
  <si>
    <t>The final column of part (ii) gives the number of drug-related deaths for which alcohol was thought, by the pathologist, to be implicated in the cause of death together with only one drug. For example, a death for which:</t>
  </si>
  <si>
    <t>(a) both cocaine and alcohol were implicated would be counted twice: once under 'cocaine' and once under 'alcohol'.</t>
  </si>
  <si>
    <t>(b) both cocaine and alcohol were implicated, and methadone was found to be present in the body but was not considered to have had any direct contribution to the death, would also be counted under 'cocaine' and 'alcohol' (but it would not be counted under 'methadone').</t>
  </si>
  <si>
    <t>(c) cocaine, methadone and alcohol were all implicated would not be counted at all in this table.</t>
  </si>
  <si>
    <t>The final column of part (i) gives the number of drug-related deaths for which alcohol was found to be present in the body together with only one drug.</t>
  </si>
  <si>
    <t xml:space="preserve">a drug-related death for which National Records of Scotland (NRS) was told that only one drug (and, perhaps, alcohol) was found to be present, and for which NRS was not told that it was considered to have been implicated in (or potentially contributed to) the cause of the death, will be counted in part (i) of the table but not in part (ii).  </t>
  </si>
  <si>
    <t>As a result, an occasional figure in part (i) of the table may be larger than the corresponding figure in part (ii) of the table.</t>
  </si>
  <si>
    <t xml:space="preserve">2) With effect from the "... in 2016" edition of this publication, the alphabetical order of the councils changed due to the adoption of the preferred forms of reference for the Edinburgh and Western Isles areas. Previous versions of this table used the forms 'Edinburgh, City of' and 'Eilean Siar'.       
</t>
  </si>
  <si>
    <t xml:space="preserve">1) With effect from the "... in 2016" edition of this publication, the alphabetical order of the councils changed due to the adoption of the preferred forms of reference for the Edinburgh and Western Isles areas. Previous versions of this table used the forms 'Edinburgh, City of' and 'Eilean Siar'.       
</t>
  </si>
  <si>
    <t xml:space="preserve">6) With effect from the "... in 2016" edition of this publication, the alphabetical order of the councils changed due to the adoption of the preferred forms of reference for the Edinburgh and Western Isles areas. Previous versions of this table used the forms 'Edinburgh, City of' and 'Eilean Siar'.        
</t>
  </si>
  <si>
    <t xml:space="preserve">3) With effect from the "... in 2016" edition of this publication, the alphabetical order of the councils changed due to the adoption of the preferred forms of reference for the Edinburgh and Western Isles areas. Previous versions of this table used the forms 'Edinburgh, City of' and 'Eilean Siar'.       
</t>
  </si>
  <si>
    <t xml:space="preserve">6) With effect from the "... in 2016" edition of this publication, the alphabetical order of the councils changed due to the adoption of the preferred forms of reference for the Edinburgh and Western Isles areas. Previous versions of this table used the forms 'Edinburgh, City of' and 'Eilean Siar'.       
</t>
  </si>
  <si>
    <r>
      <t xml:space="preserve">International Centre for Drugs Policy (ICDP) figures for Scotland </t>
    </r>
    <r>
      <rPr>
        <vertAlign val="superscript"/>
        <sz val="10"/>
        <rFont val="Arial"/>
        <family val="2"/>
      </rPr>
      <t>6</t>
    </r>
  </si>
  <si>
    <r>
      <t xml:space="preserve">Figures produced by NRS using the definition specified for an ONS publication </t>
    </r>
    <r>
      <rPr>
        <vertAlign val="superscript"/>
        <sz val="10"/>
        <rFont val="Arial"/>
        <family val="2"/>
      </rPr>
      <t>7</t>
    </r>
  </si>
  <si>
    <t>6) More information can be found in paragraph B13 of Annex B about the statistics that the ICDP produced. A few deaths per year may be counted both in the 'ICDP' figures and in the standard drug-related death statistics produced by NRS.</t>
  </si>
  <si>
    <r>
      <t xml:space="preserve">'Extra' deaths counted in the consistent series </t>
    </r>
    <r>
      <rPr>
        <b/>
        <vertAlign val="superscript"/>
        <sz val="10"/>
        <rFont val="Arial"/>
        <family val="2"/>
      </rPr>
      <t>3</t>
    </r>
  </si>
  <si>
    <t>1) More than one drug may be reported per death. These are mentions of each drug, and should not be added to give total deaths. Up to 2007, some pathologists reported only those drugs which they thought caused, or contributed to, the death. From 2008, they report separately:</t>
  </si>
  <si>
    <t>(a) drugs which were implicated in, or which potentially contributed to the cause of death; and</t>
  </si>
  <si>
    <t>(b) other drugs which were present but which were not considered to have had any direct contribution to the death.</t>
  </si>
  <si>
    <t>1) For 2001, 2003 and 2006, there are differences of one or two between the overall total for the year and the sum of the figures for the individual age-groups. This is due to the use of a new database - further information can be found at the end of Annex A.</t>
  </si>
  <si>
    <t>2) The statistics for each area are based on the boundaries that apply with effect from 1 April 2014. Earlier years' figures show what the numbers would have been had the new boundaries applied in those years. For 2001, 2003 and 2006, there are differences of one or two between the overall total for the year and the sum of the figures for the individual areas. This is due to the use of a new database - further information can be found at the end of Annex A.</t>
  </si>
  <si>
    <t>1) The coding rules were changed with effect from the start of 2011, as explained in paragraph 2.6 of the commentary.</t>
  </si>
  <si>
    <t>Briefly, 'drug abuse' deaths from 'acute intoxication' were previously counted under 'mental and behavioural disorders due to psychoactive substance use' (unless they were known to be due to intentional self-harm or assault). They are now counted under the appropriate 'poisoning' category.</t>
  </si>
  <si>
    <t>For example, if the cause of death of a known drug abuser was given as 'adverse effects of heroin' (and it was not intentional self-harm or assault), the underlying cause of death would be coded as follows:</t>
  </si>
  <si>
    <t>(a) up to 2010 - as 'F11 - mental and behavioural disorders due to use of opioids'</t>
  </si>
  <si>
    <t>(b) from 2011 - the appropriate 'poisoning' category, such as 'X42 - accidental poisoning by and exposure to narcotics and psychodysleptics (hallucinogens) not elsewhere classified'</t>
  </si>
  <si>
    <t>1) More than one drug may be reported per death. These are mentions of each drug, and should not be added to give total deaths. Up to 2007, some pathologists reported only those drugs which they thought caused, or contributed to, the death. With effect from 2008, pathologists report separately (a) drugs which were implicated in, or which potentially contributed to, the cause of death and (b) other drugs which were present but which were not considered to have had any direct contribution to the death.</t>
  </si>
  <si>
    <t xml:space="preserve">2) In 2016, the figures for some of the years from 2000 to 2014 were revised slightly from those that were published in 'Drug-related Deaths in Scotland in 2014'. </t>
  </si>
  <si>
    <t>7) More information can be found in paragraph B14 of Annex B.  Again, some deaths are counted both in these figures and in the standard drug-related death statistics.</t>
  </si>
  <si>
    <t>3) These are deaths which are counted in the consistent series but are not counted in the standard definition.</t>
  </si>
  <si>
    <t>Figures in red are from the new database - refer to the end of Annex A.</t>
  </si>
  <si>
    <t>and so differ slightly from the published</t>
  </si>
  <si>
    <t>total for the year - refer to the end of Annex A</t>
  </si>
  <si>
    <t>the totals in red are from the new database</t>
  </si>
  <si>
    <t>Calculate Scottish and UK rates per million population (all ages)</t>
  </si>
  <si>
    <t>Drug-deaths</t>
  </si>
  <si>
    <t>(all ages)</t>
  </si>
  <si>
    <t>reg'd in year</t>
  </si>
  <si>
    <t>mid-year</t>
  </si>
  <si>
    <t>Year:</t>
  </si>
  <si>
    <t>Rate per</t>
  </si>
  <si>
    <t>million pop</t>
  </si>
  <si>
    <t>* Scotland figures from earlier in this workbook</t>
  </si>
  <si>
    <t>England and Wales **</t>
  </si>
  <si>
    <t>Scotland *</t>
  </si>
  <si>
    <t>Northern Ireland **</t>
  </si>
  <si>
    <t>UK total **</t>
  </si>
  <si>
    <t>** E+W, NI and UK figures from ONS and NI websites - see Annex G for 'drug-death' links</t>
  </si>
  <si>
    <r>
      <t xml:space="preserve">Extra' deaths counted in consistent series </t>
    </r>
    <r>
      <rPr>
        <b/>
        <vertAlign val="superscript"/>
        <sz val="10"/>
        <rFont val="Arial"/>
        <family val="2"/>
      </rPr>
      <t>3</t>
    </r>
  </si>
  <si>
    <t>Heroin, Etizolam, Pregabalin</t>
  </si>
  <si>
    <t>Heroin, Methadone, Etizolam, Alcohol</t>
  </si>
  <si>
    <t>Heroin, Etizolam, Amitriptyline</t>
  </si>
  <si>
    <t>Methadone, Phenazepam</t>
  </si>
  <si>
    <t>Cannabis, Mirtazapine, Alcohol</t>
  </si>
  <si>
    <t>Cocaine, Etizolam, Alcohol</t>
  </si>
  <si>
    <t>Heroin, Methadone, Etizolam, Cocaine</t>
  </si>
  <si>
    <t>Amitriptyline, Mirtazapine</t>
  </si>
  <si>
    <t>Paracetamol, Alcohol</t>
  </si>
  <si>
    <t>Fluoxetine, Alcohol</t>
  </si>
  <si>
    <t>Gabapentin, Cannabis</t>
  </si>
  <si>
    <t>Mirtazapine, Pregabalin</t>
  </si>
  <si>
    <t>Etizolam, Dihydrocodeine</t>
  </si>
  <si>
    <t>Amitriptyline, Pregabalin</t>
  </si>
  <si>
    <t>Pregabalin, Cannabis</t>
  </si>
  <si>
    <t>Methadone, Etizolam, Gabapentin, Cocaine</t>
  </si>
  <si>
    <t>Cocaine, Heroin, Methadone, Etizolam</t>
  </si>
  <si>
    <t>Morphine, Etizolam, Cocaine</t>
  </si>
  <si>
    <t>Diazepam, Pregabalin, Mirtazapine</t>
  </si>
  <si>
    <t>Methadone, Etizolam, Pregabalin, Cocaine</t>
  </si>
  <si>
    <t>Methadone, Dihydrocodeine, Etizolam</t>
  </si>
  <si>
    <t>Amphetamine</t>
  </si>
  <si>
    <t>The figures for 2008 onwards are on the first basis - i.e. basis (a) - which became the normal basis for figures for individual drugs with effect from "Drug-related Deaths in Scotland in 2009'.</t>
  </si>
  <si>
    <t xml:space="preserve">1) More than one drug may be reported per death. These are mentions of each drug, and should not be added to give total deaths. Up to 2007, some pathologists reported only those drugs which they thought caused, or contributed to, the death. With effect from 2008, pathologists report separately (a) drugs which were implicated in, or which potentially contributed to, the cause of death and (b) other drugs which were present but which were not considered to have had any direct contribution to the death. The figures in this table are on the first basis - i.e. basis (a) - which has been the normal basis for figures for individual drugs with effect from 'Drug-related Deaths in Scotland in 2009'. There may be other differences between years and/or areas in the way in which the information was produced - more information can be found in Section 2 of the commentary.                                                                                                                                                                         </t>
  </si>
  <si>
    <t>The figures in this table are on the first basis - i.e. basis (a) which has been the normal basis for the figures for individual drugs with effect from "Drug-related Deaths in Scotland in 2009"</t>
  </si>
  <si>
    <t>benzo-diazepine</t>
  </si>
  <si>
    <t>any</t>
  </si>
  <si>
    <t>any "Prescrib-able" benzo-diazepine</t>
  </si>
  <si>
    <t>any "Street" benzo-diazepine</t>
  </si>
  <si>
    <r>
      <rPr>
        <b/>
        <u/>
        <sz val="10"/>
        <rFont val="Arial"/>
        <family val="2"/>
      </rPr>
      <t>of which:</t>
    </r>
    <r>
      <rPr>
        <b/>
        <sz val="10"/>
        <rFont val="Arial"/>
        <family val="2"/>
      </rPr>
      <t xml:space="preserve"> Diazepam</t>
    </r>
  </si>
  <si>
    <r>
      <rPr>
        <b/>
        <u/>
        <sz val="10"/>
        <rFont val="Arial"/>
        <family val="2"/>
      </rPr>
      <t>of which:</t>
    </r>
    <r>
      <rPr>
        <b/>
        <sz val="10"/>
        <rFont val="Arial"/>
        <family val="2"/>
      </rPr>
      <t xml:space="preserve"> Etizolam</t>
    </r>
  </si>
  <si>
    <t>Gabapentin and/or Pregabalin</t>
  </si>
  <si>
    <t>Drug-related deaths by sex and age-group: average for 2013 to 2017, and relative to the estimated number of problem drug users in 2015/16</t>
  </si>
  <si>
    <t>Drug-related deaths by NHS Board area: average for 2013 to 2017, and relative to the estimated number of problem drug users in 2015/16</t>
  </si>
  <si>
    <t>Drug-related deaths by council area: average for 2013 to 2017, and relative to the estimated number of problem drug users in 2015/16</t>
  </si>
  <si>
    <t>old rules - 2018</t>
  </si>
  <si>
    <t>Table 9: Drug-related deaths by sex and age-group: average for 2013 to 2017, and relative to the estimated number of problem drug users in 2015/16</t>
  </si>
  <si>
    <r>
      <t xml:space="preserve">Problem drug users (aged 15-64) in 2015/16 </t>
    </r>
    <r>
      <rPr>
        <b/>
        <u/>
        <vertAlign val="superscript"/>
        <sz val="10"/>
        <rFont val="Arial"/>
        <family val="2"/>
      </rPr>
      <t>1</t>
    </r>
  </si>
  <si>
    <t>Annual average drug-deaths: 2013-2017</t>
  </si>
  <si>
    <r>
      <t xml:space="preserve">per 1,000 problem drug users in 2015/16 </t>
    </r>
    <r>
      <rPr>
        <b/>
        <u/>
        <vertAlign val="superscript"/>
        <sz val="10"/>
        <rFont val="Arial"/>
        <family val="2"/>
      </rPr>
      <t>4</t>
    </r>
  </si>
  <si>
    <t>Table HB5: Drug-related deaths by NHS Board area: average for 2013 to 2017, and relative to the estimated number of problem drug users in 2015/16</t>
  </si>
  <si>
    <t>2013-2017 annual average drug-deaths (all ages)</t>
  </si>
  <si>
    <t>These figures were calculated using the annual average number of drug-deaths for 2013-2017 and the estimated numbers of problem drug users for 2015/16 The 'error bars' indicate the likely ranges of values - refer to the text.</t>
  </si>
  <si>
    <r>
      <t>Table C5: Drug-related deaths by council area</t>
    </r>
    <r>
      <rPr>
        <vertAlign val="superscript"/>
        <sz val="12"/>
        <rFont val="Arial"/>
        <family val="2"/>
      </rPr>
      <t>6</t>
    </r>
    <r>
      <rPr>
        <b/>
        <sz val="12"/>
        <rFont val="Arial"/>
        <family val="2"/>
      </rPr>
      <t>: average for 2013 to 2017 and relative to the estimated number of problem drug users in 2015/16</t>
    </r>
  </si>
  <si>
    <r>
      <t xml:space="preserve">Problem drug users </t>
    </r>
    <r>
      <rPr>
        <u/>
        <sz val="10"/>
        <rFont val="Arial"/>
        <family val="2"/>
      </rPr>
      <t>(aged 15-64)</t>
    </r>
    <r>
      <rPr>
        <b/>
        <u/>
        <sz val="10"/>
        <rFont val="Arial"/>
        <family val="2"/>
      </rPr>
      <t xml:space="preserve"> in 2015/16 </t>
    </r>
    <r>
      <rPr>
        <b/>
        <u/>
        <vertAlign val="superscript"/>
        <sz val="10"/>
        <rFont val="Arial"/>
        <family val="2"/>
      </rPr>
      <t>1</t>
    </r>
  </si>
  <si>
    <t>2013-2017 average drug-deaths per year (all ages)</t>
  </si>
  <si>
    <t>These figures were calculated using the annual average number of drug-deaths for 2013-2017 and the estimated numbers of problem drug users for 2015/16. The 'error bars' indicate the likely ranges of values - refer to the text.</t>
  </si>
  <si>
    <t>2) This is within the Drug Strategy 'baseline' definition, as implemented by National Records of Scotland</t>
  </si>
  <si>
    <t>* apart, perhaps, from alcohol. For example, a death for which mephedrone and alcohol were the only substances that were implicated in the death would be counted under 'NPS the only substance(s) implicated in the death'.                                                                                                                                                                                                                                                        ** apart, perhaps, from alcohol.</t>
  </si>
  <si>
    <t>use '2013-2017' average, to give 'deaths circa 2015' relative to 'problem drug users circa 15/16'</t>
  </si>
  <si>
    <t xml:space="preserve">of which: </t>
  </si>
  <si>
    <t>Metha-done</t>
  </si>
  <si>
    <t>Heroin / morphine, Meth-adone or Bupren-orphine</t>
  </si>
  <si>
    <r>
      <t xml:space="preserve">any "Prescrib-able" benzo-diazepine </t>
    </r>
    <r>
      <rPr>
        <b/>
        <vertAlign val="superscript"/>
        <sz val="10"/>
        <rFont val="Arial"/>
        <family val="2"/>
      </rPr>
      <t>3</t>
    </r>
  </si>
  <si>
    <r>
      <t xml:space="preserve">any "Street" benzo-diazepine </t>
    </r>
    <r>
      <rPr>
        <b/>
        <vertAlign val="superscript"/>
        <sz val="10"/>
        <rFont val="Arial"/>
        <family val="2"/>
      </rPr>
      <t>3</t>
    </r>
  </si>
  <si>
    <r>
      <t>any "Prescr-ibable" benzo-diazepine</t>
    </r>
    <r>
      <rPr>
        <b/>
        <vertAlign val="superscript"/>
        <sz val="10"/>
        <rFont val="Arial"/>
        <family val="2"/>
      </rPr>
      <t xml:space="preserve"> 3</t>
    </r>
  </si>
  <si>
    <t>Gabapentin or Pregabalin</t>
  </si>
  <si>
    <r>
      <t xml:space="preserve">"Prescribable" benzodiazepines </t>
    </r>
    <r>
      <rPr>
        <vertAlign val="superscript"/>
        <sz val="10"/>
        <rFont val="Arial"/>
        <family val="2"/>
      </rPr>
      <t>6</t>
    </r>
  </si>
  <si>
    <r>
      <t xml:space="preserve">"Street" benzodiazepines </t>
    </r>
    <r>
      <rPr>
        <vertAlign val="superscript"/>
        <sz val="10"/>
        <rFont val="Arial"/>
        <family val="2"/>
      </rPr>
      <t>6</t>
    </r>
  </si>
  <si>
    <r>
      <t xml:space="preserve">Codeine or a compound thereof </t>
    </r>
    <r>
      <rPr>
        <vertAlign val="superscript"/>
        <sz val="10"/>
        <rFont val="Arial"/>
        <family val="2"/>
      </rPr>
      <t>7</t>
    </r>
  </si>
  <si>
    <t>7) For example; co-codamol.</t>
  </si>
  <si>
    <t>10) More information can be found in paragraph 3.3.1 of the commentary.</t>
  </si>
  <si>
    <t>11) This is one or more of heroin/diamorphine, morphine, methadone and buprenorphine.</t>
  </si>
  <si>
    <t>12) Any opiate or opioid, including (e.g.) co-codamol, codeine, dihydrocodeine, heroin, methadone, morphine, oxycodone and tramadol.</t>
  </si>
  <si>
    <r>
      <t xml:space="preserve">Heroin/diamorphine or Morphine </t>
    </r>
    <r>
      <rPr>
        <vertAlign val="superscript"/>
        <sz val="10"/>
        <rFont val="Arial"/>
        <family val="2"/>
      </rPr>
      <t>10</t>
    </r>
  </si>
  <si>
    <r>
      <t xml:space="preserve">Heroin / morphine, Methadone or Buprenorphine </t>
    </r>
    <r>
      <rPr>
        <vertAlign val="superscript"/>
        <sz val="10"/>
        <rFont val="Arial"/>
        <family val="2"/>
      </rPr>
      <t>11</t>
    </r>
  </si>
  <si>
    <r>
      <t xml:space="preserve">Opiate or opioid </t>
    </r>
    <r>
      <rPr>
        <vertAlign val="superscript"/>
        <sz val="10"/>
        <rFont val="Arial"/>
        <family val="2"/>
      </rPr>
      <t>12</t>
    </r>
  </si>
  <si>
    <r>
      <t xml:space="preserve">Paracetamol or a compound </t>
    </r>
    <r>
      <rPr>
        <vertAlign val="superscript"/>
        <sz val="10"/>
        <rFont val="Arial"/>
        <family val="2"/>
      </rPr>
      <t>13</t>
    </r>
  </si>
  <si>
    <t xml:space="preserve">      (when previous years' workbooks produced, their figures were updated [when necessary] for any previous revisions etc)</t>
  </si>
  <si>
    <t>https://www.nrscotland.gov.uk/statistics-and-data/statistics/statistics-by-theme/population/population-estimates/mid-year-population-estimates/population-estimates-time-series-data</t>
  </si>
  <si>
    <t>Paracetamol, Cannabis, Alcohol</t>
  </si>
  <si>
    <t>Diazepam, Mirtazapine</t>
  </si>
  <si>
    <t>Buprenorphine, Etizolam</t>
  </si>
  <si>
    <t>Morphine, Heroin, Etizolam, Pregabalin</t>
  </si>
  <si>
    <t>Etizolam, Morphine</t>
  </si>
  <si>
    <t>Olanzapine, Cannabis</t>
  </si>
  <si>
    <t>Methadone, Cocaine, Etizolam, Pregabalin</t>
  </si>
  <si>
    <t>Methadone, Etizolam, Alprazolam</t>
  </si>
  <si>
    <t>Heroin, Buprenorphine, Etizolam</t>
  </si>
  <si>
    <t>Codeine, Alcohol</t>
  </si>
  <si>
    <t>Cannabis, Diazepam</t>
  </si>
  <si>
    <t>Etizolam, Methadone, Gabapentin</t>
  </si>
  <si>
    <t>Heroin, Etizolam, Gabapentin</t>
  </si>
  <si>
    <t>Amitriptyline, Alcohol</t>
  </si>
  <si>
    <t>Etizolam, Methadone, Pregabalin</t>
  </si>
  <si>
    <t>Dihydrocodeine, Etizolam</t>
  </si>
  <si>
    <t>Etizolam, Pregabalin, Methadone</t>
  </si>
  <si>
    <t>Amitriptyline, Mirtazapine, Alcohol</t>
  </si>
  <si>
    <t>Heroin, Etizolam, Cocaine, Alcohol</t>
  </si>
  <si>
    <t>Morphine, Etizolam, Methadone</t>
  </si>
  <si>
    <t>Methadone, Etizolam, Delorazepam</t>
  </si>
  <si>
    <t>Buprenorphine, Etizolam, Cocaine</t>
  </si>
  <si>
    <t>Morphine, Etizolam, Pregabalin</t>
  </si>
  <si>
    <t>Methadone, Pregabalin, Etizolam</t>
  </si>
  <si>
    <t>Cocaine, Alcohol</t>
  </si>
  <si>
    <t>Sertraline, Cannabis</t>
  </si>
  <si>
    <t>Paracetamol, Pregabalin</t>
  </si>
  <si>
    <t>Methadone, Etizolam, Pregabalin, Gabapentin</t>
  </si>
  <si>
    <t>Heroin, Etizolam, Diazepam</t>
  </si>
  <si>
    <t>Gabapentin, Diazepam</t>
  </si>
  <si>
    <t>Cocaine, Etizolam, Buprenorphine, Alcohol</t>
  </si>
  <si>
    <t>Heroin, Methadone, Etizolam, Phenazepam</t>
  </si>
  <si>
    <t>Pregabalin, Amitriptyline, Mirtazapine</t>
  </si>
  <si>
    <t>Morphine, Methadone, Etizolam, Cocaine</t>
  </si>
  <si>
    <t>Pregabalin, Alcohol</t>
  </si>
  <si>
    <t>Morphine, Etizolam, Alcohol</t>
  </si>
  <si>
    <t>Morphine, Methadone, Etizolam, Pregabalin</t>
  </si>
  <si>
    <t>Etizolam, Methadone, Cocaine</t>
  </si>
  <si>
    <t>Cyclizine, Alcohol</t>
  </si>
  <si>
    <t>Etizolam, Cocaine, Alcohol</t>
  </si>
  <si>
    <t>Morphine, Etizolam, Gabapentin</t>
  </si>
  <si>
    <t>Heroin, Etizolam, Buprenorphine</t>
  </si>
  <si>
    <t>Methadone, Etizolam, Diclazepam</t>
  </si>
  <si>
    <t>Morphine, Etizolam, Delorazepam</t>
  </si>
  <si>
    <t>Heroin, Etizolam, Alprazolam</t>
  </si>
  <si>
    <t>Heroin, Pregabalin, Etizolam</t>
  </si>
  <si>
    <t>Heroin, Dihydrocodeine, Pregabalin, Etizolam</t>
  </si>
  <si>
    <t>Cocaine, Etizolam</t>
  </si>
  <si>
    <t>Pregabalin, Cannabis, Alcohol</t>
  </si>
  <si>
    <t>Methadone, Etizolam, Dihydrocodeine</t>
  </si>
  <si>
    <t>Etizolam, Buprenorphine</t>
  </si>
  <si>
    <t>Methadone, Etizolam, Cocaine, MDMA</t>
  </si>
  <si>
    <t>Morphine, Etizolam, Pregabalin, Methadone</t>
  </si>
  <si>
    <t>Etizolam, Gabapentin</t>
  </si>
  <si>
    <t>Quetiapine</t>
  </si>
  <si>
    <t>Heroin, Etizolam, Pregabalin, Methadone</t>
  </si>
  <si>
    <t>Heroin, Methadone, Etizolam, Pregabalin, Cocaine</t>
  </si>
  <si>
    <t>Etizolam, Gabapentin, Methadone</t>
  </si>
  <si>
    <t>Trazodone, Alcohol</t>
  </si>
  <si>
    <t>Oxycodone, Etizolam</t>
  </si>
  <si>
    <t>Pregabalin, Diazepam</t>
  </si>
  <si>
    <t>Etizolam, Diazepam, Alcohol</t>
  </si>
  <si>
    <t>4) These death rates are broad indications only, as (e.g.) the estimated numbers of problem drug users may be subject to wide confidence intervals.  The rates for 'All', 'Males' and 'Females' may be slightly over-estimated, because their numerators are the numbers of deaths of all ages (including the small proportions aged 0-14 and 65+) whereas their denominators are the estimated numbers of problem drug users aged 15-64.</t>
  </si>
  <si>
    <t>13) For example; co-codamol or co-proxamol, or mention of dextropropoxyphene or propoxyphene (even if there is no mention of paracetamol or a compound) analgesic).</t>
  </si>
  <si>
    <t>Similarly, for the '… in 2018' edition, the figures for 2000 onwards were revised from those that were used in the '… in 2017' edition, because more drugs are listed in Table 3.</t>
  </si>
  <si>
    <t>Overdose data … must be interpreted with caution … systematic under-reporting in some countries, differences in the way toxicological examinations are conducted, and registration processes that can result in reporting delays …</t>
  </si>
  <si>
    <t>4) These death rates are broad indications only, as (e.g.) the estimated numbers of problem drug users may be subject to wide confidence intervals.  The rates may also tend to be slightly over-estimated, because their numerators are the numbers of deaths of all ages (including the small proportions aged 0-14 and 65+) whereas their denominators are the estimated numbers of problem drug users aged 15-64.</t>
  </si>
  <si>
    <t>with 2 d.p.</t>
  </si>
  <si>
    <t>Ratio</t>
  </si>
  <si>
    <t>Scotland :</t>
  </si>
  <si>
    <t>UK as a whole</t>
  </si>
  <si>
    <t>3) This is any kind of drug other than an opiate or opioid, a benzodiazepine, gabapentin, pregabalin, cocaine, an ecstasy-type drug or an amphetamine.</t>
  </si>
  <si>
    <t>Health Board area (in terms of 2014 boundaries)</t>
  </si>
  <si>
    <t>Ayrshire and Arran</t>
  </si>
  <si>
    <t>Dumfries and Galloway</t>
  </si>
  <si>
    <t>Greater Glasgow and Clyde</t>
  </si>
  <si>
    <t>Local Authority area</t>
  </si>
  <si>
    <t>The remaining spreadsheets in this workbook do not contain published tables: some hold various numbers which were used to calculate certain figures which appear in the published tables others hold various numbers which are referred to in the text but are not shown in any of the tables.</t>
  </si>
  <si>
    <t xml:space="preserve">Note:                                                                                                                                                                                                </t>
  </si>
  <si>
    <t>back to contents</t>
  </si>
  <si>
    <t>Drug-related Deaths in Scotland in 2019</t>
  </si>
  <si>
    <t>Drug-related deaths in Scotland, 1996-2019</t>
  </si>
  <si>
    <t>Drug-related deaths by underlying cause of death, Scotland, 1996-2019</t>
  </si>
  <si>
    <t>Drug-related deaths by selected drugs reported, Scotland, 1996-2019</t>
  </si>
  <si>
    <t>Drug-related deaths by sex and age, Scotland, 1996-2019</t>
  </si>
  <si>
    <t>Drug-related deaths by sex, age and underlying cause of death, Scotland, 2019</t>
  </si>
  <si>
    <t>Drug-related deaths by sex, age and selected drugs reported, Scotland, 2019</t>
  </si>
  <si>
    <t>Drug-related deaths involving only one drug by sex, age and selected drugs reported, Scotland, 2019</t>
  </si>
  <si>
    <t>Drug-related deaths by NHS Board area, 2009-2019 (with averages for 2005-2009 and 2015-2019)</t>
  </si>
  <si>
    <t>Drug-related deaths by underlying cause of death and NHS Board area, 2019</t>
  </si>
  <si>
    <t>Drug-related deaths by selected drugs reported and NHS Board area, 2019</t>
  </si>
  <si>
    <t>Drug-related deaths per 1,000 population, NHS Boards, annual averages for 2015 to 2019</t>
  </si>
  <si>
    <t>Drug-related deaths by council area, 2009 - 2019 (with averages for 2005-2009 and 2015-2019)</t>
  </si>
  <si>
    <t>Drug-related deaths by underlying cause of death and council area, 2019</t>
  </si>
  <si>
    <t>Drug-related deaths by selected drugs reported and council area, 2019</t>
  </si>
  <si>
    <t>Drug-related deaths per 1,000 population, council areas, annual averages for 2015 to 2019</t>
  </si>
  <si>
    <t>Drug-related deaths in Scotland - different definitions, 1979 to 2019</t>
  </si>
  <si>
    <t>Drug-related deaths, on the basis of the Office for National Statistics (ONS) 'wide' definition, by selected drugs reported, 2009 to 2019</t>
  </si>
  <si>
    <t>Drug-related deaths on the basis of the 'wide' and 'baseline' definitions, deaths from some causes which may be associated with drug misuse, and volatile substance abuse deaths, 2009 to 2019</t>
  </si>
  <si>
    <t>Drug-related deaths on the basis of the Office for National Statistics (ONS) 'wide' definition which involved New Psychoactive Substances (NPSs), 2019</t>
  </si>
  <si>
    <t>Drug-related deaths on the basis of the Office for National Statistics (ONS) 'wide' definition which involved New Psychoactive Substances (NPSs), 2009 to 2019</t>
  </si>
  <si>
    <t>Consistent series of drug-related deaths - 'extra' deaths and which of the drugs that were present for each of the 'extra' deaths meant that they were counted in the consistent series: 2000 to 2019</t>
  </si>
  <si>
    <t>Consistent series of drug-related deaths - 'extra' deaths by sex and age: 2000 to 2019</t>
  </si>
  <si>
    <t>© Crown Copyright 2020</t>
  </si>
  <si>
    <t>Table 1: Drug-related deaths in Scotland, 1996-2019</t>
  </si>
  <si>
    <r>
      <t xml:space="preserve">Table 2: Drug-related deaths by underlying cause of death </t>
    </r>
    <r>
      <rPr>
        <b/>
        <vertAlign val="superscript"/>
        <sz val="12"/>
        <rFont val="Arial"/>
        <family val="2"/>
      </rPr>
      <t>1</t>
    </r>
    <r>
      <rPr>
        <b/>
        <sz val="12"/>
        <rFont val="Arial"/>
        <family val="2"/>
      </rPr>
      <t xml:space="preserve"> , Scotland, 1996 - 2019</t>
    </r>
  </si>
  <si>
    <t>old rules - 2019</t>
  </si>
  <si>
    <t>2015-2019 average (old coding rules)</t>
  </si>
  <si>
    <t>2005-2009</t>
  </si>
  <si>
    <t>2015-2019 average (new coding rules)</t>
  </si>
  <si>
    <r>
      <t>Table 3: Drug-related deaths by selected drugs reported</t>
    </r>
    <r>
      <rPr>
        <b/>
        <vertAlign val="superscript"/>
        <sz val="12"/>
        <rFont val="Arial"/>
        <family val="2"/>
      </rPr>
      <t>1</t>
    </r>
    <r>
      <rPr>
        <b/>
        <sz val="12"/>
        <rFont val="Arial"/>
        <family val="2"/>
      </rPr>
      <t>, Scotland, 1996-2019</t>
    </r>
  </si>
  <si>
    <t xml:space="preserve">2015-2019 </t>
  </si>
  <si>
    <t>3) The distinction between "prescribable" and "street" benzodiazepines is as specified by the Information Services Division (ISD) of NHS National Services Scotland (which is now part of Public Health Scotland) - see Annex H.</t>
  </si>
  <si>
    <t>Table 4: Drug-related deaths by sex and age, Scotland, 1996-2019</t>
  </si>
  <si>
    <t>2015-2019 average</t>
  </si>
  <si>
    <t>2005-2009 average</t>
  </si>
  <si>
    <r>
      <t xml:space="preserve">Table 5: Drug-related deaths by sex, age and underlying cause of death </t>
    </r>
    <r>
      <rPr>
        <b/>
        <vertAlign val="superscript"/>
        <sz val="12"/>
        <rFont val="Arial"/>
        <family val="2"/>
      </rPr>
      <t>1</t>
    </r>
    <r>
      <rPr>
        <b/>
        <sz val="12"/>
        <rFont val="Arial"/>
        <family val="2"/>
      </rPr>
      <t xml:space="preserve"> , Scotland, 2019</t>
    </r>
  </si>
  <si>
    <r>
      <t>Table 6: Drug-related deaths by sex, age and selected drugs reported</t>
    </r>
    <r>
      <rPr>
        <b/>
        <vertAlign val="superscript"/>
        <sz val="12"/>
        <rFont val="Arial"/>
        <family val="2"/>
      </rPr>
      <t>1</t>
    </r>
    <r>
      <rPr>
        <b/>
        <sz val="12"/>
        <rFont val="Arial"/>
        <family val="2"/>
      </rPr>
      <t>, Scotland, 2019</t>
    </r>
  </si>
  <si>
    <r>
      <t>Table 7: Drug-related deaths involving only one drug by sex, age and selected drugs reported</t>
    </r>
    <r>
      <rPr>
        <b/>
        <vertAlign val="superscript"/>
        <sz val="12"/>
        <rFont val="Arial"/>
        <family val="2"/>
      </rPr>
      <t>1</t>
    </r>
    <r>
      <rPr>
        <b/>
        <sz val="12"/>
        <rFont val="Arial"/>
        <family val="2"/>
      </rPr>
      <t>, Scotland, 2019</t>
    </r>
  </si>
  <si>
    <t>Table 8: Drug-related deaths per 1,000 population, Scotland, 2000 to 2019</t>
  </si>
  <si>
    <t>average of rates for 2005 to 2009</t>
  </si>
  <si>
    <t>average of rates for 2015 to 2019</t>
  </si>
  <si>
    <t xml:space="preserve">1) Estimates of problem drug users aged 15 to 64, as published by the Information Services Division (ISD) of NHS National Services Scotland (now part of Public Health Scotland).  When this edition of the publication was produced, the latest estimates available were those for 2015/16 that were published by ISD on 5 March 2019. </t>
  </si>
  <si>
    <t xml:space="preserve">Table HB1: Drug-related deaths by NHS Board area, 2009-2019 (with averages for 2005-2009 and 2015-2019)          </t>
  </si>
  <si>
    <t>2005 to 2009</t>
  </si>
  <si>
    <t>2015 to 2019</t>
  </si>
  <si>
    <t>Population in 2017</t>
  </si>
  <si>
    <t>2015-2019</t>
  </si>
  <si>
    <r>
      <t>Table HB2: Drug-related deaths by underlying cause of death</t>
    </r>
    <r>
      <rPr>
        <b/>
        <vertAlign val="superscript"/>
        <sz val="12"/>
        <rFont val="Arial"/>
        <family val="2"/>
      </rPr>
      <t>1</t>
    </r>
    <r>
      <rPr>
        <b/>
        <sz val="12"/>
        <rFont val="Arial"/>
        <family val="2"/>
      </rPr>
      <t xml:space="preserve"> and NHS Board area, 2019</t>
    </r>
  </si>
  <si>
    <r>
      <t>Table HB3: Drug-related deaths by selected drugs reported</t>
    </r>
    <r>
      <rPr>
        <b/>
        <vertAlign val="superscript"/>
        <sz val="12"/>
        <rFont val="Arial"/>
        <family val="2"/>
      </rPr>
      <t>1</t>
    </r>
    <r>
      <rPr>
        <b/>
        <sz val="12"/>
        <rFont val="Arial"/>
        <family val="2"/>
      </rPr>
      <t xml:space="preserve"> and NHS Board area, 2019</t>
    </r>
  </si>
  <si>
    <t>3) The distinction between "prescribable" and "street" benzodiazepines is as specified by the Information Services Division (ISD) of NHS National Services Scotland (now part of Public Health Scotland) - see Annex H.</t>
  </si>
  <si>
    <r>
      <t xml:space="preserve">Table HB4: Drug-related deaths per 1,000 population, NHS Boards, annual averages for 2015 to 2019 </t>
    </r>
    <r>
      <rPr>
        <b/>
        <vertAlign val="superscript"/>
        <sz val="12"/>
        <rFont val="Arial"/>
        <family val="2"/>
      </rPr>
      <t xml:space="preserve">1       </t>
    </r>
  </si>
  <si>
    <t xml:space="preserve">1) Estimates of problem drug users aged 15 to 64, as published by the Information Services Division (ISD) of NHS National Services Scotland (now part of Public Health Scotland).  These estimates for 2015/16 were the latest estimates available when this publication was produced. Some of the estimates are subject to potentially large percentage margins of error, as indicated by the 95% Confidence Intervals. </t>
  </si>
  <si>
    <t>Table C1: Drug-related deaths by Council area, 2009 - 2019 (with averages for 2005-2009 and 2015-2019)</t>
  </si>
  <si>
    <r>
      <t>Table C2: Drug-related deaths by underlying cause of death</t>
    </r>
    <r>
      <rPr>
        <b/>
        <vertAlign val="superscript"/>
        <sz val="12"/>
        <rFont val="Arial"/>
        <family val="2"/>
      </rPr>
      <t>1</t>
    </r>
    <r>
      <rPr>
        <b/>
        <sz val="12"/>
        <rFont val="Arial"/>
        <family val="2"/>
      </rPr>
      <t xml:space="preserve"> and council area, 2019                 </t>
    </r>
  </si>
  <si>
    <r>
      <t>Table C3: Drug-related deaths by selected drugs reported</t>
    </r>
    <r>
      <rPr>
        <b/>
        <vertAlign val="superscript"/>
        <sz val="12"/>
        <rFont val="Arial"/>
        <family val="2"/>
      </rPr>
      <t>1</t>
    </r>
    <r>
      <rPr>
        <b/>
        <sz val="12"/>
        <rFont val="Arial"/>
        <family val="2"/>
      </rPr>
      <t xml:space="preserve"> and council area, 2019</t>
    </r>
  </si>
  <si>
    <r>
      <t>Table C4: Drug-related deaths per 1,000 population, council areas</t>
    </r>
    <r>
      <rPr>
        <vertAlign val="superscript"/>
        <sz val="12"/>
        <rFont val="Arial"/>
        <family val="2"/>
      </rPr>
      <t>6</t>
    </r>
    <r>
      <rPr>
        <b/>
        <sz val="12"/>
        <rFont val="Arial"/>
        <family val="2"/>
      </rPr>
      <t xml:space="preserve">, annual averages for 2015 to 2019 </t>
    </r>
    <r>
      <rPr>
        <b/>
        <vertAlign val="superscript"/>
        <sz val="12"/>
        <rFont val="Arial"/>
        <family val="2"/>
      </rPr>
      <t>1</t>
    </r>
  </si>
  <si>
    <r>
      <t>Table X: Drug-related deaths in Scotland - different definitions</t>
    </r>
    <r>
      <rPr>
        <b/>
        <vertAlign val="superscript"/>
        <sz val="12"/>
        <rFont val="Arial"/>
        <family val="2"/>
      </rPr>
      <t>1</t>
    </r>
    <r>
      <rPr>
        <b/>
        <sz val="12"/>
        <rFont val="Arial"/>
        <family val="2"/>
      </rPr>
      <t>, 1979 to 2019</t>
    </r>
  </si>
  <si>
    <t>Table Y: Drug-related deaths, on the basis of the Office for National Statistics (ONS) 'wide' definition, by selected drugs reported, 2009 to 2019</t>
  </si>
  <si>
    <t>Table Z: Drug-related deaths on the basis of the Office for National Statistics (ONS) 'wide' definition, by how they relate to the Drug Strategy 'baseline' definition, deaths from some causes which may be associated with past or present drug misuse, and volatile substance abuse deaths, 2009 to 2019</t>
  </si>
  <si>
    <r>
      <t xml:space="preserve">Table NPS1: Drug-related deaths on the basis of the Office for National Statistics (ONS) 'wide' definition which involved New Psychoactive Substances (NPSs) </t>
    </r>
    <r>
      <rPr>
        <b/>
        <vertAlign val="superscript"/>
        <sz val="12"/>
        <rFont val="Arial"/>
        <family val="2"/>
      </rPr>
      <t>1</t>
    </r>
    <r>
      <rPr>
        <b/>
        <sz val="12"/>
        <rFont val="Arial"/>
        <family val="2"/>
      </rPr>
      <t>, 2019</t>
    </r>
  </si>
  <si>
    <t>Table NPS2: Drug-related deaths on the basis of the Office for National Statistics (ONS) 'wide' definition which involved New Psychoactive Substances (NPSs), 2009 to 2019</t>
  </si>
  <si>
    <r>
      <t>Table NPS3: Drug-related deaths on the basis of the Office for National Statistics (ONS) 'wide' definition which involved New Psychoactive Substances (NPSs)</t>
    </r>
    <r>
      <rPr>
        <b/>
        <vertAlign val="superscript"/>
        <sz val="12"/>
        <rFont val="Arial"/>
        <family val="2"/>
      </rPr>
      <t>1</t>
    </r>
    <r>
      <rPr>
        <b/>
        <sz val="12"/>
        <rFont val="Arial"/>
        <family val="2"/>
      </rPr>
      <t xml:space="preserve"> and were registered in 2019</t>
    </r>
  </si>
  <si>
    <r>
      <t>Table NPS3</t>
    </r>
    <r>
      <rPr>
        <sz val="10"/>
        <rFont val="Arial"/>
        <family val="2"/>
      </rPr>
      <t xml:space="preserve"> (continued)</t>
    </r>
    <r>
      <rPr>
        <b/>
        <sz val="10"/>
        <rFont val="Arial"/>
        <family val="2"/>
      </rPr>
      <t>: Drug-related deaths on the basis of the Office for National Statistics (ONS) 'wide' definition which involved New Psychoactive Substances (NPSs)</t>
    </r>
    <r>
      <rPr>
        <b/>
        <vertAlign val="superscript"/>
        <sz val="10"/>
        <rFont val="Arial"/>
        <family val="2"/>
      </rPr>
      <t>1</t>
    </r>
    <r>
      <rPr>
        <b/>
        <sz val="10"/>
        <rFont val="Arial"/>
        <family val="2"/>
      </rPr>
      <t xml:space="preserve"> and were registered in 2019</t>
    </r>
  </si>
  <si>
    <t>Table CS1: Consistent series of drug-related deaths - 'extra' deaths and which of the drugs that were present for each of the 'extra' deaths meant that they were counted in the consistent series: 2000 to 2019</t>
  </si>
  <si>
    <t>Table CS2: Consistent series of drug-related deaths - 'extra' deaths by sex and age: 2000 to 2019</t>
  </si>
  <si>
    <r>
      <rPr>
        <b/>
        <sz val="10"/>
        <color rgb="FFFF0000"/>
        <rFont val="Arial"/>
        <family val="2"/>
      </rPr>
      <t xml:space="preserve">NB: </t>
    </r>
    <r>
      <rPr>
        <b/>
        <i/>
        <sz val="10"/>
        <color rgb="FFFF0000"/>
        <rFont val="Arial"/>
        <family val="2"/>
      </rPr>
      <t>all figures replaced on 23 September 2020</t>
    </r>
    <r>
      <rPr>
        <sz val="10"/>
        <rFont val="Arial"/>
        <family val="2"/>
      </rPr>
      <t>, thus taking account of all revisions etc which had been made by then</t>
    </r>
  </si>
  <si>
    <t>Calculate 2005 to 2009 annual averages</t>
  </si>
  <si>
    <t>Numbers for each Council areas - from Table C1 in the '2015' edition of the publication, but re-ordered so that 'City of Edinburgh' and 'Na h-Eileanan Siar' are in their new alphabetical order.</t>
  </si>
  <si>
    <t>Table 3: Estimated population by sex, five year age group and administrative area, mid-2017</t>
  </si>
  <si>
    <t>copied from Website  23 September 2020</t>
  </si>
  <si>
    <t>JUST IN CASE the population estimates were subsequently revised, check that there is no difference from the figures for Scotland (for the same year, from the Time-Series Tables) that will be used for calculating the Scots rates for Table 8</t>
  </si>
  <si>
    <t>NB:  85+, not 85-89 and 90+</t>
  </si>
  <si>
    <t>Total number of drug-related deaths in latest FIVE years - from SAS output 2015-2019</t>
  </si>
  <si>
    <t>check no difference from the Scotland total of the figures that are being used for the HBs</t>
  </si>
  <si>
    <t>("City of Edinburgh" and "Na h-Eileanan Siar" are in their new alphabetical order)</t>
  </si>
  <si>
    <t>(''City of Edinburgh' and 'Na h-Eileanan Siar' are in their new alphabetical order)</t>
  </si>
  <si>
    <t>Most countries' figures are for 2018, but some are for 2017 or earlier years.</t>
  </si>
  <si>
    <t>Page 65 of the EMCDDA's "2020" report includes the following statement:</t>
  </si>
  <si>
    <t>2) For all countries apart from Scotland, the figures are taken from Table A6 on page 80 of the EMCDDA's ‘European Drug Report 2020’, which was published on 22 September 2020 and is available via this link:</t>
  </si>
  <si>
    <t xml:space="preserve">http://www.emcdda.europa.eu/edr2020    </t>
  </si>
  <si>
    <t>.</t>
  </si>
  <si>
    <r>
      <t xml:space="preserve">Diclazepam or a metabolite thereof </t>
    </r>
    <r>
      <rPr>
        <vertAlign val="superscript"/>
        <sz val="10"/>
        <rFont val="Arial"/>
        <family val="2"/>
      </rPr>
      <t>8</t>
    </r>
  </si>
  <si>
    <r>
      <t xml:space="preserve">Dihydrocodeine or a compound thereof </t>
    </r>
    <r>
      <rPr>
        <vertAlign val="superscript"/>
        <sz val="10"/>
        <rFont val="Arial"/>
        <family val="2"/>
      </rPr>
      <t>9</t>
    </r>
  </si>
  <si>
    <t>8) Diclazepam or one of its metabolites (lorazepam, delorazepam or lormetazepam), apart from cases where lorazepam but none of the other three was found in the body</t>
  </si>
  <si>
    <t>9) For example; co-dydramol.</t>
  </si>
  <si>
    <t>Fentanyl</t>
  </si>
  <si>
    <t>Flualprazolam</t>
  </si>
  <si>
    <t>Venlafaxine</t>
  </si>
  <si>
    <t xml:space="preserve">Ecstasy-type (usually MDMA) </t>
  </si>
  <si>
    <r>
      <t>Etizolam</t>
    </r>
    <r>
      <rPr>
        <vertAlign val="superscript"/>
        <sz val="10"/>
        <rFont val="Arial"/>
        <family val="2"/>
      </rPr>
      <t>7</t>
    </r>
    <r>
      <rPr>
        <sz val="10"/>
        <rFont val="Arial"/>
        <family val="2"/>
      </rPr>
      <t xml:space="preserve"> present</t>
    </r>
  </si>
  <si>
    <r>
      <t xml:space="preserve">Gabapentin present </t>
    </r>
    <r>
      <rPr>
        <vertAlign val="superscript"/>
        <sz val="10"/>
        <rFont val="Arial"/>
        <family val="2"/>
      </rPr>
      <t>8</t>
    </r>
  </si>
  <si>
    <r>
      <t xml:space="preserve">Pregabalin present </t>
    </r>
    <r>
      <rPr>
        <vertAlign val="superscript"/>
        <sz val="10"/>
        <rFont val="Arial"/>
        <family val="2"/>
      </rPr>
      <t>8</t>
    </r>
  </si>
  <si>
    <r>
      <t xml:space="preserve">None of the above, but one or more other substances which are now controlled were present </t>
    </r>
    <r>
      <rPr>
        <vertAlign val="superscript"/>
        <sz val="10"/>
        <rFont val="Arial"/>
        <family val="2"/>
      </rPr>
      <t>9</t>
    </r>
  </si>
  <si>
    <t>9) For example one or more of APB, API and BZP were present.</t>
  </si>
  <si>
    <t>8) Gabapentin and pregabalin have been controlled substances with effect from 1 April 2019, so subsequent deaths involving either (or both) of them are counted in the 'standard definition' figures (and not 'extra' deaths).</t>
  </si>
  <si>
    <t>7) Etizolam has been a controlled substances with effect from 31 May 2017, so subsequent deaths involving it are counted in the 'standard definition' figures (and not 'extra' deaths).</t>
  </si>
  <si>
    <t>Details of the only drug that was implicated, or potentially contributed to the cause of death,</t>
  </si>
  <si>
    <t>in cases where it was not one of the ones which appears in the standard tables</t>
  </si>
  <si>
    <t xml:space="preserve"> </t>
  </si>
  <si>
    <t>FIRST: deaths for which only one drug was found in the body</t>
  </si>
  <si>
    <t>(a) it is an OPIATE/OPIOID but it is not one of the ones that are shown in the table</t>
  </si>
  <si>
    <t>i.e. it is NOT heroin/morphine or methadone or codeine (or a compound thereof)</t>
  </si>
  <si>
    <t>or dihydrocodeine (or a compound thereof)</t>
  </si>
  <si>
    <t>NB: any "buprenorphine" will appear (although counted in the "Heroin/Morphine/Methadone/Buprenorphine" column</t>
  </si>
  <si>
    <t>Year in which death was registered</t>
  </si>
  <si>
    <t>yr</t>
  </si>
  <si>
    <t>Frequency</t>
  </si>
  <si>
    <t>UK Drug Strategy definition (as applied by NRS/GROS)</t>
  </si>
  <si>
    <t>UKdefn</t>
  </si>
  <si>
    <t>in UK-wide defn used by GROS/NRS</t>
  </si>
  <si>
    <t>No. of substance (drugs, solvents, etc - but NOT alc) names (in
total)</t>
  </si>
  <si>
    <t>Ntotdrug</t>
  </si>
  <si>
    <t>[from 2008] substances which were implicated in, or which potentially contributed to, the cause of death</t>
  </si>
  <si>
    <t>poison</t>
  </si>
  <si>
    <t>(b) it is counted in the "ANY OTHER DRUG" column of the table</t>
  </si>
  <si>
    <t>because it is not an opiate or a benzodiazepine or any of the other drugs or types</t>
  </si>
  <si>
    <t>of drug that are shown in the table</t>
  </si>
  <si>
    <t>Ketamine, Alcohol</t>
  </si>
  <si>
    <t>Pentobarbitone</t>
  </si>
  <si>
    <t>Unspecified drug</t>
  </si>
  <si>
    <t>Zopiclone, Alcohol</t>
  </si>
  <si>
    <t>Frequency Missing = 5</t>
  </si>
  <si>
    <t>SECOND: deaths for which only one drug was implicated, or potentially contributed to the cause of death</t>
  </si>
  <si>
    <t>(includes all the "ntotdrug = 1" deaths which were counted in the previous table)</t>
  </si>
  <si>
    <t>No. of substance (drugs, solvents, etc - but NOT alc) names in "Poison" field</t>
  </si>
  <si>
    <t>Npoisdrug</t>
  </si>
  <si>
    <t>Oxycodone, Alcohol</t>
  </si>
  <si>
    <t>Diphenidine</t>
  </si>
  <si>
    <t>Helium</t>
  </si>
  <si>
    <t>Drug-related deaths for which NO drugs were identified as being IMPLICATED in,</t>
  </si>
  <si>
    <t>or potentially contributing to, the cause of the death</t>
  </si>
  <si>
    <t>For each, show the cause of the death, and what (if any) substances were found to be present</t>
  </si>
  <si>
    <t>AllText</t>
  </si>
  <si>
    <t>alsopres</t>
  </si>
  <si>
    <t>Unascertained |  |  |  || Drug abuse</t>
  </si>
  <si>
    <t>Methadone, Nortriptyline, Cannabis, Diazepam, Sertraline, Alcohol</t>
  </si>
  <si>
    <t>Methadone, Delorazepam, Sertraline, Cannabis</t>
  </si>
  <si>
    <t>Unspecified drug, Alcohol</t>
  </si>
  <si>
    <t>Methadone, Etizolam, Promethazine, Alcohol</t>
  </si>
  <si>
    <t>Methadone, Etizolam, Gabapentin, Mirtazapine, Promethazine, Alcohol</t>
  </si>
  <si>
    <t>Oxycodone, Promethazine, Temazepam, Pregabalin, Quinine, Venlafaxine</t>
  </si>
  <si>
    <t>Cannabis, Tramadol</t>
  </si>
  <si>
    <t>Methadone, Alcohol</t>
  </si>
  <si>
    <t>Diazepam, Dihydrocodeine, Etizolam, Olanzapine, Methadone, Pregabalin, Sertraline</t>
  </si>
  <si>
    <t>Diazepam, Morphine, Cocaine, Codeine</t>
  </si>
  <si>
    <t xml:space="preserve">Year in which death was registered=2019 </t>
  </si>
  <si>
    <t xml:space="preserve">UK Drug Strategy definition (as applied by NRS/GROS)=in UK-wide defn used by GROS/NRS </t>
  </si>
  <si>
    <t>No. of substance (drugs, solvents, etc - but NOT alc) names in "Poison" field=0</t>
  </si>
  <si>
    <t>Number of drug-related deaths by the number of drugs which were IMPLICATED in,</t>
  </si>
  <si>
    <t>or which potentially contributed to, the cause of the death</t>
  </si>
  <si>
    <t>and by whether or not Alcohol was also IMPLICATED in ... the cause of the death</t>
  </si>
  <si>
    <t>is Alcohol in "Poison" field ?</t>
  </si>
  <si>
    <t>NOT in
"Poison" field</t>
  </si>
  <si>
    <t>Alcohol in
"Poison" field</t>
  </si>
  <si>
    <t>UK Drug Strategy definition (as applied by NRS/GROS) in UK-wide defn used by GROS/NRS</t>
  </si>
  <si>
    <t>Year in which death was registered 2019</t>
  </si>
  <si>
    <t>Number of drug-related deaths by number of drugs mentioned in either the "Poison" field or the "AlsoPres" field</t>
  </si>
  <si>
    <t>and whether or not Alcohol was also mentioned in either of those fields</t>
  </si>
  <si>
    <t>is Alcohol present ?</t>
  </si>
  <si>
    <t>NOT
present</t>
  </si>
  <si>
    <t>Alcohol
present</t>
  </si>
  <si>
    <t>No. of substance (drugs, solvents, etc - but NOT alc) names (in total)</t>
  </si>
  <si>
    <t xml:space="preserve">UK Drug Strategy definition (as applied by NRS/GROS) in UK-wide defn used by GROS/NRS, </t>
  </si>
  <si>
    <t>Cannabis and cannabinoids (incl. synthetic ones)</t>
  </si>
  <si>
    <t>Drug-related deaths per 1,000 population, Scotland, 2000 to 2019</t>
  </si>
  <si>
    <t>National Records of Scotland has estimated what the figures for the year would have been, had the data been coded using the old rules.</t>
  </si>
  <si>
    <t>6) The distinction between "prescribable" and "street" benzodiazepines is as specified by the Information Services Division (ISD) of NHS National Services Scotland, which is now part of Public Health Scotland - see Annex H.</t>
  </si>
  <si>
    <t>Drug-deaths aged 15-64 using the EMCDDA definition registered in Scotland</t>
  </si>
  <si>
    <t>mid-year population aged 15-64</t>
  </si>
  <si>
    <t xml:space="preserve">SO: </t>
  </si>
  <si>
    <t>For comparison: drug-deaths (ALL AGES) using the EMCDDA definition, registered in Scotland</t>
  </si>
  <si>
    <t>from Table X</t>
  </si>
  <si>
    <t>rate per million population aged 15-64</t>
  </si>
  <si>
    <t>from sheet "8 calc Scots rates", and</t>
  </si>
  <si>
    <t>from output produced for PHE, for use in the UK return to EMCDDA</t>
  </si>
  <si>
    <t>2017:</t>
  </si>
  <si>
    <t>2018:</t>
  </si>
  <si>
    <t>2019:</t>
  </si>
  <si>
    <t>5) These figures for Scotland are for the same year as the figures for most of the other countries that are shown in the EMCDDA's table</t>
  </si>
  <si>
    <t>Table EMCDDA: 'Drug-induced' deaths aged 15-64: reported number and rate per million population, latest available year's figures</t>
  </si>
  <si>
    <r>
      <t xml:space="preserve">the year of most other countries' figures </t>
    </r>
    <r>
      <rPr>
        <vertAlign val="superscript"/>
        <sz val="10"/>
        <color theme="1"/>
        <rFont val="Arial"/>
        <family val="2"/>
      </rPr>
      <t>5</t>
    </r>
  </si>
  <si>
    <r>
      <t xml:space="preserve">more up-to-date than all the EMCDDA's figures </t>
    </r>
    <r>
      <rPr>
        <vertAlign val="superscript"/>
        <sz val="10"/>
        <color theme="1"/>
        <rFont val="Arial"/>
        <family val="2"/>
      </rPr>
      <t>6</t>
    </r>
  </si>
  <si>
    <t>6) These figures for Scotland are for the most recent year, and so are more up-to-date than the figures for all the other countries that are shown in the EMCDDA's table</t>
  </si>
  <si>
    <t>'Drug-induced' deaths aged 15-64: reported number and rate per million, latest available year's figures</t>
  </si>
  <si>
    <t>Northern Ireland ***</t>
  </si>
  <si>
    <t>** E+W and UK figures from ONS website - see Annex G for 'drug-death' links</t>
  </si>
  <si>
    <t>*** the figure for Northern Ireland for 2019 had not been published at the time this table was prepared, so</t>
  </si>
  <si>
    <t xml:space="preserve">NRS has assumed that it will be exactly the same as it was for 2018 </t>
  </si>
  <si>
    <t xml:space="preserve">in order to estimate the number and rate for the UK as a whole for 2019. </t>
  </si>
  <si>
    <t xml:space="preserve">It is expected that such estimates will have, at worst, only very small percentage margins of error, </t>
  </si>
  <si>
    <t>because Northern Ireland accounted for under 4% of drug-deaths in the UK in 2018.</t>
  </si>
  <si>
    <t>These figures cover deaths which are described as "drug-related deaths" in Scotland, and as</t>
  </si>
  <si>
    <t>"drug misuse deaths" in England and Wales, and in Northern Ireland - see Annex G of the publication</t>
  </si>
  <si>
    <t>Mirtazapine, Paracetamol, Cannabis</t>
  </si>
  <si>
    <t>Heroin, Codeine, Etizolam, Methadone</t>
  </si>
  <si>
    <t>Fentanyl, Etizolam, Morphine</t>
  </si>
  <si>
    <t>Morphine, Cocaine, Methadone, Pregabalin, Benzodiazepine, Etizolam,
Diazepam</t>
  </si>
  <si>
    <t>Heroin, Methadone, Benzodiazepine, Etizolam, Diazepam, Cocaine</t>
  </si>
  <si>
    <t>Pregabalin, Paracetamol</t>
  </si>
  <si>
    <t>Morphine, Heroin, Etizolam, Methadone, Cocaine</t>
  </si>
  <si>
    <t>Citalopram, Gabapentin</t>
  </si>
  <si>
    <t>Dihydrocodeine, Amphetamine, Gabapentin, Etizolam, Diazepam</t>
  </si>
  <si>
    <t>Pregabalin, Mirtazapine, Cannabis</t>
  </si>
  <si>
    <t>Morphine, Heroin, Etizolam, Amphetamine</t>
  </si>
  <si>
    <t>Mirtazapine, Pregabalin, Buprenorphine, Cannabis</t>
  </si>
  <si>
    <t>Morphine, Methadone, Benzodiazepine, Etizolam, Diazepam, Pregabalin</t>
  </si>
  <si>
    <t>Mirtazapine, Olanzapine, Diazepam, Alcohol</t>
  </si>
  <si>
    <t>Opiate, Etizolam, Cocaine, Gabapentin</t>
  </si>
  <si>
    <t>Dihydrocodeine, Paracetamol, Etizolam, Alcohol</t>
  </si>
  <si>
    <t>Methadone, Pregabalin, Alprazolam, etizolam</t>
  </si>
  <si>
    <t>Cocaine, Methadone, Etizolam, Gabapentin</t>
  </si>
  <si>
    <t>Paracetamol, Cannabis</t>
  </si>
  <si>
    <t>Opiate, Heroin, Fentanyl, Oxycodone, Etizolam, Cocaine</t>
  </si>
  <si>
    <t>Gabapentin, Zopiclone</t>
  </si>
  <si>
    <t>Opiate, Heroin, Buprenorphine, Methadone, Cocaine, Etizolam</t>
  </si>
  <si>
    <t>Quetiapine, Paracetamol</t>
  </si>
  <si>
    <t>Morphine, Heroin, Cocaine, Etizolam, Alcohol</t>
  </si>
  <si>
    <t>Pregabalin, Paracetamol, Dosulepin, Sertraline</t>
  </si>
  <si>
    <t>Morphine, Heroin, Methadone, Benzodiazepine, Diazepam, Etizolam</t>
  </si>
  <si>
    <t>Morphine, Heroin, Etizolam, Pregabalin, Gabapentin</t>
  </si>
  <si>
    <t>Heroin, Cocaine, Etizolam</t>
  </si>
  <si>
    <t>Morphine, Heroin, Benzodiazepine, Etizolam, Diazepam</t>
  </si>
  <si>
    <t>Morphine, Dihydrocodeine, Etizolam, Diazepam, Pregabalin</t>
  </si>
  <si>
    <t>Codeine, Amisulpride, Etizolam, Alcohol</t>
  </si>
  <si>
    <t>Heroin, Etizolam, Gabapentin, Diazepam</t>
  </si>
  <si>
    <t>Opiate, Morphine, Tramadol, Dihydrocodeine, Etizolam, Pregabalin</t>
  </si>
  <si>
    <t>Heroin, Etizolam, Buprenorphine, Diazepam, Alcohol</t>
  </si>
  <si>
    <t>Heroin, Methadone, Codeine, Etizolam</t>
  </si>
  <si>
    <t>Morphine, Heroin, Flualprazolam, Etizolam, Buprenorphine, Gabapentin</t>
  </si>
  <si>
    <t>Methadone, Etizolam, Gabapentin, Fluoxetine</t>
  </si>
  <si>
    <t>Cocaine, Etizolam, Methadone</t>
  </si>
  <si>
    <t>Methadone, Benzodiazepine, Diazepam, Etizolam, Pregabalin</t>
  </si>
  <si>
    <t>Benzodiazepine, Diazepam, Etizolam, Pregabalin, Methadone</t>
  </si>
  <si>
    <t>Methadone, Flualprazolam, Etizolam, Buprenorphine, Amitriptyline, Pregabalin</t>
  </si>
  <si>
    <t>Heroin, Buprenorphine, Cocaine, Etizolam, Alcohol</t>
  </si>
  <si>
    <t>Methadone, Etizolam, Flualprazolam, Pregabalin, Gabapentin, Cocaine</t>
  </si>
  <si>
    <t>Morphine, Etizolam, Mirtazapine, Pregabalin</t>
  </si>
  <si>
    <t>Etizolam, Gabapentin, Morphine, Methadone</t>
  </si>
  <si>
    <t>Dihydrocodeine, Etizolam, Gabapentin</t>
  </si>
  <si>
    <t>Morphine, Cocaine, Etizolam</t>
  </si>
  <si>
    <t>Methadone, Etizolam, Diazepam, Alcohol</t>
  </si>
  <si>
    <t>Citalopram, Cannabis</t>
  </si>
  <si>
    <t>Methadone, Buprenorphine, Cannabis</t>
  </si>
  <si>
    <t>Methadone, Etizolam, Alprazolam, Gabapentin, Diazepam</t>
  </si>
  <si>
    <t>Morphine, MST, Cocaine, Etizolam, Gabapentin, Pregabalin, Alcohol</t>
  </si>
  <si>
    <t>Methadone, Buprenorphine, Pregabalin, Benzodiazepine, Etizolam,
Delorazepam</t>
  </si>
  <si>
    <t>Benzodiazepine, Etizolam, Alprazolam, Diazepam, Opioid,  Morphine,
Methadone, Buprenorphine</t>
  </si>
  <si>
    <t>Dihydrocodeine, Etizolam, Diazepam</t>
  </si>
  <si>
    <t>Mirtazapine, Gabapentin, Dihydrocodeine</t>
  </si>
  <si>
    <t>Morphine, Methadone, Etizolam, Diazepam, Pregabalin, Cocaine</t>
  </si>
  <si>
    <t>Methadone, Morphine, Etizolam, Pregabalin, Cocaine</t>
  </si>
  <si>
    <t>Mirtazapine, Gabapentin</t>
  </si>
  <si>
    <t>Dihydrocodeine, Methadone, Etizolam, Pregabalin, Diazepam</t>
  </si>
  <si>
    <t>Methadone, Etizolam, Gabapentin, Mirtazapine, Zopiclone</t>
  </si>
  <si>
    <t>Heroin, Methadone, Alprazolam, Etizolam</t>
  </si>
  <si>
    <t>Cocaine, Morphine, Heroin, Etizolam, Ethanol</t>
  </si>
  <si>
    <t>Morphine, Codeine, Flubromazolam, Alcohol</t>
  </si>
  <si>
    <t>Monoaceytlmorphine</t>
  </si>
  <si>
    <t>Dihydrocodeine, Etizolam, Gabapentin, Cannabis</t>
  </si>
  <si>
    <t>Methadone, Etizolam, Gabapentin, Amitriptyline</t>
  </si>
  <si>
    <t>Methadone, Morphine, Etizolam, Alprazolam, Pregabalin</t>
  </si>
  <si>
    <t>Methadone, Morphine, Heroin, Etizolam, Pregabalin, Cyclizine</t>
  </si>
  <si>
    <t>Methadone, Morphine, Alprazolam, Etizolam</t>
  </si>
  <si>
    <t>Pregabalin, Diazepam, Duloxetine</t>
  </si>
  <si>
    <t>Heroin, Methadone, Gabapentin, Etizolam, Diazepam</t>
  </si>
  <si>
    <t>Olanzapine, Paracetamol</t>
  </si>
  <si>
    <t>Diazepam, Etizolam, Gabapentin, Methadone, Morphine, Pregabalin</t>
  </si>
  <si>
    <t>Methadone, Etizolam, Diclazepam, Pregabalin</t>
  </si>
  <si>
    <t>Methadone, Etizolam, Pregabalin, Gabapentin, Mirtazapine</t>
  </si>
  <si>
    <t>Morphine</t>
  </si>
  <si>
    <t>Flubromazepam, Morphine, Oxycodone</t>
  </si>
  <si>
    <t>Fluoxetine, Mirtazapine, Buprenorphine, Alcohol</t>
  </si>
  <si>
    <t>Methadone, Flualprazolam, Temazepam</t>
  </si>
  <si>
    <t>Cocaine, Cannabis, Mirtazapine, Amitriptyline,
Tramadol, Alcohol</t>
  </si>
  <si>
    <t>Methadone, Etizolam, Amitriptyline, Diazepam, Citalopram, MDMA</t>
  </si>
  <si>
    <t>Nefopam, Valproic acid, Pregabalin, Cannabis</t>
  </si>
  <si>
    <t>Cocaine, Codeine, Etizolam, Morphine, Heroin</t>
  </si>
  <si>
    <t>Buprenorphine, Diclazepam, Etizolam, Morphine</t>
  </si>
  <si>
    <t>Olanzapine, Alcohol</t>
  </si>
  <si>
    <t>Cocaine, Etizolam, Diazepam, Codeine, Gabapentin</t>
  </si>
  <si>
    <t>Alprazolam, Diazepam, Etizolam, Gabapentin, MDMA, MDA</t>
  </si>
  <si>
    <t>Morphine, Codeine, Heroin</t>
  </si>
  <si>
    <t>Methadone, Benzodiazepine, Etizolam, Lorazepam</t>
  </si>
  <si>
    <t>Cocaine, Diazepam, Etizolam, Methadone, Morphine, Pregabalin</t>
  </si>
  <si>
    <t>Mirtazapine, Olanzapine, Amitriptyline, Quetiapine,
Alcohol</t>
  </si>
  <si>
    <t>Methadone, Heroin, Pregabalin, Gabapentin, Etizolam, Amphetamine, Diazepam</t>
  </si>
  <si>
    <t>Amphetamine, Cocaine, Etizolam, Morphine, Pregabalin, Cyclizine</t>
  </si>
  <si>
    <t>Lignocaine</t>
  </si>
  <si>
    <t>Tramadol, Etizolam, Pregabalin, Mirtazapine, Olanzapine, Quetiapine</t>
  </si>
  <si>
    <t>Amitriptyline, Pregabalin, Zopiclone, Alcohol</t>
  </si>
  <si>
    <t>Methadone, Morphine, Etizolam, Gabapentin, Pregabalin, Amitriptyline,
Diazepam</t>
  </si>
  <si>
    <t>Methadone, Etizolam, Gabapentin, Zopiclone, Sertraline</t>
  </si>
  <si>
    <t>Cocaine, Heroin, Oxycodone, Etizolam</t>
  </si>
  <si>
    <t>Cocaine, Methadone, Etizolam, Diazepam, Amitriptyline</t>
  </si>
  <si>
    <t>Levetiracetam, Paracetamol</t>
  </si>
  <si>
    <t>Methadone, Buprenorphine, Etizolam, Gabapentin</t>
  </si>
  <si>
    <t>Methadone, Etizolam, Codeine, Diazepam, Pregabalin</t>
  </si>
  <si>
    <t>Mirtazapine, Amitriptyline, Alcohol</t>
  </si>
  <si>
    <t>Heroin, Buprenorphine, Etizolam, Diazepam</t>
  </si>
  <si>
    <t>Olanzapine, Cannabis, Alcohol</t>
  </si>
  <si>
    <t>Dihydrocodeine, Etizolam, Methadone, Pregabalin</t>
  </si>
  <si>
    <t>Methadone, Dihydrocodeine, Tramadol, Buprenorphine, Etizolam, Pregabalin</t>
  </si>
  <si>
    <t>Propranolol, Sertraline, Procyclidine</t>
  </si>
  <si>
    <t>Oxycodone, Etizolam, Gabapentin</t>
  </si>
  <si>
    <t>Heroin, Methadone, Gabapentin, Etizolam, Cocaine</t>
  </si>
  <si>
    <t>Etizolam, Methadone, Alcohol</t>
  </si>
  <si>
    <t>Heroin, Methadone, Pregabalin, Etizolam, Amphetamine</t>
  </si>
  <si>
    <t>Methadone, Etizolam, Delorazepam, Pregabalin</t>
  </si>
  <si>
    <t>Amitriptyline, Cannabis, Heroin, Dihydrocodeine,
Alcohol</t>
  </si>
  <si>
    <t>Cocaine, Morphine, Heroin, Etizolam, Methadone, Pregabalin, Alcohol</t>
  </si>
  <si>
    <t>Cocaine, Methadone, Morphine, Heroin, Etizolam</t>
  </si>
  <si>
    <t>Methadone, Etizolam, Diazepam, Pregabalin</t>
  </si>
  <si>
    <t>Mirtazapine, Sertraline, Cannabis, Alcohol</t>
  </si>
  <si>
    <t>Etizolam, Morphine, Heroin, Diazepam, Methadone, Pregabalin</t>
  </si>
  <si>
    <t>Heroin, Methadone, Pregabalin, Etizolam</t>
  </si>
  <si>
    <t>Heroin, Phenazepam, Gabapentin, Amphetamine</t>
  </si>
  <si>
    <t>Lamotrigine, Amitriptyline, Alcohol</t>
  </si>
  <si>
    <t>Heroin, Buprenorphine, Phenazepam, Etizolam, Pregabalin</t>
  </si>
  <si>
    <t>Etizolam, Morphine, Codeine</t>
  </si>
  <si>
    <t>Codeine, Etizolam</t>
  </si>
  <si>
    <t>Pregabalin, Mirtazapine, Sertraline</t>
  </si>
  <si>
    <t>Venlafaxine, Diazepam</t>
  </si>
  <si>
    <t>Dihydrocodeine, Mirtazapine, Cannabis</t>
  </si>
  <si>
    <t>Olanzapine, Lamotrigine, Mirtazapine, Cannabis,
Alcohol</t>
  </si>
  <si>
    <t>Etizolam, Methadone, Morphine, Pregabalin</t>
  </si>
  <si>
    <t>Morphine, Heroin, Diazepam, Etizolam</t>
  </si>
  <si>
    <t>Etizolam, Amphetamine, Alcohol</t>
  </si>
  <si>
    <t>Methadone, Morphine, Flualprazolam</t>
  </si>
  <si>
    <t>Cocaine, Heroin, Methadone, Etizolam, Gabapentin, Amitriptyline, Promethazine</t>
  </si>
  <si>
    <t>Morphine, Codeine, Benzodiazepine, Diazepam, Etizolam</t>
  </si>
  <si>
    <t>Gamma Hydroxybutyrate</t>
  </si>
  <si>
    <t>Methadone, Heroin, Pregabalin, Alprazolam, Etizolam, Cocaine</t>
  </si>
  <si>
    <t>Cocaine, Heroin, Etizolam, Mirtazapine, Amitriptyline</t>
  </si>
  <si>
    <t>Heroin, Cocaine, Diazepam, Pregabalin, Etizolam</t>
  </si>
  <si>
    <t>Methadone, Etizolam, Heroin, Pregabalin</t>
  </si>
  <si>
    <t>Citalopram, Oxycodone, Etizolam</t>
  </si>
  <si>
    <t>Diazepam, Mirtazapine, Cannabis, Morphine,
Amitriptyline, Gabapentin</t>
  </si>
  <si>
    <t>Methadone, Diazepam, Etizolam, Amitriptyline, Gabapentin, Olanzapine,
Cyclizine, Mirtazapine</t>
  </si>
  <si>
    <t>Oxycodone, Pregabalin, Diazepam, Etizolam</t>
  </si>
  <si>
    <t>Methadone, Heroin, Etizolam, Diazepam, Pregabalin, Mirtazapine</t>
  </si>
  <si>
    <t>Methadone, Etizolam, Flualprazolam, Pregabalin, Amitriptyline, Mirtazapine,
Alcohol</t>
  </si>
  <si>
    <t>Morphine, Heroin, Etizolam, Cocaine, Pregabalin</t>
  </si>
  <si>
    <t>Methadone, Heroin, Pregabalin, Etizolam, Diazepam</t>
  </si>
  <si>
    <t>Amitriptyline, Diazepam, Etizolam, Gabapentin, Methadone, Morphine, Heroin</t>
  </si>
  <si>
    <t>Methadone, Heroin, Flualprazolam, Pregabalin</t>
  </si>
  <si>
    <t>Morphine, Etizolam, Pregabalin, Amitriptyline</t>
  </si>
  <si>
    <t>Dihydrocodeine, Phenazepam</t>
  </si>
  <si>
    <t>Morphine, Buprenorphine, Etizolam, Cocaine</t>
  </si>
  <si>
    <t>Morphine, Heroin, Buprenorphine, Etizolam, Pregabalin, Alcohol</t>
  </si>
  <si>
    <t>Etizolam, Diazepam, Chlordiazepoxide, Alcohol</t>
  </si>
  <si>
    <t>Diazepam, Mirtazapine, Pregabalin</t>
  </si>
  <si>
    <t>Methadone, Morphine, Benzodiazepine, Etizolam, Phenazepam</t>
  </si>
  <si>
    <t>Etizolam, Codeine, Morphine, Heroin, Gabapentin, Methadone, Diazepam,
Paracetamol, Alcohol</t>
  </si>
  <si>
    <t>Mirtazapine, Fluoxetine, Pregabalin, Alcohol</t>
  </si>
  <si>
    <t>Pregabalin, Levetiracetam, Mirtazapine, Cannabis,
Alcohol</t>
  </si>
  <si>
    <t>Venlafaxine, Metoclopramide, Paracetamol</t>
  </si>
  <si>
    <t>Etizolam, Mirtazapine</t>
  </si>
  <si>
    <t>Olanzapine, Buprenorphine, Zopiclone</t>
  </si>
  <si>
    <t>Dihydrocodeine, Pregabalin, Cannabis, Cocaine</t>
  </si>
  <si>
    <t>Flualprazolam, Methadone, Pregabalin</t>
  </si>
  <si>
    <t>Methadone, Etizolam, Morphine, Gabapentin</t>
  </si>
  <si>
    <t>Diazepam, Quetiapine, Mirtazapine, Alcohol</t>
  </si>
  <si>
    <t>Fluoxetine, Pregabalin, Dihydrocodeine, Cannabis,
Alcohol</t>
  </si>
  <si>
    <t>Tramadol, Etizolam, Cocaine, Alcohol</t>
  </si>
  <si>
    <t>Morphine, Methadone, Phenazepam, Etizolam</t>
  </si>
  <si>
    <t>Benzodiazepine, Etizolam, Alprazolam, Pregabalin, Alcohol</t>
  </si>
  <si>
    <t>Benzoylecgonine</t>
  </si>
  <si>
    <t>Zopiclone, Trazodone, Diazepam, Codeine, Alcohol</t>
  </si>
  <si>
    <t>Cannabis, Pregabalin</t>
  </si>
  <si>
    <t>Amitriptyline, Sertraline, Diazepam, Alcohol</t>
  </si>
  <si>
    <t>Duloxetine, Amitriptyline, Fluoxetine, Tramadol,
Pregabalin, Propranolol</t>
  </si>
  <si>
    <t>Cocaine, Pregabalin, Mirtazapine</t>
  </si>
  <si>
    <t>Methadone, Pregabalin, Gabapentin, Etizolam</t>
  </si>
  <si>
    <t>Sertraline, Mirtazapine</t>
  </si>
  <si>
    <t>Fentanyl, Etizolam, Cocaine, Morphine</t>
  </si>
  <si>
    <t>Amphetamine, Carbamazepine</t>
  </si>
  <si>
    <t>Dihydrocodeine, Alcohol</t>
  </si>
  <si>
    <t>Cocaine, Diazepam, Pregabalin</t>
  </si>
  <si>
    <t>Dihydrocodeine, Methadone, Etizolam, Cocaine</t>
  </si>
  <si>
    <t>Paracetamol, Codeine, Pregabalin, Cannabis,
Morphine</t>
  </si>
  <si>
    <t>Heroin, Methadone, Fentanyl, Benzodiazepine, Pregabalin, Etizolam,
Diclazepam</t>
  </si>
  <si>
    <t>Diazepam, Amitriptyline, Alcohol</t>
  </si>
  <si>
    <t>Cocaine, Methadone, Etizolam, Chlorpheniramine</t>
  </si>
  <si>
    <t>Citalopram, Quetiapine</t>
  </si>
  <si>
    <t>Amitriptyline, Fluoxetine, Pregabalin, Paracetamol</t>
  </si>
  <si>
    <t>Morphine, Etizolam, Pregabalin, Cocaine</t>
  </si>
  <si>
    <t>Oxazepam, Diazepam, Alcohol</t>
  </si>
  <si>
    <t>Heroin, Buprenorphine, Etizolam, Pregabalin</t>
  </si>
  <si>
    <t>Mirtazapine, Diazepam, Cannabis, Alcohol</t>
  </si>
  <si>
    <t>Heroin, Methadone, Pregabalin, Benzodiazepine, Etizolam, Diclazepam,
Cocaine</t>
  </si>
  <si>
    <t>Methadone, Morphine, Benzodiazepine, Diazepam, Etizolam, Alprazolam,
Pregabalin</t>
  </si>
  <si>
    <t>Dihydrocodeine, Mirtazapine, Alcohol</t>
  </si>
  <si>
    <t>Heroin, Methadone, Etizolam, Alprazolam, Cocaine</t>
  </si>
  <si>
    <t>Tramadol, Mirtazapine, Pregabalin, Nefopam,
Diazepam, Fluoxetine</t>
  </si>
  <si>
    <t>Etizolam, Buprenorphine, Gabapentin</t>
  </si>
  <si>
    <t>Trazodone, Diazepam</t>
  </si>
  <si>
    <t>Risperidone, Dihydrocodeine, Gabapentin</t>
  </si>
  <si>
    <t>Amitriptyline, Morphine, Codeine, Alcohol</t>
  </si>
  <si>
    <t>Etizolam, Cocaine, Gabapentin, Methadone</t>
  </si>
  <si>
    <t>Etizolam, Dihydrocodeine, Cocaine</t>
  </si>
  <si>
    <t>Heroin, Etizolam, Phenazepam, Pregabalin, Cocaine</t>
  </si>
  <si>
    <t>Dihydrocodeine, Paracetamol</t>
  </si>
  <si>
    <t>Heroin, Fentanyl, Etizolam, Alprazolam</t>
  </si>
  <si>
    <t>Zuclopenthixol</t>
  </si>
  <si>
    <t>Heroin, Fentanyl, Buprenorphine, Etizolam, Cocaine, Cannabis, Alcohol</t>
  </si>
  <si>
    <t>Amitriptyline, Quetiapine, Mirtazapine, Cannabis</t>
  </si>
  <si>
    <t>Heroin, Pregabalin, Methadone, Etizolam, Gabapentin</t>
  </si>
  <si>
    <t>Mirtazapine, Quetiapine, Cannabis, Cocaine</t>
  </si>
  <si>
    <t>Pregabalin, Gabapentin, Diazepam</t>
  </si>
  <si>
    <t>Morphine, Etizolam, Buprenorphine</t>
  </si>
  <si>
    <t>Zopiclone, Cannabis, Alcohol</t>
  </si>
  <si>
    <t>Gabapentin, Dihydrocodeine, Etizolam</t>
  </si>
  <si>
    <t>Cocaine, Diazepam, Mirtazapine</t>
  </si>
  <si>
    <t>Diazepam, Quetiapine, Pregabalin, Cocaine, Alcohol</t>
  </si>
  <si>
    <t>Lorazepam, Midazolam, Metoclopramide</t>
  </si>
  <si>
    <t>Buprenorphine, Etizolam, Pregabalin, Tramadol</t>
  </si>
  <si>
    <t>Promethazine, Alcohol</t>
  </si>
  <si>
    <t>Pregabalin, Dihydrocodeine, Amitriptyline, Mirtazapine,
Diazepam, Cannabis</t>
  </si>
  <si>
    <t>Methadone, Etizolam, Buprenorphine</t>
  </si>
  <si>
    <t>Gabapentin, Olanzapine, Cannabis, Alcohol</t>
  </si>
  <si>
    <t>Valproic acid</t>
  </si>
  <si>
    <t>Morphine, Etizolam, Flualprazolam</t>
  </si>
  <si>
    <t>Gabapentin, Diazepam, Alcohol</t>
  </si>
  <si>
    <t>Heroin, Methadone, Benzodiazepine, Etizolam, Delorazepam</t>
  </si>
  <si>
    <t>Alprazolam, Amitriptyline</t>
  </si>
  <si>
    <t>Pregabalin, Tramadol, Mirtazapine</t>
  </si>
  <si>
    <t>Methadone, Etizolam, Pregabalin, Dihydrocodeine, Cocaine</t>
  </si>
  <si>
    <t>Tramadol, Mirtazapine</t>
  </si>
  <si>
    <t>Pregabalin, Methadone, Etizolam</t>
  </si>
  <si>
    <t>Olanzapine, Lamotrigine, Trazodone</t>
  </si>
  <si>
    <t>Cocaine, Olanzapine, Citalopram, Alcohol</t>
  </si>
  <si>
    <t>Olanzapine, Pregabalin, Alcohol</t>
  </si>
  <si>
    <t>Cocaine, Methadone, Dihydrocodeine, Etizolam, Zopiclone</t>
  </si>
  <si>
    <t>Codeine, Cannabis</t>
  </si>
  <si>
    <t>Fentanyl, Heroin, Methadone, Etizolam</t>
  </si>
  <si>
    <t>Mirtazapine, Heroin, Alcohol</t>
  </si>
  <si>
    <t>Methadone, Gabapentin, Benzodiazepine, Etizolam, Diclazepam, Cloxazolam,
Cocaine</t>
  </si>
  <si>
    <t>Diazepam, Codeine, Paracetamol, Duloxetine, Alcohol</t>
  </si>
  <si>
    <t>Citalopram, Benzoylecgonine, Alcohol</t>
  </si>
  <si>
    <t>Etizolam, Gabapentin, Pregabalin</t>
  </si>
  <si>
    <t>Morphine, Etizolam, Gabapentin, Dihydrocodeine</t>
  </si>
  <si>
    <t>Cocaine, Codeine, Etizolam, Gabapentin, Alcohol</t>
  </si>
  <si>
    <t>Etizolam, Oxycodone, Paracetamol</t>
  </si>
  <si>
    <t>Diazepam, Ketamine, Lignocaine, Mirtazapine,
Promethazine, Alfentanil</t>
  </si>
  <si>
    <t>Amitriptyline, Paracetamol, Pregabalin, Duloxetine</t>
  </si>
  <si>
    <t>Heroin, Etizolam, Methadone, Mirtazapine, Pregabalin</t>
  </si>
  <si>
    <t>Levetiracetam, Fluoxetine</t>
  </si>
  <si>
    <t>Citalopram, Naproxen, Paracetamol, Propranolol</t>
  </si>
  <si>
    <t>Dihydrocodeine, Codeine, Gabapentin, Mirtazapine,
Paracetamol</t>
  </si>
  <si>
    <t>Pregabalin, Tramadol, Quetiapine, Zopiclone</t>
  </si>
  <si>
    <t>Morphine, Etizolam, Methadone, Cocaine</t>
  </si>
  <si>
    <t>Pregabalin, Cannabis, Diazepam, Alcohol</t>
  </si>
  <si>
    <t>Heroin, Gabapentin, Etizolam, Cocaine</t>
  </si>
  <si>
    <t>Oxycodone, Diazepam, Mirtazapine, Pregabalin,
Morphine, Codeine</t>
  </si>
  <si>
    <t>Heroin, Methadone, Etizolam, Alprazolam</t>
  </si>
  <si>
    <t>Morphine, Etizolam, Diclazepam, Codeine</t>
  </si>
  <si>
    <t>Alprazolam, Paracetamol, Venlafaxine</t>
  </si>
  <si>
    <t>Gabapentin, Methadone, Fluoxetine, Etizolam</t>
  </si>
  <si>
    <t>Cocaine, Amitriptyline, Mirtazapine, Sertraline,
Diazepam, Paracetamol</t>
  </si>
  <si>
    <t>Heroin, Codeine, Etizolam, Cocaine</t>
  </si>
  <si>
    <t>Pregabalin, Gabapentin, Paracetamol</t>
  </si>
  <si>
    <t>Cocaine, Heroin, Etizolam</t>
  </si>
  <si>
    <t>Gabapentin, Paracetamol, Mirtazapine, Alcohol</t>
  </si>
  <si>
    <t>Morphine, Methadone, Etizolam, Amphetamine, Cocaine, Propane, Butane</t>
  </si>
  <si>
    <t>Citalopram, Propranolol, Cannabis, Alcohol</t>
  </si>
  <si>
    <t>Gabapentin, Buprenorphine, Morphine, Etizolam</t>
  </si>
  <si>
    <t>Dihydrocodeine, Etizolam, Gabapentin, Codeine</t>
  </si>
  <si>
    <t>Delorazepam, Diazepam, Mirtazapine, Citalopram,
Paracetamol</t>
  </si>
  <si>
    <t>Methadone, Benzodiazepine, Etizolam, Delorazepam, Lorazepam, Alcohol</t>
  </si>
  <si>
    <t>Pregabalin, Mirtazapine, Paracetamol</t>
  </si>
  <si>
    <t>Heroin, Etizolam, Amphetamine</t>
  </si>
  <si>
    <t>Dihydrocodeine, Fluoxetine</t>
  </si>
  <si>
    <t>Heroin, Methadone, Etizolam, Gabapentin, Pregabalin</t>
  </si>
  <si>
    <t>Cocaine, Diazepam, Cannabis</t>
  </si>
  <si>
    <t>Methadone, Morphine, Etizolam, Gabapentin, Cocaine</t>
  </si>
  <si>
    <t>Diazepam, Fluoxetine, Amitriptyline</t>
  </si>
  <si>
    <t>Cocaine, Citalopram, Sodium valproate, Alcohol</t>
  </si>
  <si>
    <t>Paracetamol, Diazepam, Alcohol</t>
  </si>
  <si>
    <t>Mirtazapine, Diazepam, Cannabis</t>
  </si>
  <si>
    <t>Etizolam, Morphine, Ketamine</t>
  </si>
  <si>
    <t>Buprenorphine, Etizolam, Tramadol, Cocaine</t>
  </si>
  <si>
    <t>Pregabalin, Trazodone, Cannabis</t>
  </si>
  <si>
    <t>Mirtazapine, Paracetamol, Alcohol</t>
  </si>
  <si>
    <t>Morphine, Etizolam, Diazepam</t>
  </si>
  <si>
    <t>Olanzapine, Paracetamol, Cannabis, Alcohol</t>
  </si>
  <si>
    <t>Mirtazapine, Amitriptyline, Pregabalin</t>
  </si>
  <si>
    <t>Heroin, Methadone, Pregabalin, Etizolam, Cocaine</t>
  </si>
  <si>
    <t>Heroin, Methadone, Gabapentin, Etizolam</t>
  </si>
  <si>
    <t>Morphine, Cocaine, Alcohol</t>
  </si>
  <si>
    <t>Dihydrocodeine, Mirtazapine, Paracetamol,
Nitrazepam</t>
  </si>
  <si>
    <t>Tramadol, Morphine, Etizolam, Alcohol</t>
  </si>
  <si>
    <t>Fluoxetine, Cannabis</t>
  </si>
  <si>
    <t>Mirtazapine, Pregabalin, Quetiapine</t>
  </si>
  <si>
    <t>Heroin, Fentanyl, Etizolam, Alcohol</t>
  </si>
  <si>
    <t>Lamotrigine, Mirtazapine, Alcohol</t>
  </si>
  <si>
    <t>Fentanyl, Etizolam, Buprenorphine, Cocaine</t>
  </si>
  <si>
    <t>Methadone, Morphine, Etizolam, Pregabalin</t>
  </si>
  <si>
    <t>Quetiapine, Mirtazapine, Gabapentin</t>
  </si>
  <si>
    <t>Gabapentin, Cyclizine, Lignocaine, Procyclidine,
Cannabis, Alcohol</t>
  </si>
  <si>
    <t>Diazepam, Mirtazapine, Quetiapine, Dihydrocodeine</t>
  </si>
  <si>
    <t>Benzoylecgonine, Ecgonine methyl ester</t>
  </si>
  <si>
    <t>Mirtazapine, Pregabalin, Lamotrigine, Cannabis</t>
  </si>
  <si>
    <t>Amphetamine, Cannabis, Diazepam</t>
  </si>
  <si>
    <t>Etizolam, Tramadol</t>
  </si>
  <si>
    <t>Fluoxetine, Pregabalin, Paracetamol, Temazepam,
Amitriptyline</t>
  </si>
  <si>
    <t>Fluoxetine, Promethazine, Pregabalin, Quetiapine,
Mirtazapine</t>
  </si>
  <si>
    <t>Mirtazapine, Diphenhydramine, Olanzapine, Alcohol</t>
  </si>
  <si>
    <t>Diazepam, Gabapentin, Pregabalin, Dihydrocodeine,
Amitriptyline, Tramadol, Mirtazapine</t>
  </si>
  <si>
    <t>Etizolam, Methadone, Pregabalin, Cocaine</t>
  </si>
  <si>
    <t>Codeine, Paracetamol, Etizolam</t>
  </si>
  <si>
    <t>Amitriptyline, Cannabis, Alcohol</t>
  </si>
  <si>
    <t>Methadone, Etizolam, Morphine, Pregabalin, Cocaine</t>
  </si>
  <si>
    <t>Olanzapine, Citalopram, Amitriptyline, Cannabis</t>
  </si>
  <si>
    <t>Heroin, Etizolam, Buprenorphine, Gabapentin</t>
  </si>
  <si>
    <t>Diazepam, Mirtazapine, Alcohol</t>
  </si>
  <si>
    <t>Methadone, Etizolam, Quetiapine</t>
  </si>
  <si>
    <t>Diazepam, Dihydrocodeine, Alcohol</t>
  </si>
  <si>
    <t>Gabapentin, Pregabalin, Etizolam, Cocaine, Alcohol</t>
  </si>
  <si>
    <t>Amitriptyline, Paracetamol, Duloxetine</t>
  </si>
  <si>
    <t>Diazepam, Amitriptyline, Pregabalin, Dihydrocodeine,
Cannabis</t>
  </si>
  <si>
    <t>Flupenthixol, Cannabis</t>
  </si>
  <si>
    <t>Heroin, Methadone, Etizolam, Tramadol</t>
  </si>
  <si>
    <t>Temazepam, Pregabalin, Citalopram</t>
  </si>
  <si>
    <t>Heroin, Etizolam, Methadone, Gabapentin</t>
  </si>
  <si>
    <t>Codeine, Paracetamol, Mirtazapine, Amitriptyline,
Diazepam</t>
  </si>
  <si>
    <t>Amphetamine, Methadone, Etizolam</t>
  </si>
  <si>
    <t>Gabapentin, Heroin, Methadone, Etizolam, Pregabalin</t>
  </si>
  <si>
    <t>Benzodiazepine</t>
  </si>
  <si>
    <t>Gabapentin, Pregabalin, Zopiclone, Cannabis</t>
  </si>
  <si>
    <t>Quetiapine, Mirtazapine, Amitriptyline, Cyclizine</t>
  </si>
  <si>
    <t>Cocaine, Codeine, Paracetamol, Gabapentin,
Zopiclone, Quetiapine, Venlafaxine</t>
  </si>
  <si>
    <t>Amitriptyline, Lamotrigine</t>
  </si>
  <si>
    <t>Dihydrocodeine, Mirtazapine, Paracetamol, Cannabis</t>
  </si>
  <si>
    <t>Dihydrocodeine, Gabapentin, Etizolam</t>
  </si>
  <si>
    <t>Olanzapine, Diazepam, Cannabis</t>
  </si>
  <si>
    <t>Gabapentin, Etizolam</t>
  </si>
  <si>
    <t>Codeine, Paracetamol, Amitriptyline, Fluoxetine</t>
  </si>
  <si>
    <t>Heroin, Methadone, Etizolam, Oxycodone, Gabapentin, Buprenorphine, Cocaine</t>
  </si>
  <si>
    <t>Buprenorphine, Etizolam, Diazepam</t>
  </si>
  <si>
    <t>Pregabalin, Propranolol, Paracetamol</t>
  </si>
  <si>
    <t>Heroin, Pregabalin, Methadone, Etizolam, Alcohol</t>
  </si>
  <si>
    <t>Paracetamol, Paroxetine, Quinine</t>
  </si>
  <si>
    <t>Morphine, Etizolam, Dihydrocodeine</t>
  </si>
  <si>
    <t>Gabapentin, Etizolam, Buprenorphine</t>
  </si>
  <si>
    <t>Lignocaine, Paracetamol, Alcohol</t>
  </si>
  <si>
    <t>Morphine, Methadone, Gabapentin, Dihydrocodeine, Etizolam, Cocaine</t>
  </si>
  <si>
    <t>Pregabalin, Diazepam, Cocaine</t>
  </si>
  <si>
    <t>Mirtazapine, Chlorpromazine, Lignocaine</t>
  </si>
  <si>
    <t>Gabapentin, Cannabis, Alcohol</t>
  </si>
  <si>
    <t>Heroin, Etizolam, Gabapentin, Cloxazolam, Diclazepam</t>
  </si>
  <si>
    <t>Heroin, Etizolam, Flualprazolam</t>
  </si>
  <si>
    <t>Mirtazapine, Pregabalin, Propranolol, Chlorpromazine</t>
  </si>
  <si>
    <t>Methadone, Pregabalin, Etizolam, Morphine</t>
  </si>
  <si>
    <t>Dihydrocodeine, Amitriptyline, Etizolam, Cocaine</t>
  </si>
  <si>
    <t>Sertraline, Paracetamol, Cyclizine</t>
  </si>
  <si>
    <t>Heroin, Etizolam, Flualprazolam, Cocaine</t>
  </si>
  <si>
    <t>Olanzapine, Lamotrigine, Duloxetine, Promethazine</t>
  </si>
  <si>
    <t>Etizolam, Morphine, Dihydrocodeine</t>
  </si>
  <si>
    <t>Temazepam, Trazodone, Pregabalin</t>
  </si>
  <si>
    <t>Cocaine, Methadone, Etizolam, Pregabalin</t>
  </si>
  <si>
    <t>Diazepam, Norfluoxetine, Olanzapine, Pregabalin</t>
  </si>
  <si>
    <t>Heroin, Buprenorphine, Etizolam, Alcohol</t>
  </si>
  <si>
    <t>Methadone, Etizolam, Dihydrocodeine, Cocaine</t>
  </si>
  <si>
    <t>Etizolam, Pregabalin, Morphine, Methadone, Cocaine</t>
  </si>
  <si>
    <t>Quetiapine, Pregabalin</t>
  </si>
  <si>
    <t>Paracetamol, Mirtazapine</t>
  </si>
  <si>
    <t>Morphine, Etizolam, Gabapentin, Buprenorphine</t>
  </si>
  <si>
    <t>Diazepam, Mirtazapine, Amphetamine</t>
  </si>
  <si>
    <t>Methadone, Pregabalin Etizolam, Cocaine</t>
  </si>
  <si>
    <t>Quetiapine, Duloxetine</t>
  </si>
  <si>
    <t>Pregabalin, Sertraline</t>
  </si>
  <si>
    <t>Morphine, Gabapentin, Etizolam</t>
  </si>
  <si>
    <t>Heroin, Etizolam, Methadone, Trazodone, Cocaine</t>
  </si>
  <si>
    <t>Chlorpromazine, Amitriptyline,</t>
  </si>
  <si>
    <t>Pregabalin, Cyclizine</t>
  </si>
  <si>
    <t>Morphine, Etizolam, Pregabalin, Mirtazapine, Methadone, Cocaine</t>
  </si>
  <si>
    <t>Cannabis, Valproic Acid</t>
  </si>
  <si>
    <t>Pregabalin, Gabapentin, Cannabis, Codeine, Alcohol</t>
  </si>
  <si>
    <t>Mirtazapine, Codeine</t>
  </si>
  <si>
    <t>Procyclidine, Chlorpromazine</t>
  </si>
  <si>
    <t>Mirtazapine, Cannabis, Codeine, Dihydrocodeine,
Paracetamol, Diazepam</t>
  </si>
  <si>
    <t>Fluoxetine, Mirtazapine</t>
  </si>
  <si>
    <t>Valproic acid, Amisulpride, Procyclidine, Promethazine</t>
  </si>
  <si>
    <t>Heroin, Etizolam, Methadone, Pregabalin</t>
  </si>
  <si>
    <t>Buprenorphine, Pregabalin, Benzodiazepine, Alprazolam, Diazepam,
Flualprazolam, Cloxazolam</t>
  </si>
  <si>
    <t>Amitriptyline, Mirtazapine, Cocaine, Gabapentin,
Diazepam, Alcohol</t>
  </si>
  <si>
    <t>Morphine, Codeine, Methadone, Etizolam</t>
  </si>
  <si>
    <t>Mirtazapine, Promethazine, Alcohol</t>
  </si>
  <si>
    <t>Heroin, Etizolam, Gabapentin, Cocaine</t>
  </si>
  <si>
    <t>Methadone, Amitriptyline</t>
  </si>
  <si>
    <t>Methadone, Morphine, Etizolam, Cocaine</t>
  </si>
  <si>
    <t>Midazolam</t>
  </si>
  <si>
    <t>Heroin, Etizolam, Flualprazolam, Gabapentin</t>
  </si>
  <si>
    <t>Methadone, Dihydrocodeine, Delorazepam, Etizolam</t>
  </si>
  <si>
    <t>Cocaine, Cyclizine, Alcohol</t>
  </si>
  <si>
    <t>Heroin, Etizolam, Diclazepam, Cocaine, Alcohol</t>
  </si>
  <si>
    <t>Codeine, Diazepam</t>
  </si>
  <si>
    <t>Etizolam, Morphine, Cocaine</t>
  </si>
  <si>
    <t>Cocaine, Gabapentin, Pregabalin, Sertraline,
Cannabis</t>
  </si>
  <si>
    <t>Buprenorphine, Morphine, Etizolam, Pregabalin, Cocaine</t>
  </si>
  <si>
    <t>Methadone, Buprenorphine, Etizolam, Pregabalin, Morphine</t>
  </si>
  <si>
    <t>Cocaine, Dihydrocodeine, Pregabalin, Methadone, Etizolam</t>
  </si>
  <si>
    <t>Amitriptyline, Diazepam, Zopiclone</t>
  </si>
  <si>
    <t>Diazepam, Trazodone, Olanzapine</t>
  </si>
  <si>
    <t>Diazepam, Sertraline, Mirtazapine, Cocaine</t>
  </si>
  <si>
    <t>Nefopam, Gabapentin</t>
  </si>
  <si>
    <t>Cocaine, Sertraline, Alcohol</t>
  </si>
  <si>
    <t>Venlafaxine, Quetiapine, Codeine</t>
  </si>
  <si>
    <t>Buprenorphine, Etizolam, Diazepam, Pregabalin</t>
  </si>
  <si>
    <t>Olanzapine, Mirtazapine</t>
  </si>
  <si>
    <t>Codeine, Mirtazapine, Promethazine, Dihydrocodeine</t>
  </si>
  <si>
    <t>Methadone, Etizolam, Phenazepam, Pregabalin</t>
  </si>
  <si>
    <t>Cocaine, Etizolam, Dihydrocodeine, Mirtazapine, Pregabalin</t>
  </si>
  <si>
    <t>Heroin, Etizolam, Phenazepam</t>
  </si>
  <si>
    <t>Tramadol, Etizolam, Cocaine</t>
  </si>
  <si>
    <t>Alfentanil</t>
  </si>
  <si>
    <t>Gabapentin, Etizolam, Cocaine</t>
  </si>
  <si>
    <t>Heroin, Etizolam, Cocaine, MDMA</t>
  </si>
  <si>
    <t>Diazepam, Quetiapine, Fluoxetine, Alcohol</t>
  </si>
  <si>
    <t>Dihydrocodeine, Etizolam, Alcohol</t>
  </si>
  <si>
    <t>Paracetamol, Amitriptyline, Codeine</t>
  </si>
  <si>
    <t>Propranolol, Cocaine, Etizolam, Morphine, Gabapentin, Buprenorphine</t>
  </si>
  <si>
    <t>Morphine, Etizolam, Methadone, Mirtazapine</t>
  </si>
  <si>
    <t>Gabapentin, Amitriptyline, Alcohol</t>
  </si>
  <si>
    <t>Diazepam, Dihydrocodeine, Codeine, Morphine</t>
  </si>
  <si>
    <t>Methadone, Dihydrocodeine, Pregabalin, Etizolam, Flubromazolam, Diazepam,
Benzodiazepine</t>
  </si>
  <si>
    <t>MDMA, Cocaine, Benzodiazepine, Etizolam, Phenazepam, Gabapentin, Alcohol</t>
  </si>
  <si>
    <t>Methadone, Etizolam, Phenazepam, Cocaine, Amphetamine</t>
  </si>
  <si>
    <t>Etizolam, Methadone, Morphine</t>
  </si>
  <si>
    <t>Codeine, Morphine, Etizolam, Gabapentin</t>
  </si>
  <si>
    <t>Amitriptyline, Quetiapine, Venlafaxine</t>
  </si>
  <si>
    <t>Diazepam, Zopiclone, Gabapentin, Pregabalin,
Amphetamine, Buprenorphine</t>
  </si>
  <si>
    <t>Cocaine, Morphine, Pregabalin, Alcohol</t>
  </si>
  <si>
    <t>Sertraline, Diazepam</t>
  </si>
  <si>
    <t>Heroin, Methadone, Etizolam, Pregabalin, Unspecified solvent</t>
  </si>
  <si>
    <t>Gabapentin, Mirtazapine, Risperidone, Cannabis</t>
  </si>
  <si>
    <t>Lignocaine, Cannabis</t>
  </si>
  <si>
    <t>Methadone, Etizolam, Tramadol, Pregabalin</t>
  </si>
  <si>
    <t>Diazepam, Duloxetine, Promethazine, Olanzapine,
Lamotrigine</t>
  </si>
  <si>
    <t>Heroin, Etizolam, Pregabalin, Cocaine</t>
  </si>
  <si>
    <t>Gabapentin, Diazepam, Cannabis, Alcohol</t>
  </si>
  <si>
    <t>Morphine, Codeine, Paracetamol, Pregabalin, Cocaine</t>
  </si>
  <si>
    <t>Buprenorphine, Etizolam, MDMA, Cocaine, Alcohol</t>
  </si>
  <si>
    <t>Amitriptyline, Mirtazapine, Diazepam</t>
  </si>
  <si>
    <t>Heroin, Methadone, Etizolam, Pregabalin, Gabapentin, Dihydrocodeine</t>
  </si>
  <si>
    <t>Mirtazapine, Cocaine</t>
  </si>
  <si>
    <t>Etizolam, Buprenorphine, Amphetamine</t>
  </si>
  <si>
    <t>Methadone, Etizolam, Pregabalin, Dihydrocodeine, Morphine</t>
  </si>
  <si>
    <t>Cocaine, Diazepam, Amitriptyline, Cannabis, Alcohol</t>
  </si>
  <si>
    <t>Pregabalin, Fluoxetine, Cannabis</t>
  </si>
  <si>
    <t>Morphine, Pregabalin</t>
  </si>
  <si>
    <t>Quetiapine, Pregabalin, Diazepam, Alcohol</t>
  </si>
  <si>
    <t>Heroin, Fentanyl, Etizolam, Methadone</t>
  </si>
  <si>
    <t>Amphetamine, Sertraline</t>
  </si>
  <si>
    <t>Amphetamine, Cannabis</t>
  </si>
  <si>
    <t>Quetiapine, Citalopram, Benzoylecgonine, Ecgonine
methyl ester, Alcohol</t>
  </si>
  <si>
    <t>Gabapentin, Diazepam, Zuclopenthixol, Alcohol</t>
  </si>
  <si>
    <t>Methadone, Gabapentin, Phenazepam</t>
  </si>
  <si>
    <t>Amphetamine, Dihydrocodeine, Pregabalin, Clozapine, Etizolam</t>
  </si>
  <si>
    <t>Amitriptyline, Codeine, Alcohol</t>
  </si>
  <si>
    <t>Pregabalin, Trazodone</t>
  </si>
  <si>
    <t>Etizolam, Phenazepam, Methadone</t>
  </si>
  <si>
    <t>Fluoxetine, Olanzapine, Sertraline, Valproic acid,
Chlorpheniramine, Benzodiazepine</t>
  </si>
  <si>
    <t>Heroin, Methadone, Etizolam, Cocaine, Amitriptyline</t>
  </si>
  <si>
    <t>Chlorpromazine, Mirtazapine, Valproic acid</t>
  </si>
  <si>
    <t>Procyclidine, Paracetamol, Flupenthixol, Alcohol</t>
  </si>
  <si>
    <t>Gabapentin, Methadone, Morphine, Etizolam, Cocaine</t>
  </si>
  <si>
    <t>Venlafaxine, Quetiapine, Cannabis</t>
  </si>
  <si>
    <t>Heroin, Etizolam, Gabapentin, Pregabalin, Methadone</t>
  </si>
  <si>
    <t>Methadone, Benzodiazepine, Etizolam, Diazepam, Alprazolam, Gabapentin</t>
  </si>
  <si>
    <t>Cocaine, Mirtazapine, Quetiapine, Cannabis</t>
  </si>
  <si>
    <t>Heroin, Etizolam, Alprazolam, Cocaine</t>
  </si>
  <si>
    <t>Fentanyl, Etizolam, Cocaine</t>
  </si>
  <si>
    <t>Amitriptyline, Fluoxetine, Mirtazapine, Propranolol</t>
  </si>
  <si>
    <t>Pregabalin, Gabapentin, Promethazine, Mirtazapine,
Cannabis</t>
  </si>
  <si>
    <t>Methadone, Etizolam, Pregabalin, Morphine</t>
  </si>
  <si>
    <t>Zopiclone, Mirtazapine</t>
  </si>
  <si>
    <t>Heroin, Methadone, Pregabalin, Benzodiazepine, Etizolam, Phenazepam</t>
  </si>
  <si>
    <t>Methadone, Pregabalin, Alprazolam, Flubromazolam</t>
  </si>
  <si>
    <t>Methadone, Etizolam, Morphine, Pregabalin, Gabapentin</t>
  </si>
  <si>
    <t>Quetiapine, Sertraline</t>
  </si>
  <si>
    <t>Methadone, Pregabalin, Etizolam, Gabapentin</t>
  </si>
  <si>
    <t>Cocaine, Heroin, Etizolam, Gabapentin</t>
  </si>
  <si>
    <t>Diazepam, Pregabalin, Cannabis, Sertraline</t>
  </si>
  <si>
    <t>Amphetamine, Mirtazapine</t>
  </si>
  <si>
    <t>Paracetamol, Lamotrigine, Trazodone, Alcohol</t>
  </si>
  <si>
    <t>Methadone, Tramadol, Etizolam, Pregabalin</t>
  </si>
  <si>
    <t>Levetiracetam, Diazepam, Alcohol</t>
  </si>
  <si>
    <t>Gamma Hydroxybutyrate, Alcohol</t>
  </si>
  <si>
    <t>Morphine, Tramadol, Gabapentin, Etizolam</t>
  </si>
  <si>
    <t>Fentanyl, Etizolam, Morphine, Alcohol</t>
  </si>
  <si>
    <t>Mirtazapine, Quinine, Codeine</t>
  </si>
  <si>
    <t>Heroin, Methadone, Etizolam, Gabapentin, Fentanyl</t>
  </si>
  <si>
    <t>Gabapentin, Etizolam, Methadone, Dihydrocodeine</t>
  </si>
  <si>
    <t>Diazepam, Amitriptyline, Mirtazapine, Promethazine</t>
  </si>
  <si>
    <t>Methadone, Morphine, Cocaine, Etizolam</t>
  </si>
  <si>
    <t>Olanzapine, Mirtazapine, Diazepam</t>
  </si>
  <si>
    <t>Pregabalin, Dihydrocodeine, Trazodone, Cannabis,
Alcohol</t>
  </si>
  <si>
    <t>Methadone, Heroin, Flualprazolam, Cocaine</t>
  </si>
  <si>
    <t>Heroin, Phenazepam</t>
  </si>
  <si>
    <t>Cocaine, Pregabalin, Diazepam, Cannabis</t>
  </si>
  <si>
    <t>Heroin, Phenazepam, Cocaine</t>
  </si>
  <si>
    <t>Phenazepam, Alcohol</t>
  </si>
  <si>
    <t>Gabapentin, Mirtazapine, Dihydrocodeine</t>
  </si>
  <si>
    <t>Methadone, Morphine, Etizolam, Phenazepam, Flubromazolam, Pregabalin,
Cocaine</t>
  </si>
  <si>
    <t>Amitriptyline, Amphetamine, Diazepam, Alcohol</t>
  </si>
  <si>
    <t>Amitriptyline, Chlorpromazine, Pregabalin</t>
  </si>
  <si>
    <t>Fentanyl, Cocaine, Amphetamine, Etizolam</t>
  </si>
  <si>
    <t>Tramadol, Fluoxetine, Dihydrocodeine, Diazepam,
Alcohol</t>
  </si>
  <si>
    <t>Tramadol, Sertraline, Alcohol</t>
  </si>
  <si>
    <t>Etizolam, Methadone, Morphine, Quetiapine</t>
  </si>
  <si>
    <t>Ketamine, Cannabis, Lignocaine</t>
  </si>
  <si>
    <t>Gabapentin, Alcohol</t>
  </si>
  <si>
    <t>Diphenhydramine, Alprazolam, Etizolam, Methadone, Alcohol</t>
  </si>
  <si>
    <t>Tramadol, Chlorpromazine, Venlafaxine, Etizolam</t>
  </si>
  <si>
    <t>Co-codamol</t>
  </si>
  <si>
    <t>Diazepam, Etizolam, Dihydrocodeine, Codeine, Morphine, Paracetamol</t>
  </si>
  <si>
    <t>Quetiapine, Sertraline, Mirtazapine, Amitriptyline,
Chlorpromazine</t>
  </si>
  <si>
    <t>Methadone, Etizolam, Gabapentin, Diazepam, Mirtazapine</t>
  </si>
  <si>
    <t>Cocaine, Methadone, Etizolam, Heroin</t>
  </si>
  <si>
    <t>Cannabis, Pregabalin, Mirtazapine, Olanzapine</t>
  </si>
  <si>
    <t>Methadone, Codeine, Etizolam</t>
  </si>
  <si>
    <t>Chlorpromazine, Mirtazapine, Paracetamol, Cannabis</t>
  </si>
  <si>
    <t>Methadone, Etizolam, Gabapentin, Cocaine, Alcohol</t>
  </si>
  <si>
    <t>Heroin, Methadone, Diazepam, Etizolam, Pregabalin</t>
  </si>
  <si>
    <t>Cannabis, Olanzapine, Alcohol</t>
  </si>
  <si>
    <t>Cocaine, Methadone, Diazepam, Etizolam, Pregabalin, Gabapentin, MDMA</t>
  </si>
  <si>
    <t>Morphine, Buprenorphine, Etizolam</t>
  </si>
  <si>
    <t>Cocaine, Etizolam, Methadone, Morphine, Heroin, Phenazepam, Pregabalin</t>
  </si>
  <si>
    <t>Cocaine, Ketamine, Oxycodone, Etizolam, Diazepam</t>
  </si>
  <si>
    <t>Pregabalin, Etizolam, Diazepam, Alcohol</t>
  </si>
  <si>
    <t>Methadone, Diazepam, Lorazepam, Etizolam, Zolpidem, Alprazolam</t>
  </si>
  <si>
    <t>Cocaine, Buprenorphine, Diazepam, Methadone, Etizolam, Heroin</t>
  </si>
  <si>
    <t>Methadone, Pregabalin, Gabapentin, Alprazolam, Etizolam, Diazepam</t>
  </si>
  <si>
    <t>Naproxen, Sertraline</t>
  </si>
  <si>
    <t>Cocaine, Heroin, Diazepam, Pregabalin, Etizolam</t>
  </si>
  <si>
    <t>Methadone, Gabapentin, Pregabalin, Etizolam, Oxycodone</t>
  </si>
  <si>
    <t>Cocaine, Etizolam, Morphine, Heroin, Codeine, Pregabalin, Methadone</t>
  </si>
  <si>
    <t>Cocaine, Morphine, Etizolam, Pregabalin, Diazepam</t>
  </si>
  <si>
    <t>Methadone, Cocaine, Pregabalin, Gabapentin, Etizolam, Diazepam</t>
  </si>
  <si>
    <t>Cocaine, Etizolam, Methadone, Pregabalin</t>
  </si>
  <si>
    <t>Methadone, Pregabalin, Etizolam, Cocaine</t>
  </si>
  <si>
    <t>Cocaine, Etizolam, Morphine, Heroin, Buprenorphine</t>
  </si>
  <si>
    <t>Heroin, Etizolam, Diazepam, Olanzapine, Gabapentin</t>
  </si>
  <si>
    <t>Pregabalin, Sertraline, Alcohol</t>
  </si>
  <si>
    <t>Amphetamine, Cocaine, Morphine, Heroin, Methadone, Flualprazolam,
Diazepam, Pregabalin</t>
  </si>
  <si>
    <t>Cyclizine</t>
  </si>
  <si>
    <t>Heroin, Etizolam, Gabapentin, Pregabalin</t>
  </si>
  <si>
    <t>Diazepam, Mirtazapine, Cannabis, Alcohol</t>
  </si>
  <si>
    <t>Methadone, Morphine, Heroin, Cocaine, Etizolam, Alprazolam, Pregabalin,
Gabapentin, Diazepam</t>
  </si>
  <si>
    <t>Heroin, Etizolam, Phenazepam, Cocaine</t>
  </si>
  <si>
    <t>Methadone, Etizolam, Dihydrocodeine, Diazepam</t>
  </si>
  <si>
    <t>Heroin, Etizolam, Cocaine, Amphetamine, Alcohol</t>
  </si>
  <si>
    <t>Methadone, Cocaine, Etizolam</t>
  </si>
  <si>
    <t>Cocaine, Etizolam, Morphine, Heroin, Diazepam, Alcohol</t>
  </si>
  <si>
    <t>Cocaine, Heroin, Tramadol, Diazepam, Etizolam, Pregabalin</t>
  </si>
  <si>
    <t>Methadone, Etizolam, Flualprazolam, Diazepam, Dihydrocodeine, Pregabalin,
Cocaine</t>
  </si>
  <si>
    <t>Cocaine, Morphine, Alprazolam, Pregabalin, Etizolam, Diazepam</t>
  </si>
  <si>
    <t>Diazepam, Etizolam, Diclazepam, Alcohol</t>
  </si>
  <si>
    <t>Cocaine, Benzodiazepine, Diclazepam, Etizolam, Alcohol</t>
  </si>
  <si>
    <t>Etizolam, Dihydrocodeine, Methadone, Morphine, Pregabalin, Tramadol</t>
  </si>
  <si>
    <t>Heroin, Methadone, Diclazepam, Diazepam, Gabapentin, Amitriptyline</t>
  </si>
  <si>
    <t>Morphine, Heroin, Pregabalin, Gabapentin, Etizolam, Diazepam, Delorazepam,
Lormetazepam, Lorazepam, Cocaine, Alcohol</t>
  </si>
  <si>
    <t>Heroin, Methadone, Etizolam, Pregabalin, Diazepam, Cocaine</t>
  </si>
  <si>
    <t>Cannabis, Amitriptyline, Alcohol</t>
  </si>
  <si>
    <t>Methadone, Cocaine, Heroin, Etizolam, Pregabalin, Codeine</t>
  </si>
  <si>
    <t>Methadone, Diazepam, Etizolam, Pregabalin, Phenazepam, Gabapentin,
Cyclizine</t>
  </si>
  <si>
    <t>Cocaine, Morphine, Alprazolam, Etizolam, Alcohol</t>
  </si>
  <si>
    <t>Diazepam, Phenazepam, Methadone, Gabapentin, Mirtazapine, Alcohol</t>
  </si>
  <si>
    <t>Cocaine, Buprenorphine, Etizolam</t>
  </si>
  <si>
    <t>Methadone, Pregabalin, Etizolam, Morphine, Diazepam</t>
  </si>
  <si>
    <t>Cocaine, Codeine, Etizolam, Gabapentin, Morphine, Pregabalin, Buprenorphine,
Citalopram, Mirtazapine, Paracetamol, Venlafaxine</t>
  </si>
  <si>
    <t>Methadone, Fentanyl, Etizolam, Phenazepam, Pregabalin</t>
  </si>
  <si>
    <t>Codeine, Paracetamol. Mirtazapine, Amitriptyline,
Chlorpromazine</t>
  </si>
  <si>
    <t>Heroin, Etizolam, Amitriptyline, Mirtazapine, Promethazine, Cocaine</t>
  </si>
  <si>
    <t>Methadone, Flualprazolam, Pregabalin, Mirtazapine</t>
  </si>
  <si>
    <t>Tramadol, Pregabalin, Etizolam, Flubromazepam</t>
  </si>
  <si>
    <t>Codeine, Dihydrocodeine, Paracetamol</t>
  </si>
  <si>
    <t>Buprenorphine, Dihydrocodeine, Morphine, Gabapentin, Amitriptyline, Etizolam,
Cocaine</t>
  </si>
  <si>
    <t>Cocaine, Heroin, Methadone, Amphetamine, MDMA, Etizolam, Pregabalin</t>
  </si>
  <si>
    <t>Morphine, Methadone, Diazepam, Etizolam</t>
  </si>
  <si>
    <t>Mirtazapine, Olanzapine</t>
  </si>
  <si>
    <t>Cocaine, Diazepam, Etizolam, Heroin, Zopiclone</t>
  </si>
  <si>
    <t>Dihydrocodeine, Etizolam, Pregabalin</t>
  </si>
  <si>
    <t>Tapentadol, Oxycodone, Pregabalin, Morphine, Etizolam, Lorazepam,
Dihydrocodeine, Tramadol, Diazepam</t>
  </si>
  <si>
    <t>Heroin, Morphine, Dihydrocodeine, Pregabalin, Diazepam, Alprazolam, Etizolam,
Amitriptyline, Unspecified solvent</t>
  </si>
  <si>
    <t>Cannabis, Paracetamol</t>
  </si>
  <si>
    <t>Clozapine, Etizolam</t>
  </si>
  <si>
    <t>Oxycodone, Pregabalin, Etizolam</t>
  </si>
  <si>
    <t>Codeine, Venlafaxine, Dosulepin, Paracetamol,
Cannabis</t>
  </si>
  <si>
    <t>Fluoxetine, Etizolam, Flubromazepam, Morphine, Amphetamine</t>
  </si>
  <si>
    <t>Amitriptyline, Citalopram, Etizolam, Morphine, Zopiclone, Diazepam,
Dihydrocodeine, Gabapentin, Promethazine</t>
  </si>
  <si>
    <t>Methadone, Etizolam, Pregabalin, Amphetamine</t>
  </si>
  <si>
    <t>Trazodone, Diazepam, Alcohol</t>
  </si>
  <si>
    <t>Heroin, Tramadol, Etizolam</t>
  </si>
  <si>
    <t>Diazepam, Temazepam, Cannabis, Alcohol</t>
  </si>
  <si>
    <t>Promethazine</t>
  </si>
  <si>
    <t>Methadone, Pregabalin, Morphine, Gabapentin, Etizolam, Mirtazapine,
Diazepam</t>
  </si>
  <si>
    <t>Propranolol, Codeine, Quetiapine, Etizolam</t>
  </si>
  <si>
    <t>Alprazolam, Etizolam</t>
  </si>
  <si>
    <t>Diazepam, Quetiapine, Levetiracetam, Amitriptyline,
Mirtazapine</t>
  </si>
  <si>
    <t>Methadone, Alprazolam, Flualprazolam</t>
  </si>
  <si>
    <t>diazepam, Pregabalin, Alcohol</t>
  </si>
  <si>
    <t>Heroin, Methadone, Pregabalin, Etizolam, Diazepam</t>
  </si>
  <si>
    <t>Heroin, Dihydrocodeine, Flualprazolam, Methadone, Cocaine</t>
  </si>
  <si>
    <t>Mirtazapine, Diazepam, Pregabalin</t>
  </si>
  <si>
    <t>Methadone, Etizolam, Co-codamol, Morphine</t>
  </si>
  <si>
    <t>Methadone, Flualprazolam</t>
  </si>
  <si>
    <t>Heroin, Cocaine, Mephedrone, MDMA</t>
  </si>
  <si>
    <t>Temazepam</t>
  </si>
  <si>
    <t>MDMA, AMT, Alcohol</t>
  </si>
  <si>
    <t>Amitriptyline, Etizolam, Gabapentin, AB-FUBINACA</t>
  </si>
  <si>
    <t>4F-MDMB-BINACA, Buprenorphine</t>
  </si>
  <si>
    <t>Methadone, Morphine, Etizolam, Cocaine, 5F-MDMB-PINACA</t>
  </si>
  <si>
    <t>Gabapentin, Pregabalin, Amitriptyline, Mirtazapine, Codeine</t>
  </si>
  <si>
    <t>Diazepam, Etizolam</t>
  </si>
  <si>
    <t>Morphine, Methadone, Codeine, Etizolam</t>
  </si>
  <si>
    <t>Etizolam, Mirtazapine, Alcohol</t>
  </si>
  <si>
    <t>Diphenhydramine, Dihydrocodeine, Etizolam, Lamotrigine, Quinine, Ibuprofen</t>
  </si>
  <si>
    <t>Heroin, Dihydrocodeine</t>
  </si>
  <si>
    <t>Diazepam, Etizolam, Mirtazapine, Alcohol</t>
  </si>
  <si>
    <t>Heroin, Buprenorphine, Cocaine</t>
  </si>
  <si>
    <t>Etizolam, Pregabalin, Paracetamol, Alcohol</t>
  </si>
  <si>
    <t>Etizolam, Paracetamol, Codeine</t>
  </si>
  <si>
    <t>Etizolam, Diazepam, Paracetamol, Cannabis, Alcohol</t>
  </si>
  <si>
    <t>Etizolam, Diazepam, Dihydrocodeine, Alcohol</t>
  </si>
  <si>
    <t>Morphine, Gabapentin</t>
  </si>
  <si>
    <t>Etizolam, Cocaine, Cannabis, Lignocaine, Mirtazapine, Propranolol</t>
  </si>
  <si>
    <t>Heroin, Dihydrocodeine, Gabapentin</t>
  </si>
  <si>
    <r>
      <t xml:space="preserve">the year of the "UK" figures </t>
    </r>
    <r>
      <rPr>
        <vertAlign val="superscript"/>
        <sz val="10"/>
        <color theme="1"/>
        <rFont val="Arial"/>
        <family val="2"/>
      </rPr>
      <t>4</t>
    </r>
  </si>
  <si>
    <t>4) These figures for Scotland are for the same year as the "UK" figures in the EMCDDA's table</t>
  </si>
  <si>
    <t>3) The EMCDDA's table indicates that the UK's figures are for 2017, and (in this edition) a footnote says that  "drug-induced deaths data do not include Northern Ireland".   UK Focal Point on Drugs has confirmed that that is the case: the "UK" figures are for 2017 and (on this occasion) cover only Great Britain rather than the UK as a whole.</t>
  </si>
  <si>
    <t>Figure 2: Drug-related deaths per 1,000 problem drug users - NHS Board areas</t>
  </si>
  <si>
    <r>
      <rPr>
        <b/>
        <sz val="8"/>
        <rFont val="Arial"/>
        <family val="2"/>
      </rPr>
      <t xml:space="preserve">Note </t>
    </r>
    <r>
      <rPr>
        <sz val="8"/>
        <rFont val="Arial"/>
        <family val="2"/>
      </rPr>
      <t xml:space="preserve"> </t>
    </r>
  </si>
  <si>
    <r>
      <rPr>
        <b/>
        <sz val="8"/>
        <rFont val="Arial"/>
        <family val="2"/>
      </rPr>
      <t>Note</t>
    </r>
    <r>
      <rPr>
        <sz val="8"/>
        <rFont val="Arial"/>
        <family val="2"/>
      </rPr>
      <t xml:space="preserve">: </t>
    </r>
  </si>
  <si>
    <r>
      <rPr>
        <b/>
        <sz val="8"/>
        <rFont val="Arial"/>
        <family val="2"/>
      </rPr>
      <t>However, there may be a few exceptions:</t>
    </r>
    <r>
      <rPr>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</si>
</sst>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 #,##0_-;_-* &quot;-&quot;_-;_-@_-"/>
    <numFmt numFmtId="43" formatCode="_-* #,##0.00_-;\-* #,##0.00_-;_-* &quot;-&quot;??_-;_-@_-"/>
    <numFmt numFmtId="164" formatCode="0.0"/>
    <numFmt numFmtId="165" formatCode="#,##0\ \ \ \ \ \ \ \ \ \ \ \ \ \ \ \ \ \ "/>
    <numFmt numFmtId="166" formatCode="#,##0\ \ \ \ \ \ \ \ "/>
    <numFmt numFmtId="167" formatCode="0\ \ \ \ \ "/>
    <numFmt numFmtId="168" formatCode="#,##0\ \ \ \ \ \ \ \ \ \ \ \ "/>
    <numFmt numFmtId="169" formatCode="#,##0\ \ \ \ \ \ \ \ \ "/>
    <numFmt numFmtId="170" formatCode="#,##0\ \ \ \ \ "/>
    <numFmt numFmtId="171" formatCode="0.0%"/>
    <numFmt numFmtId="172" formatCode="_-* #,##0_-;\-* #,##0_-;_-* &quot;-&quot;??_-;_-@_-"/>
    <numFmt numFmtId="173" formatCode="#,##0_ ;\-#,##0\ "/>
    <numFmt numFmtId="174" formatCode="#####0"/>
    <numFmt numFmtId="175" formatCode="#######0"/>
  </numFmts>
  <fonts count="140" x14ac:knownFonts="1">
    <font>
      <sz val="8"/>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indexed="8"/>
      <name val="Arial"/>
      <family val="2"/>
    </font>
    <font>
      <b/>
      <sz val="12"/>
      <name val="Arial"/>
      <family val="2"/>
    </font>
    <font>
      <i/>
      <sz val="12"/>
      <name val="Arial"/>
      <family val="2"/>
    </font>
    <font>
      <sz val="12"/>
      <name val="Arial"/>
      <family val="2"/>
    </font>
    <font>
      <sz val="10"/>
      <name val="Arial"/>
      <family val="2"/>
    </font>
    <font>
      <sz val="10"/>
      <name val="MS Sans Serif"/>
      <family val="2"/>
    </font>
    <font>
      <sz val="8"/>
      <name val="Arial"/>
      <family val="2"/>
    </font>
    <font>
      <sz val="8"/>
      <name val="Arial"/>
      <family val="2"/>
    </font>
    <font>
      <u/>
      <sz val="8"/>
      <color indexed="12"/>
      <name val="Arial"/>
      <family val="2"/>
    </font>
    <font>
      <sz val="8"/>
      <name val="Arial"/>
      <family val="2"/>
    </font>
    <font>
      <vertAlign val="superscript"/>
      <sz val="12"/>
      <name val="Arial"/>
      <family val="2"/>
    </font>
    <font>
      <b/>
      <vertAlign val="superscript"/>
      <sz val="12"/>
      <name val="Arial"/>
      <family val="2"/>
    </font>
    <font>
      <b/>
      <sz val="10"/>
      <name val="Arial"/>
      <family val="2"/>
    </font>
    <font>
      <b/>
      <u/>
      <sz val="12"/>
      <name val="Arial"/>
      <family val="2"/>
    </font>
    <font>
      <b/>
      <u/>
      <sz val="10"/>
      <name val="Arial"/>
      <family val="2"/>
    </font>
    <font>
      <sz val="10"/>
      <name val="Helv"/>
    </font>
    <font>
      <sz val="8"/>
      <name val="Arial"/>
      <family val="2"/>
    </font>
    <font>
      <sz val="11"/>
      <name val="Arial"/>
      <family val="2"/>
    </font>
    <font>
      <sz val="9"/>
      <color indexed="12"/>
      <name val="Arial"/>
      <family val="2"/>
    </font>
    <font>
      <sz val="9"/>
      <name val="Arial"/>
      <family val="2"/>
    </font>
    <font>
      <u/>
      <sz val="9"/>
      <name val="Arial"/>
      <family val="2"/>
    </font>
    <font>
      <b/>
      <sz val="8"/>
      <name val="Arial"/>
      <family val="2"/>
    </font>
    <font>
      <b/>
      <vertAlign val="superscript"/>
      <sz val="10"/>
      <name val="Arial"/>
      <family val="2"/>
    </font>
    <font>
      <u/>
      <sz val="10"/>
      <name val="Arial"/>
      <family val="2"/>
    </font>
    <font>
      <i/>
      <sz val="10"/>
      <name val="Arial"/>
      <family val="2"/>
    </font>
    <font>
      <vertAlign val="superscript"/>
      <sz val="10"/>
      <name val="Arial"/>
      <family val="2"/>
    </font>
    <font>
      <vertAlign val="superscript"/>
      <sz val="8"/>
      <name val="Arial"/>
      <family val="2"/>
    </font>
    <font>
      <u/>
      <sz val="10"/>
      <color indexed="12"/>
      <name val="Arial"/>
      <family val="2"/>
    </font>
    <font>
      <sz val="8"/>
      <color indexed="12"/>
      <name val="Arial"/>
      <family val="2"/>
    </font>
    <font>
      <u/>
      <sz val="8"/>
      <name val="Arial"/>
      <family val="2"/>
    </font>
    <font>
      <b/>
      <u/>
      <vertAlign val="superscript"/>
      <sz val="10"/>
      <name val="Arial"/>
      <family val="2"/>
    </font>
    <font>
      <b/>
      <i/>
      <sz val="10"/>
      <name val="Arial"/>
      <family val="2"/>
    </font>
    <font>
      <sz val="10"/>
      <name val="Arial"/>
      <family val="2"/>
    </font>
    <font>
      <u/>
      <sz val="10"/>
      <color indexed="12"/>
      <name val="Arial"/>
      <family val="2"/>
    </font>
    <font>
      <b/>
      <sz val="10"/>
      <color indexed="8"/>
      <name val="Arial"/>
      <family val="2"/>
    </font>
    <font>
      <u/>
      <sz val="10"/>
      <color indexed="8"/>
      <name val="Arial"/>
      <family val="2"/>
    </font>
    <font>
      <vertAlign val="superscript"/>
      <sz val="10"/>
      <color indexed="8"/>
      <name val="Arial"/>
      <family val="2"/>
    </font>
    <font>
      <b/>
      <vertAlign val="superscript"/>
      <sz val="10"/>
      <color indexed="8"/>
      <name val="Arial"/>
      <family val="2"/>
    </font>
    <font>
      <b/>
      <u/>
      <sz val="10"/>
      <color indexed="8"/>
      <name val="Arial"/>
      <family val="2"/>
    </font>
    <font>
      <sz val="10"/>
      <name val="Arial"/>
      <family val="2"/>
    </font>
    <font>
      <sz val="10"/>
      <color indexed="12"/>
      <name val="Arial"/>
      <family val="2"/>
    </font>
    <font>
      <b/>
      <i/>
      <sz val="12"/>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b/>
      <u/>
      <sz val="12"/>
      <color theme="1"/>
      <name val="Arial"/>
      <family val="2"/>
    </font>
    <font>
      <sz val="10"/>
      <color rgb="FF000000"/>
      <name val="Arial"/>
      <family val="2"/>
    </font>
    <font>
      <b/>
      <sz val="10"/>
      <color rgb="FF000000"/>
      <name val="Arial"/>
      <family val="2"/>
    </font>
    <font>
      <u/>
      <sz val="10"/>
      <color rgb="FF000000"/>
      <name val="Arial"/>
      <family val="2"/>
    </font>
    <font>
      <b/>
      <sz val="10"/>
      <color theme="3" tint="0.39997558519241921"/>
      <name val="Arial"/>
      <family val="2"/>
    </font>
    <font>
      <b/>
      <sz val="11"/>
      <color theme="1"/>
      <name val="Arial"/>
      <family val="2"/>
    </font>
    <font>
      <u/>
      <sz val="10"/>
      <color rgb="FF0000FF"/>
      <name val="Arial"/>
      <family val="2"/>
    </font>
    <font>
      <u/>
      <sz val="10"/>
      <color rgb="FF800080"/>
      <name val="Arial"/>
      <family val="2"/>
    </font>
    <font>
      <sz val="20"/>
      <color rgb="FFFF000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2"/>
      <color rgb="FFFF0000"/>
      <name val="Arial"/>
      <family val="2"/>
    </font>
    <font>
      <b/>
      <sz val="12"/>
      <color rgb="FFFF0000"/>
      <name val="Arial"/>
      <family val="2"/>
    </font>
    <font>
      <b/>
      <vertAlign val="superscript"/>
      <sz val="10"/>
      <color theme="1"/>
      <name val="Arial"/>
      <family val="2"/>
    </font>
    <font>
      <vertAlign val="superscript"/>
      <sz val="10"/>
      <color theme="1"/>
      <name val="Arial"/>
      <family val="2"/>
    </font>
    <font>
      <b/>
      <sz val="8"/>
      <color theme="1"/>
      <name val="Arial"/>
      <family val="2"/>
    </font>
    <font>
      <sz val="8"/>
      <color theme="1"/>
      <name val="Arial"/>
      <family val="2"/>
    </font>
    <font>
      <u/>
      <sz val="10"/>
      <color theme="10"/>
      <name val="Arial"/>
      <family val="2"/>
    </font>
    <font>
      <i/>
      <sz val="10"/>
      <color theme="1"/>
      <name val="Arial"/>
      <family val="2"/>
    </font>
    <font>
      <u/>
      <sz val="9"/>
      <color theme="10"/>
      <name val="Arial"/>
      <family val="2"/>
    </font>
    <font>
      <b/>
      <sz val="12"/>
      <color rgb="FF000000"/>
      <name val="Arial"/>
      <family val="2"/>
    </font>
    <font>
      <b/>
      <sz val="12"/>
      <color theme="1"/>
      <name val="Arial"/>
      <family val="2"/>
    </font>
    <font>
      <sz val="12"/>
      <color theme="1"/>
      <name val="Arial"/>
      <family val="2"/>
    </font>
    <font>
      <b/>
      <sz val="11"/>
      <name val="Arial"/>
      <family val="2"/>
    </font>
    <font>
      <i/>
      <sz val="8"/>
      <color theme="1"/>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b/>
      <i/>
      <sz val="10"/>
      <color rgb="FFFF0000"/>
      <name val="Arial"/>
      <family val="2"/>
    </font>
    <font>
      <b/>
      <sz val="10"/>
      <color rgb="FFFF0000"/>
      <name val="Arial"/>
      <family val="2"/>
    </font>
    <font>
      <sz val="10"/>
      <name val="Arial"/>
      <family val="2"/>
    </font>
    <font>
      <sz val="10"/>
      <color theme="3" tint="-0.249977111117893"/>
      <name val="Arial"/>
      <family val="2"/>
    </font>
    <font>
      <i/>
      <sz val="10"/>
      <color rgb="FFFF0000"/>
      <name val="Arial"/>
      <family val="2"/>
    </font>
    <font>
      <sz val="10"/>
      <color rgb="FF002060"/>
      <name val="Arial"/>
      <family val="2"/>
    </font>
    <font>
      <u/>
      <sz val="11"/>
      <color theme="10"/>
      <name val="Calibri"/>
      <family val="2"/>
      <scheme val="minor"/>
    </font>
  </fonts>
  <fills count="51">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rgb="FFFFFF00"/>
        <bgColor indexed="64"/>
      </patternFill>
    </fill>
  </fills>
  <borders count="35">
    <border>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40">
    <xf numFmtId="0" fontId="0" fillId="0" borderId="0"/>
    <xf numFmtId="0" fontId="58" fillId="3" borderId="0" applyNumberFormat="0" applyBorder="0" applyAlignment="0" applyProtection="0"/>
    <xf numFmtId="0" fontId="58" fillId="4" borderId="0" applyNumberFormat="0" applyBorder="0" applyAlignment="0" applyProtection="0"/>
    <xf numFmtId="0" fontId="58" fillId="5" borderId="0" applyNumberFormat="0" applyBorder="0" applyAlignment="0" applyProtection="0"/>
    <xf numFmtId="0" fontId="58" fillId="6" borderId="0" applyNumberFormat="0" applyBorder="0" applyAlignment="0" applyProtection="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1" borderId="0" applyNumberFormat="0" applyBorder="0" applyAlignment="0" applyProtection="0"/>
    <xf numFmtId="0" fontId="58" fillId="12"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9"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59" fillId="26" borderId="0" applyNumberFormat="0" applyBorder="0" applyAlignment="0" applyProtection="0"/>
    <xf numFmtId="0" fontId="60" fillId="27" borderId="0" applyNumberFormat="0" applyBorder="0" applyAlignment="0" applyProtection="0"/>
    <xf numFmtId="0" fontId="61" fillId="28" borderId="13" applyNumberFormat="0" applyAlignment="0" applyProtection="0"/>
    <xf numFmtId="0" fontId="62" fillId="29" borderId="14" applyNumberFormat="0" applyAlignment="0" applyProtection="0"/>
    <xf numFmtId="0" fontId="63" fillId="0" borderId="0" applyNumberFormat="0" applyFill="0" applyBorder="0" applyAlignment="0" applyProtection="0"/>
    <xf numFmtId="0" fontId="64" fillId="30" borderId="0" applyNumberFormat="0" applyBorder="0" applyAlignment="0" applyProtection="0"/>
    <xf numFmtId="0" fontId="65" fillId="0" borderId="15" applyNumberFormat="0" applyFill="0" applyAlignment="0" applyProtection="0"/>
    <xf numFmtId="0" fontId="66" fillId="0" borderId="16" applyNumberFormat="0" applyFill="0" applyAlignment="0" applyProtection="0"/>
    <xf numFmtId="0" fontId="67" fillId="0" borderId="17" applyNumberFormat="0" applyFill="0" applyAlignment="0" applyProtection="0"/>
    <xf numFmtId="0" fontId="67" fillId="0" borderId="0" applyNumberFormat="0" applyFill="0" applyBorder="0" applyAlignment="0" applyProtection="0"/>
    <xf numFmtId="0" fontId="24"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68" fillId="31" borderId="13" applyNumberFormat="0" applyAlignment="0" applyProtection="0"/>
    <xf numFmtId="0" fontId="69" fillId="0" borderId="18" applyNumberFormat="0" applyFill="0" applyAlignment="0" applyProtection="0"/>
    <xf numFmtId="0" fontId="70" fillId="32" borderId="0" applyNumberFormat="0" applyBorder="0" applyAlignment="0" applyProtection="0"/>
    <xf numFmtId="0" fontId="48" fillId="0" borderId="0"/>
    <xf numFmtId="0" fontId="58" fillId="0" borderId="0"/>
    <xf numFmtId="0" fontId="5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0" fillId="0" borderId="0"/>
    <xf numFmtId="0" fontId="20" fillId="0" borderId="0"/>
    <xf numFmtId="0" fontId="20" fillId="0" borderId="0"/>
    <xf numFmtId="0" fontId="31" fillId="0" borderId="0"/>
    <xf numFmtId="0" fontId="22" fillId="0" borderId="0"/>
    <xf numFmtId="0" fontId="21" fillId="0" borderId="0"/>
    <xf numFmtId="0" fontId="23" fillId="0" borderId="0"/>
    <xf numFmtId="0" fontId="20" fillId="0" borderId="0"/>
    <xf numFmtId="0" fontId="20" fillId="0" borderId="0"/>
    <xf numFmtId="0" fontId="58" fillId="33" borderId="19" applyNumberFormat="0" applyFont="0" applyAlignment="0" applyProtection="0"/>
    <xf numFmtId="0" fontId="71" fillId="28" borderId="20" applyNumberFormat="0" applyAlignment="0" applyProtection="0"/>
    <xf numFmtId="9" fontId="19" fillId="0" borderId="0" applyFont="0" applyFill="0" applyBorder="0" applyAlignment="0" applyProtection="0"/>
    <xf numFmtId="9" fontId="48" fillId="0" borderId="0" applyFont="0" applyFill="0" applyBorder="0" applyAlignment="0" applyProtection="0"/>
    <xf numFmtId="0" fontId="72" fillId="0" borderId="0" applyNumberFormat="0" applyFill="0" applyBorder="0" applyAlignment="0" applyProtection="0"/>
    <xf numFmtId="0" fontId="73" fillId="0" borderId="21" applyNumberFormat="0" applyFill="0" applyAlignment="0" applyProtection="0"/>
    <xf numFmtId="0" fontId="74" fillId="0" borderId="0" applyNumberFormat="0" applyFill="0" applyBorder="0" applyAlignment="0" applyProtection="0"/>
    <xf numFmtId="0" fontId="15" fillId="0" borderId="0"/>
    <xf numFmtId="0" fontId="15" fillId="33" borderId="19" applyNumberFormat="0" applyFont="0" applyAlignment="0" applyProtection="0"/>
    <xf numFmtId="0" fontId="15" fillId="3" borderId="0" applyNumberFormat="0" applyBorder="0" applyAlignment="0" applyProtection="0"/>
    <xf numFmtId="0" fontId="15" fillId="9" borderId="0" applyNumberFormat="0" applyBorder="0" applyAlignment="0" applyProtection="0"/>
    <xf numFmtId="0" fontId="15" fillId="4"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12" borderId="0" applyNumberFormat="0" applyBorder="0" applyAlignment="0" applyProtection="0"/>
    <xf numFmtId="0" fontId="15" fillId="7" borderId="0" applyNumberFormat="0" applyBorder="0" applyAlignment="0" applyProtection="0"/>
    <xf numFmtId="0" fontId="15" fillId="13" borderId="0" applyNumberFormat="0" applyBorder="0" applyAlignment="0" applyProtection="0"/>
    <xf numFmtId="0" fontId="15" fillId="8" borderId="0" applyNumberFormat="0" applyBorder="0" applyAlignment="0" applyProtection="0"/>
    <xf numFmtId="0" fontId="15" fillId="14" borderId="0" applyNumberFormat="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14" fillId="0" borderId="0"/>
    <xf numFmtId="0" fontId="14" fillId="33" borderId="19" applyNumberFormat="0" applyFont="0" applyAlignment="0" applyProtection="0"/>
    <xf numFmtId="0" fontId="14" fillId="3" borderId="0" applyNumberFormat="0" applyBorder="0" applyAlignment="0" applyProtection="0"/>
    <xf numFmtId="0" fontId="14" fillId="9" borderId="0" applyNumberFormat="0" applyBorder="0" applyAlignment="0" applyProtection="0"/>
    <xf numFmtId="0" fontId="14" fillId="4"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13" borderId="0" applyNumberFormat="0" applyBorder="0" applyAlignment="0" applyProtection="0"/>
    <xf numFmtId="0" fontId="14" fillId="8" borderId="0" applyNumberFormat="0" applyBorder="0" applyAlignment="0" applyProtection="0"/>
    <xf numFmtId="0" fontId="14" fillId="14" borderId="0" applyNumberFormat="0" applyBorder="0" applyAlignment="0" applyProtection="0"/>
    <xf numFmtId="0" fontId="82" fillId="0" borderId="0" applyNumberFormat="0" applyFill="0" applyBorder="0" applyAlignment="0" applyProtection="0"/>
    <xf numFmtId="0" fontId="13" fillId="0" borderId="0"/>
    <xf numFmtId="0" fontId="13" fillId="33" borderId="19" applyNumberFormat="0" applyFont="0" applyAlignment="0" applyProtection="0"/>
    <xf numFmtId="0" fontId="13" fillId="3"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8" borderId="0" applyNumberFormat="0" applyBorder="0" applyAlignment="0" applyProtection="0"/>
    <xf numFmtId="0" fontId="13" fillId="14" borderId="0" applyNumberFormat="0" applyBorder="0" applyAlignment="0" applyProtection="0"/>
    <xf numFmtId="0" fontId="12" fillId="0" borderId="0"/>
    <xf numFmtId="0" fontId="12" fillId="33" borderId="19" applyNumberFormat="0" applyFont="0" applyAlignment="0" applyProtection="0"/>
    <xf numFmtId="0" fontId="12" fillId="3" borderId="0" applyNumberFormat="0" applyBorder="0" applyAlignment="0" applyProtection="0"/>
    <xf numFmtId="0" fontId="12" fillId="9"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4" borderId="0" applyNumberFormat="0" applyBorder="0" applyAlignment="0" applyProtection="0"/>
    <xf numFmtId="0" fontId="84" fillId="0" borderId="0"/>
    <xf numFmtId="0" fontId="85" fillId="34" borderId="0" applyNumberFormat="0" applyBorder="0" applyAlignment="0" applyProtection="0"/>
    <xf numFmtId="0" fontId="85" fillId="35" borderId="0" applyNumberFormat="0" applyBorder="0" applyAlignment="0" applyProtection="0"/>
    <xf numFmtId="0" fontId="85" fillId="36" borderId="0" applyNumberFormat="0" applyBorder="0" applyAlignment="0" applyProtection="0"/>
    <xf numFmtId="0" fontId="85" fillId="37" borderId="0" applyNumberFormat="0" applyBorder="0" applyAlignment="0" applyProtection="0"/>
    <xf numFmtId="0" fontId="85" fillId="38" borderId="0" applyNumberFormat="0" applyBorder="0" applyAlignment="0" applyProtection="0"/>
    <xf numFmtId="0" fontId="85" fillId="36" borderId="0" applyNumberFormat="0" applyBorder="0" applyAlignment="0" applyProtection="0"/>
    <xf numFmtId="0" fontId="85" fillId="38" borderId="0" applyNumberFormat="0" applyBorder="0" applyAlignment="0" applyProtection="0"/>
    <xf numFmtId="0" fontId="85" fillId="35" borderId="0" applyNumberFormat="0" applyBorder="0" applyAlignment="0" applyProtection="0"/>
    <xf numFmtId="0" fontId="85" fillId="39" borderId="0" applyNumberFormat="0" applyBorder="0" applyAlignment="0" applyProtection="0"/>
    <xf numFmtId="0" fontId="85" fillId="40" borderId="0" applyNumberFormat="0" applyBorder="0" applyAlignment="0" applyProtection="0"/>
    <xf numFmtId="0" fontId="85" fillId="38" borderId="0" applyNumberFormat="0" applyBorder="0" applyAlignment="0" applyProtection="0"/>
    <xf numFmtId="0" fontId="85" fillId="36" borderId="0" applyNumberFormat="0" applyBorder="0" applyAlignment="0" applyProtection="0"/>
    <xf numFmtId="0" fontId="86" fillId="38" borderId="0" applyNumberFormat="0" applyBorder="0" applyAlignment="0" applyProtection="0"/>
    <xf numFmtId="0" fontId="86" fillId="41" borderId="0" applyNumberFormat="0" applyBorder="0" applyAlignment="0" applyProtection="0"/>
    <xf numFmtId="0" fontId="86" fillId="42" borderId="0" applyNumberFormat="0" applyBorder="0" applyAlignment="0" applyProtection="0"/>
    <xf numFmtId="0" fontId="86" fillId="40" borderId="0" applyNumberFormat="0" applyBorder="0" applyAlignment="0" applyProtection="0"/>
    <xf numFmtId="0" fontId="86" fillId="38" borderId="0" applyNumberFormat="0" applyBorder="0" applyAlignment="0" applyProtection="0"/>
    <xf numFmtId="0" fontId="86" fillId="35" borderId="0" applyNumberFormat="0" applyBorder="0" applyAlignment="0" applyProtection="0"/>
    <xf numFmtId="0" fontId="86" fillId="43" borderId="0" applyNumberFormat="0" applyBorder="0" applyAlignment="0" applyProtection="0"/>
    <xf numFmtId="0" fontId="86" fillId="41" borderId="0" applyNumberFormat="0" applyBorder="0" applyAlignment="0" applyProtection="0"/>
    <xf numFmtId="0" fontId="86" fillId="42"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6" borderId="0" applyNumberFormat="0" applyBorder="0" applyAlignment="0" applyProtection="0"/>
    <xf numFmtId="0" fontId="87" fillId="47" borderId="0" applyNumberFormat="0" applyBorder="0" applyAlignment="0" applyProtection="0"/>
    <xf numFmtId="0" fontId="88" fillId="48" borderId="23" applyNumberFormat="0" applyAlignment="0" applyProtection="0"/>
    <xf numFmtId="0" fontId="89" fillId="49" borderId="24" applyNumberFormat="0" applyAlignment="0" applyProtection="0"/>
    <xf numFmtId="40" fontId="21" fillId="0" borderId="0" applyFont="0" applyFill="0" applyBorder="0" applyAlignment="0" applyProtection="0"/>
    <xf numFmtId="0" fontId="90" fillId="0" borderId="0" applyNumberFormat="0" applyFill="0" applyBorder="0" applyAlignment="0" applyProtection="0"/>
    <xf numFmtId="0" fontId="91" fillId="38" borderId="0" applyNumberFormat="0" applyBorder="0" applyAlignment="0" applyProtection="0"/>
    <xf numFmtId="0" fontId="92" fillId="0" borderId="25" applyNumberFormat="0" applyFill="0" applyAlignment="0" applyProtection="0"/>
    <xf numFmtId="0" fontId="93" fillId="0" borderId="26" applyNumberFormat="0" applyFill="0" applyAlignment="0" applyProtection="0"/>
    <xf numFmtId="0" fontId="94" fillId="0" borderId="27" applyNumberFormat="0" applyFill="0" applyAlignment="0" applyProtection="0"/>
    <xf numFmtId="0" fontId="94" fillId="0" borderId="0" applyNumberFormat="0" applyFill="0" applyBorder="0" applyAlignment="0" applyProtection="0"/>
    <xf numFmtId="0" fontId="95" fillId="39" borderId="23" applyNumberFormat="0" applyAlignment="0" applyProtection="0"/>
    <xf numFmtId="0" fontId="96" fillId="0" borderId="28" applyNumberFormat="0" applyFill="0" applyAlignment="0" applyProtection="0"/>
    <xf numFmtId="0" fontId="97" fillId="39" borderId="0" applyNumberFormat="0" applyBorder="0" applyAlignment="0" applyProtection="0"/>
    <xf numFmtId="0" fontId="22" fillId="0" borderId="0"/>
    <xf numFmtId="0" fontId="22" fillId="36" borderId="29" applyNumberFormat="0" applyFont="0" applyAlignment="0" applyProtection="0"/>
    <xf numFmtId="0" fontId="98" fillId="48" borderId="30" applyNumberFormat="0" applyAlignment="0" applyProtection="0"/>
    <xf numFmtId="9" fontId="20" fillId="0" borderId="0" applyFont="0" applyFill="0" applyBorder="0" applyAlignment="0" applyProtection="0"/>
    <xf numFmtId="0" fontId="99" fillId="0" borderId="0" applyNumberFormat="0" applyFill="0" applyBorder="0" applyAlignment="0" applyProtection="0"/>
    <xf numFmtId="0" fontId="100" fillId="0" borderId="31" applyNumberFormat="0" applyFill="0" applyAlignment="0" applyProtection="0"/>
    <xf numFmtId="0" fontId="96" fillId="0" borderId="0" applyNumberFormat="0" applyFill="0" applyBorder="0" applyAlignment="0" applyProtection="0"/>
    <xf numFmtId="0" fontId="22" fillId="0" borderId="0"/>
    <xf numFmtId="0" fontId="22" fillId="0" borderId="0"/>
    <xf numFmtId="0" fontId="20" fillId="0" borderId="0"/>
    <xf numFmtId="0" fontId="11" fillId="0" borderId="0"/>
    <xf numFmtId="0" fontId="20" fillId="0" borderId="0"/>
    <xf numFmtId="0" fontId="10" fillId="0" borderId="0"/>
    <xf numFmtId="0" fontId="10" fillId="33" borderId="19" applyNumberFormat="0" applyFont="0" applyAlignment="0" applyProtection="0"/>
    <xf numFmtId="0" fontId="10" fillId="3"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14" borderId="0" applyNumberFormat="0" applyBorder="0" applyAlignment="0" applyProtection="0"/>
    <xf numFmtId="0" fontId="9" fillId="0" borderId="0"/>
    <xf numFmtId="0" fontId="8" fillId="0" borderId="0"/>
    <xf numFmtId="0" fontId="8" fillId="33" borderId="19"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7" fillId="0" borderId="0"/>
    <xf numFmtId="0" fontId="7" fillId="33" borderId="19"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6" fillId="0" borderId="0"/>
    <xf numFmtId="0" fontId="6" fillId="33" borderId="19"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5" fillId="0" borderId="0"/>
    <xf numFmtId="0" fontId="107" fillId="0" borderId="0" applyNumberFormat="0" applyFill="0" applyBorder="0" applyAlignment="0" applyProtection="0"/>
    <xf numFmtId="0" fontId="5" fillId="33" borderId="19"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43" fontId="5" fillId="0" borderId="0" applyFont="0" applyFill="0" applyBorder="0" applyAlignment="0" applyProtection="0"/>
    <xf numFmtId="0" fontId="4" fillId="0" borderId="0"/>
    <xf numFmtId="0" fontId="4" fillId="33" borderId="19"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43" fontId="22" fillId="0" borderId="0" applyFont="0" applyFill="0" applyBorder="0" applyAlignment="0" applyProtection="0"/>
    <xf numFmtId="0" fontId="2" fillId="0" borderId="0"/>
    <xf numFmtId="0" fontId="115" fillId="0" borderId="0" applyNumberFormat="0" applyFill="0" applyBorder="0" applyAlignment="0" applyProtection="0"/>
    <xf numFmtId="0" fontId="116" fillId="0" borderId="15" applyNumberFormat="0" applyFill="0" applyAlignment="0" applyProtection="0"/>
    <xf numFmtId="0" fontId="117" fillId="0" borderId="16" applyNumberFormat="0" applyFill="0" applyAlignment="0" applyProtection="0"/>
    <xf numFmtId="0" fontId="118" fillId="0" borderId="17" applyNumberFormat="0" applyFill="0" applyAlignment="0" applyProtection="0"/>
    <xf numFmtId="0" fontId="118" fillId="0" borderId="0" applyNumberFormat="0" applyFill="0" applyBorder="0" applyAlignment="0" applyProtection="0"/>
    <xf numFmtId="0" fontId="119" fillId="30" borderId="0" applyNumberFormat="0" applyBorder="0" applyAlignment="0" applyProtection="0"/>
    <xf numFmtId="0" fontId="120" fillId="27" borderId="0" applyNumberFormat="0" applyBorder="0" applyAlignment="0" applyProtection="0"/>
    <xf numFmtId="0" fontId="121" fillId="32" borderId="0" applyNumberFormat="0" applyBorder="0" applyAlignment="0" applyProtection="0"/>
    <xf numFmtId="0" fontId="122" fillId="31" borderId="13" applyNumberFormat="0" applyAlignment="0" applyProtection="0"/>
    <xf numFmtId="0" fontId="123" fillId="28" borderId="20" applyNumberFormat="0" applyAlignment="0" applyProtection="0"/>
    <xf numFmtId="0" fontId="124" fillId="28" borderId="13" applyNumberFormat="0" applyAlignment="0" applyProtection="0"/>
    <xf numFmtId="0" fontId="125" fillId="0" borderId="18" applyNumberFormat="0" applyFill="0" applyAlignment="0" applyProtection="0"/>
    <xf numFmtId="0" fontId="126" fillId="29" borderId="14" applyNumberFormat="0" applyAlignment="0" applyProtection="0"/>
    <xf numFmtId="0" fontId="127" fillId="0" borderId="0" applyNumberFormat="0" applyFill="0" applyBorder="0" applyAlignment="0" applyProtection="0"/>
    <xf numFmtId="0" fontId="2" fillId="33" borderId="19" applyNumberFormat="0" applyFont="0" applyAlignment="0" applyProtection="0"/>
    <xf numFmtId="0" fontId="128" fillId="0" borderId="0" applyNumberFormat="0" applyFill="0" applyBorder="0" applyAlignment="0" applyProtection="0"/>
    <xf numFmtId="0" fontId="129" fillId="0" borderId="21" applyNumberFormat="0" applyFill="0" applyAlignment="0" applyProtection="0"/>
    <xf numFmtId="0" fontId="130" fillId="21"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130" fillId="15" borderId="0" applyNumberFormat="0" applyBorder="0" applyAlignment="0" applyProtection="0"/>
    <xf numFmtId="0" fontId="130" fillId="22"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130" fillId="16" borderId="0" applyNumberFormat="0" applyBorder="0" applyAlignment="0" applyProtection="0"/>
    <xf numFmtId="0" fontId="130" fillId="23"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130" fillId="17" borderId="0" applyNumberFormat="0" applyBorder="0" applyAlignment="0" applyProtection="0"/>
    <xf numFmtId="0" fontId="130" fillId="24"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130" fillId="18" borderId="0" applyNumberFormat="0" applyBorder="0" applyAlignment="0" applyProtection="0"/>
    <xf numFmtId="0" fontId="130" fillId="25"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130" fillId="19" borderId="0" applyNumberFormat="0" applyBorder="0" applyAlignment="0" applyProtection="0"/>
    <xf numFmtId="0" fontId="130" fillId="26"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130" fillId="20" borderId="0" applyNumberFormat="0" applyBorder="0" applyAlignment="0" applyProtection="0"/>
    <xf numFmtId="0" fontId="131" fillId="0" borderId="0" applyNumberFormat="0" applyFill="0" applyBorder="0" applyAlignment="0" applyProtection="0"/>
    <xf numFmtId="0" fontId="132" fillId="0" borderId="0" applyNumberFormat="0" applyFill="0" applyBorder="0" applyAlignment="0" applyProtection="0"/>
    <xf numFmtId="0" fontId="135" fillId="0" borderId="0"/>
    <xf numFmtId="0" fontId="3" fillId="0" borderId="0"/>
    <xf numFmtId="0" fontId="20" fillId="0" borderId="0"/>
    <xf numFmtId="0" fontId="20" fillId="0" borderId="0"/>
    <xf numFmtId="0" fontId="1" fillId="0" borderId="0"/>
    <xf numFmtId="0" fontId="3" fillId="0" borderId="0"/>
    <xf numFmtId="0" fontId="22"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9"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59" fillId="26" borderId="0" applyNumberFormat="0" applyBorder="0" applyAlignment="0" applyProtection="0"/>
    <xf numFmtId="0" fontId="60" fillId="27" borderId="0" applyNumberFormat="0" applyBorder="0" applyAlignment="0" applyProtection="0"/>
    <xf numFmtId="0" fontId="61" fillId="28" borderId="13" applyNumberFormat="0" applyAlignment="0" applyProtection="0"/>
    <xf numFmtId="0" fontId="62" fillId="29" borderId="14" applyNumberFormat="0" applyAlignment="0" applyProtection="0"/>
    <xf numFmtId="0" fontId="63" fillId="0" borderId="0" applyNumberFormat="0" applyFill="0" applyBorder="0" applyAlignment="0" applyProtection="0"/>
    <xf numFmtId="0" fontId="64" fillId="30" borderId="0" applyNumberFormat="0" applyBorder="0" applyAlignment="0" applyProtection="0"/>
    <xf numFmtId="0" fontId="65" fillId="0" borderId="15" applyNumberFormat="0" applyFill="0" applyAlignment="0" applyProtection="0"/>
    <xf numFmtId="0" fontId="66" fillId="0" borderId="16" applyNumberFormat="0" applyFill="0" applyAlignment="0" applyProtection="0"/>
    <xf numFmtId="0" fontId="67" fillId="0" borderId="17" applyNumberFormat="0" applyFill="0" applyAlignment="0" applyProtection="0"/>
    <xf numFmtId="0" fontId="67" fillId="0" borderId="0" applyNumberFormat="0" applyFill="0" applyBorder="0" applyAlignment="0" applyProtection="0"/>
    <xf numFmtId="0" fontId="43" fillId="0" borderId="0" applyNumberFormat="0" applyFill="0" applyBorder="0" applyAlignment="0" applyProtection="0">
      <alignment vertical="top"/>
      <protection locked="0"/>
    </xf>
    <xf numFmtId="0" fontId="68" fillId="31" borderId="13" applyNumberFormat="0" applyAlignment="0" applyProtection="0"/>
    <xf numFmtId="0" fontId="69" fillId="0" borderId="18" applyNumberFormat="0" applyFill="0" applyAlignment="0" applyProtection="0"/>
    <xf numFmtId="0" fontId="70" fillId="32" borderId="0" applyNumberFormat="0" applyBorder="0" applyAlignment="0" applyProtection="0"/>
    <xf numFmtId="0" fontId="3" fillId="33" borderId="19" applyNumberFormat="0" applyFont="0" applyAlignment="0" applyProtection="0"/>
    <xf numFmtId="0" fontId="71" fillId="28" borderId="20" applyNumberFormat="0" applyAlignment="0" applyProtection="0"/>
    <xf numFmtId="9" fontId="19" fillId="0" borderId="0" applyFont="0" applyFill="0" applyBorder="0" applyAlignment="0" applyProtection="0"/>
    <xf numFmtId="9" fontId="20" fillId="0" borderId="0" applyFont="0" applyFill="0" applyBorder="0" applyAlignment="0" applyProtection="0"/>
    <xf numFmtId="0" fontId="72" fillId="0" borderId="0" applyNumberFormat="0" applyFill="0" applyBorder="0" applyAlignment="0" applyProtection="0"/>
    <xf numFmtId="0" fontId="73" fillId="0" borderId="21" applyNumberFormat="0" applyFill="0" applyAlignment="0" applyProtection="0"/>
    <xf numFmtId="0" fontId="74" fillId="0" borderId="0" applyNumberFormat="0" applyFill="0" applyBorder="0" applyAlignment="0" applyProtection="0"/>
    <xf numFmtId="0" fontId="3" fillId="0" borderId="0"/>
    <xf numFmtId="0" fontId="3" fillId="33" borderId="19"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3" borderId="19"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3" borderId="19"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3" borderId="19"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20" fillId="0" borderId="0"/>
    <xf numFmtId="0" fontId="3" fillId="0" borderId="0"/>
    <xf numFmtId="0" fontId="3" fillId="0" borderId="0"/>
    <xf numFmtId="0" fontId="3" fillId="33" borderId="19"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3" fillId="33" borderId="19"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3" borderId="19"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3" borderId="19"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33" borderId="19"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43" fontId="3" fillId="0" borderId="0" applyFont="0" applyFill="0" applyBorder="0" applyAlignment="0" applyProtection="0"/>
    <xf numFmtId="0" fontId="3" fillId="0" borderId="0"/>
    <xf numFmtId="0" fontId="3" fillId="33" borderId="19"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43" fontId="22" fillId="0" borderId="0" applyFont="0" applyFill="0" applyBorder="0" applyAlignment="0" applyProtection="0"/>
    <xf numFmtId="0" fontId="1" fillId="0" borderId="0"/>
    <xf numFmtId="0" fontId="1" fillId="33" borderId="1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20" fillId="0" borderId="0"/>
    <xf numFmtId="0" fontId="20" fillId="0" borderId="0"/>
    <xf numFmtId="0" fontId="3" fillId="0" borderId="0"/>
    <xf numFmtId="0" fontId="20" fillId="0" borderId="0"/>
    <xf numFmtId="0" fontId="1" fillId="0" borderId="0"/>
    <xf numFmtId="0" fontId="139" fillId="0" borderId="0" applyNumberFormat="0" applyFill="0" applyBorder="0" applyAlignment="0" applyProtection="0"/>
  </cellStyleXfs>
  <cellXfs count="1091">
    <xf numFmtId="0" fontId="0" fillId="0" borderId="0" xfId="0"/>
    <xf numFmtId="0" fontId="17" fillId="0" borderId="0" xfId="72" applyFont="1"/>
    <xf numFmtId="0" fontId="17" fillId="0" borderId="0" xfId="73" applyFont="1"/>
    <xf numFmtId="0" fontId="18" fillId="0" borderId="0" xfId="73" applyFont="1"/>
    <xf numFmtId="1" fontId="17" fillId="0" borderId="0" xfId="73" applyNumberFormat="1" applyFont="1" applyAlignment="1">
      <alignment vertical="center"/>
    </xf>
    <xf numFmtId="0" fontId="26" fillId="0" borderId="1" xfId="73" applyFont="1" applyBorder="1"/>
    <xf numFmtId="0" fontId="17" fillId="0" borderId="1" xfId="73" applyFont="1" applyBorder="1" applyAlignment="1">
      <alignment vertical="center"/>
    </xf>
    <xf numFmtId="0" fontId="19" fillId="0" borderId="0" xfId="50" applyFont="1"/>
    <xf numFmtId="165" fontId="19" fillId="0" borderId="1" xfId="73" applyNumberFormat="1" applyFont="1" applyBorder="1" applyAlignment="1"/>
    <xf numFmtId="166" fontId="19" fillId="0" borderId="1" xfId="73" applyNumberFormat="1" applyFont="1" applyBorder="1" applyAlignment="1"/>
    <xf numFmtId="0" fontId="19" fillId="0" borderId="0" xfId="72" applyFont="1"/>
    <xf numFmtId="0" fontId="19" fillId="0" borderId="1" xfId="50" applyFont="1" applyBorder="1"/>
    <xf numFmtId="0" fontId="29" fillId="0" borderId="0" xfId="73" applyFont="1" applyBorder="1" applyAlignment="1">
      <alignment horizontal="left"/>
    </xf>
    <xf numFmtId="0" fontId="35" fillId="0" borderId="0" xfId="0" applyFont="1" applyFill="1"/>
    <xf numFmtId="0" fontId="35" fillId="0" borderId="0" xfId="0" applyFont="1"/>
    <xf numFmtId="0" fontId="35" fillId="0" borderId="0" xfId="0" applyFont="1" applyFill="1" applyAlignment="1"/>
    <xf numFmtId="0" fontId="36" fillId="0" borderId="0" xfId="0" applyFont="1" applyAlignment="1">
      <alignment horizontal="left"/>
    </xf>
    <xf numFmtId="0" fontId="20" fillId="0" borderId="0" xfId="54" applyFont="1"/>
    <xf numFmtId="0" fontId="20" fillId="0" borderId="0" xfId="54" applyFont="1" applyAlignment="1">
      <alignment vertical="center"/>
    </xf>
    <xf numFmtId="0" fontId="20" fillId="0" borderId="3" xfId="73" applyFont="1" applyBorder="1" applyAlignment="1">
      <alignment horizontal="center"/>
    </xf>
    <xf numFmtId="1" fontId="20" fillId="0" borderId="3" xfId="73" applyNumberFormat="1" applyFont="1" applyBorder="1" applyAlignment="1">
      <alignment horizontal="center"/>
    </xf>
    <xf numFmtId="0" fontId="20" fillId="0" borderId="0" xfId="73" applyFont="1" applyBorder="1" applyAlignment="1">
      <alignment horizontal="right" vertical="center" wrapText="1"/>
    </xf>
    <xf numFmtId="1" fontId="20" fillId="0" borderId="0" xfId="73" applyNumberFormat="1" applyFont="1" applyBorder="1" applyAlignment="1">
      <alignment horizontal="right" vertical="center" indent="3"/>
    </xf>
    <xf numFmtId="1" fontId="20" fillId="0" borderId="0" xfId="73" applyNumberFormat="1" applyFont="1" applyBorder="1" applyAlignment="1">
      <alignment horizontal="right" indent="2"/>
    </xf>
    <xf numFmtId="1" fontId="20" fillId="0" borderId="0" xfId="73" quotePrefix="1" applyNumberFormat="1" applyFont="1" applyAlignment="1">
      <alignment horizontal="right" indent="3"/>
    </xf>
    <xf numFmtId="1" fontId="20" fillId="0" borderId="0" xfId="73" quotePrefix="1" applyNumberFormat="1" applyFont="1" applyFill="1" applyAlignment="1">
      <alignment horizontal="right" indent="3"/>
    </xf>
    <xf numFmtId="1" fontId="20" fillId="0" borderId="0" xfId="73" applyNumberFormat="1" applyFont="1" applyFill="1" applyBorder="1" applyAlignment="1">
      <alignment horizontal="right" wrapText="1" indent="2"/>
    </xf>
    <xf numFmtId="0" fontId="20" fillId="0" borderId="0" xfId="73" applyFont="1" applyBorder="1" applyAlignment="1">
      <alignment horizontal="right" wrapText="1"/>
    </xf>
    <xf numFmtId="0" fontId="37" fillId="0" borderId="0" xfId="72" applyFont="1"/>
    <xf numFmtId="0" fontId="28" fillId="0" borderId="0" xfId="73" applyFont="1" applyBorder="1" applyAlignment="1">
      <alignment horizontal="left"/>
    </xf>
    <xf numFmtId="0" fontId="28" fillId="0" borderId="0" xfId="73" applyFont="1" applyBorder="1" applyAlignment="1">
      <alignment horizontal="center"/>
    </xf>
    <xf numFmtId="0" fontId="28" fillId="0" borderId="0" xfId="72" applyFont="1"/>
    <xf numFmtId="166" fontId="19" fillId="0" borderId="0" xfId="73" applyNumberFormat="1" applyFont="1" applyBorder="1" applyAlignment="1"/>
    <xf numFmtId="166" fontId="37" fillId="0" borderId="0" xfId="73" applyNumberFormat="1" applyFont="1" applyBorder="1" applyAlignment="1"/>
    <xf numFmtId="0" fontId="22" fillId="0" borderId="0" xfId="72" applyFont="1" applyAlignment="1">
      <alignment vertical="center"/>
    </xf>
    <xf numFmtId="1" fontId="20" fillId="0" borderId="0" xfId="73" applyNumberFormat="1" applyFont="1" applyBorder="1" applyAlignment="1">
      <alignment horizontal="right" vertical="center" indent="1"/>
    </xf>
    <xf numFmtId="1" fontId="20" fillId="0" borderId="0" xfId="73" applyNumberFormat="1" applyFont="1" applyBorder="1" applyAlignment="1">
      <alignment horizontal="right" vertical="center" indent="2"/>
    </xf>
    <xf numFmtId="1" fontId="20" fillId="0" borderId="0" xfId="73" applyNumberFormat="1" applyFont="1" applyAlignment="1">
      <alignment horizontal="right" indent="2"/>
    </xf>
    <xf numFmtId="1" fontId="20" fillId="0" borderId="0" xfId="73" applyNumberFormat="1" applyFont="1" applyBorder="1" applyAlignment="1">
      <alignment horizontal="right" indent="1"/>
    </xf>
    <xf numFmtId="1" fontId="20" fillId="0" borderId="0" xfId="73" applyNumberFormat="1" applyFont="1" applyAlignment="1">
      <alignment horizontal="right" indent="1"/>
    </xf>
    <xf numFmtId="1" fontId="40" fillId="0" borderId="0" xfId="73" quotePrefix="1" applyNumberFormat="1" applyFont="1" applyAlignment="1">
      <alignment horizontal="right" indent="1"/>
    </xf>
    <xf numFmtId="1" fontId="20" fillId="0" borderId="0" xfId="73" quotePrefix="1" applyNumberFormat="1" applyFont="1" applyAlignment="1">
      <alignment horizontal="right" indent="1"/>
    </xf>
    <xf numFmtId="1" fontId="20" fillId="0" borderId="0" xfId="73" applyNumberFormat="1" applyFont="1" applyFill="1" applyAlignment="1">
      <alignment horizontal="right" indent="1"/>
    </xf>
    <xf numFmtId="1" fontId="20" fillId="0" borderId="0" xfId="73" quotePrefix="1" applyNumberFormat="1" applyFont="1" applyFill="1" applyAlignment="1">
      <alignment horizontal="right" indent="1"/>
    </xf>
    <xf numFmtId="1" fontId="20" fillId="0" borderId="0" xfId="73" applyNumberFormat="1" applyFont="1" applyFill="1" applyBorder="1" applyAlignment="1">
      <alignment horizontal="right" indent="1"/>
    </xf>
    <xf numFmtId="0" fontId="37" fillId="0" borderId="0" xfId="54" applyFont="1"/>
    <xf numFmtId="0" fontId="20" fillId="0" borderId="0" xfId="59" applyFont="1"/>
    <xf numFmtId="0" fontId="20" fillId="0" borderId="0" xfId="73" applyFont="1" applyBorder="1" applyAlignment="1">
      <alignment horizontal="center"/>
    </xf>
    <xf numFmtId="169" fontId="20" fillId="0" borderId="0" xfId="73" quotePrefix="1" applyNumberFormat="1" applyFont="1" applyFill="1" applyAlignment="1">
      <alignment horizontal="right"/>
    </xf>
    <xf numFmtId="0" fontId="20" fillId="0" borderId="0" xfId="72" applyFont="1"/>
    <xf numFmtId="0" fontId="20" fillId="0" borderId="0" xfId="73" applyFont="1" applyAlignment="1">
      <alignment horizontal="left"/>
    </xf>
    <xf numFmtId="0" fontId="20" fillId="0" borderId="1" xfId="72" applyFont="1" applyBorder="1"/>
    <xf numFmtId="0" fontId="20" fillId="0" borderId="1" xfId="72" applyFont="1" applyFill="1" applyBorder="1"/>
    <xf numFmtId="0" fontId="37" fillId="0" borderId="0" xfId="73" applyFont="1" applyAlignment="1">
      <alignment horizontal="left"/>
    </xf>
    <xf numFmtId="0" fontId="37" fillId="0" borderId="0" xfId="61" applyFont="1"/>
    <xf numFmtId="1" fontId="20" fillId="0" borderId="1" xfId="73" applyNumberFormat="1" applyFont="1" applyBorder="1" applyAlignment="1">
      <alignment horizontal="right" indent="3"/>
    </xf>
    <xf numFmtId="0" fontId="37" fillId="0" borderId="0" xfId="72" applyFont="1" applyFill="1"/>
    <xf numFmtId="0" fontId="22" fillId="0" borderId="0" xfId="73" applyFont="1" applyFill="1" applyAlignment="1">
      <alignment horizontal="center"/>
    </xf>
    <xf numFmtId="0" fontId="28" fillId="0" borderId="0" xfId="73" applyFont="1" applyBorder="1"/>
    <xf numFmtId="0" fontId="22" fillId="0" borderId="0" xfId="63" applyFont="1" applyBorder="1" applyAlignment="1">
      <alignment horizontal="left"/>
    </xf>
    <xf numFmtId="1" fontId="28" fillId="0" borderId="0" xfId="73" quotePrefix="1" applyNumberFormat="1" applyFont="1" applyBorder="1" applyAlignment="1">
      <alignment horizontal="right"/>
    </xf>
    <xf numFmtId="0" fontId="20" fillId="0" borderId="0" xfId="54" applyFont="1" applyBorder="1"/>
    <xf numFmtId="0" fontId="22" fillId="0" borderId="0" xfId="62" applyFont="1" applyBorder="1" applyAlignment="1"/>
    <xf numFmtId="0" fontId="22" fillId="0" borderId="0" xfId="62" applyFont="1"/>
    <xf numFmtId="0" fontId="28" fillId="0" borderId="0" xfId="54" applyFont="1"/>
    <xf numFmtId="1" fontId="28" fillId="0" borderId="0" xfId="73" applyNumberFormat="1" applyFont="1" applyFill="1" applyBorder="1" applyAlignment="1">
      <alignment horizontal="right"/>
    </xf>
    <xf numFmtId="0" fontId="22" fillId="0" borderId="0" xfId="66" applyFont="1"/>
    <xf numFmtId="0" fontId="22" fillId="0" borderId="0" xfId="66" applyFont="1" applyFill="1" applyBorder="1"/>
    <xf numFmtId="0" fontId="37" fillId="0" borderId="0" xfId="0" applyFont="1" applyFill="1" applyBorder="1"/>
    <xf numFmtId="0" fontId="22" fillId="0" borderId="0" xfId="0" applyFont="1"/>
    <xf numFmtId="0" fontId="28" fillId="0" borderId="0" xfId="54" applyFont="1" applyBorder="1"/>
    <xf numFmtId="170" fontId="28" fillId="0" borderId="0" xfId="73" quotePrefix="1" applyNumberFormat="1" applyFont="1" applyBorder="1" applyAlignment="1">
      <alignment horizontal="right"/>
    </xf>
    <xf numFmtId="0" fontId="22" fillId="0" borderId="0" xfId="67" applyFont="1"/>
    <xf numFmtId="0" fontId="22" fillId="0" borderId="0" xfId="67" applyFont="1" applyFill="1" applyBorder="1"/>
    <xf numFmtId="0" fontId="22" fillId="0" borderId="0" xfId="0" applyFont="1" applyFill="1" applyBorder="1"/>
    <xf numFmtId="1" fontId="20" fillId="0" borderId="0" xfId="73" quotePrefix="1" applyNumberFormat="1" applyFont="1" applyFill="1" applyAlignment="1">
      <alignment horizontal="right" indent="2"/>
    </xf>
    <xf numFmtId="2" fontId="44" fillId="0" borderId="0" xfId="0" applyNumberFormat="1" applyFont="1"/>
    <xf numFmtId="0" fontId="44" fillId="0" borderId="0" xfId="0" applyFont="1"/>
    <xf numFmtId="0" fontId="20" fillId="0" borderId="0" xfId="49" applyFont="1" applyAlignment="1"/>
    <xf numFmtId="0" fontId="28" fillId="0" borderId="0" xfId="72" applyFont="1" applyFill="1" applyAlignment="1">
      <alignment horizontal="right"/>
    </xf>
    <xf numFmtId="0" fontId="20" fillId="0" borderId="0" xfId="73" applyFont="1" applyFill="1" applyAlignment="1">
      <alignment horizontal="left"/>
    </xf>
    <xf numFmtId="0" fontId="20" fillId="0" borderId="0" xfId="73" applyFont="1" applyBorder="1" applyAlignment="1">
      <alignment horizontal="center" wrapText="1"/>
    </xf>
    <xf numFmtId="3" fontId="34" fillId="0" borderId="0" xfId="0" applyNumberFormat="1" applyFont="1" applyFill="1"/>
    <xf numFmtId="2" fontId="20" fillId="0" borderId="0" xfId="73" applyNumberFormat="1" applyFont="1" applyFill="1" applyBorder="1" applyAlignment="1">
      <alignment horizontal="center"/>
    </xf>
    <xf numFmtId="1" fontId="20" fillId="0" borderId="0" xfId="73" applyNumberFormat="1" applyFont="1" applyFill="1" applyBorder="1" applyAlignment="1">
      <alignment horizontal="right" indent="3"/>
    </xf>
    <xf numFmtId="0" fontId="22" fillId="0" borderId="0" xfId="0" applyFont="1" applyAlignment="1"/>
    <xf numFmtId="0" fontId="22" fillId="0" borderId="1" xfId="0" applyFont="1" applyBorder="1"/>
    <xf numFmtId="0" fontId="73" fillId="0" borderId="0" xfId="0" applyFont="1" applyAlignment="1">
      <alignment horizontal="left" vertical="top"/>
    </xf>
    <xf numFmtId="0" fontId="75" fillId="0" borderId="0" xfId="0" applyFont="1" applyAlignment="1">
      <alignment horizontal="left" vertical="top"/>
    </xf>
    <xf numFmtId="0" fontId="76" fillId="0" borderId="0" xfId="0" applyFont="1" applyFill="1" applyBorder="1" applyAlignment="1"/>
    <xf numFmtId="0" fontId="76" fillId="0" borderId="0" xfId="0" applyFont="1" applyFill="1" applyBorder="1" applyAlignment="1">
      <alignment horizontal="left"/>
    </xf>
    <xf numFmtId="0" fontId="76" fillId="0" borderId="0" xfId="0" applyFont="1" applyFill="1" applyBorder="1" applyAlignment="1">
      <alignment horizontal="center" vertical="top"/>
    </xf>
    <xf numFmtId="0" fontId="77" fillId="0" borderId="0" xfId="0" applyFont="1" applyFill="1" applyBorder="1" applyAlignment="1">
      <alignment horizontal="left"/>
    </xf>
    <xf numFmtId="0" fontId="78" fillId="0" borderId="1" xfId="0" applyFont="1" applyFill="1" applyBorder="1" applyAlignment="1"/>
    <xf numFmtId="0" fontId="78" fillId="0" borderId="1" xfId="0" applyFont="1" applyFill="1" applyBorder="1" applyAlignment="1">
      <alignment horizontal="left"/>
    </xf>
    <xf numFmtId="0" fontId="39" fillId="0" borderId="0" xfId="54" applyFont="1"/>
    <xf numFmtId="0" fontId="20" fillId="0" borderId="0" xfId="73" applyFont="1" applyFill="1" applyBorder="1" applyAlignment="1">
      <alignment horizontal="center"/>
    </xf>
    <xf numFmtId="1" fontId="20" fillId="0" borderId="0" xfId="73" applyNumberFormat="1" applyFont="1" applyFill="1" applyBorder="1" applyAlignment="1">
      <alignment horizontal="center"/>
    </xf>
    <xf numFmtId="169" fontId="28" fillId="0" borderId="0" xfId="73" quotePrefix="1" applyNumberFormat="1" applyFont="1" applyFill="1" applyAlignment="1">
      <alignment horizontal="right"/>
    </xf>
    <xf numFmtId="1" fontId="28" fillId="0" borderId="0" xfId="73" quotePrefix="1" applyNumberFormat="1" applyFont="1" applyFill="1" applyAlignment="1">
      <alignment horizontal="right" indent="3"/>
    </xf>
    <xf numFmtId="3" fontId="28" fillId="0" borderId="0" xfId="74" applyNumberFormat="1" applyFont="1" applyFill="1"/>
    <xf numFmtId="0" fontId="37" fillId="0" borderId="0" xfId="0" applyFont="1"/>
    <xf numFmtId="0" fontId="20" fillId="0" borderId="0" xfId="69" applyFont="1" applyFill="1" applyAlignment="1"/>
    <xf numFmtId="0" fontId="20" fillId="0" borderId="0" xfId="51" applyFont="1" applyFill="1" applyAlignment="1"/>
    <xf numFmtId="0" fontId="22" fillId="0" borderId="0" xfId="0" applyFont="1" applyFill="1"/>
    <xf numFmtId="0" fontId="22" fillId="0" borderId="0" xfId="0" applyFont="1" applyFill="1" applyAlignment="1"/>
    <xf numFmtId="0" fontId="43" fillId="0" borderId="0" xfId="34" applyNumberFormat="1" applyFont="1" applyFill="1" applyAlignment="1" applyProtection="1">
      <alignment vertical="top"/>
    </xf>
    <xf numFmtId="0" fontId="76" fillId="0" borderId="0" xfId="0" applyFont="1" applyFill="1" applyBorder="1" applyAlignment="1">
      <alignment horizontal="center" vertical="center"/>
    </xf>
    <xf numFmtId="0" fontId="20" fillId="0" borderId="0" xfId="54" applyFont="1" applyFill="1" applyAlignment="1">
      <alignment vertical="center"/>
    </xf>
    <xf numFmtId="0" fontId="20" fillId="0" borderId="0" xfId="54" applyFont="1" applyFill="1"/>
    <xf numFmtId="0" fontId="17" fillId="0" borderId="0" xfId="73" applyFont="1" applyBorder="1" applyAlignment="1">
      <alignment horizontal="center"/>
    </xf>
    <xf numFmtId="0" fontId="17" fillId="0" borderId="0" xfId="73" applyFont="1" applyBorder="1" applyAlignment="1">
      <alignment horizontal="centerContinuous"/>
    </xf>
    <xf numFmtId="0" fontId="17" fillId="0" borderId="4" xfId="73" applyFont="1" applyBorder="1" applyAlignment="1">
      <alignment horizontal="center"/>
    </xf>
    <xf numFmtId="0" fontId="17" fillId="0" borderId="4" xfId="73" applyFont="1" applyBorder="1" applyAlignment="1">
      <alignment horizontal="centerContinuous"/>
    </xf>
    <xf numFmtId="0" fontId="28" fillId="0" borderId="1" xfId="54" applyFont="1" applyBorder="1" applyAlignment="1">
      <alignment horizontal="left" vertical="top"/>
    </xf>
    <xf numFmtId="0" fontId="17" fillId="0" borderId="4" xfId="73" applyFont="1" applyBorder="1" applyAlignment="1">
      <alignment vertical="center"/>
    </xf>
    <xf numFmtId="0" fontId="22" fillId="0" borderId="4" xfId="0" applyFont="1" applyBorder="1"/>
    <xf numFmtId="0" fontId="37" fillId="0" borderId="0" xfId="0" applyFont="1" applyAlignment="1"/>
    <xf numFmtId="0" fontId="73" fillId="0" borderId="0" xfId="0" applyFont="1" applyAlignment="1">
      <alignment horizontal="right" vertical="top"/>
    </xf>
    <xf numFmtId="0" fontId="22" fillId="0" borderId="1" xfId="0" applyFont="1" applyBorder="1" applyAlignment="1"/>
    <xf numFmtId="0" fontId="28" fillId="0" borderId="0" xfId="73" applyFont="1" applyBorder="1" applyAlignment="1">
      <alignment horizontal="left" wrapText="1"/>
    </xf>
    <xf numFmtId="3" fontId="20" fillId="0" borderId="0" xfId="74" applyNumberFormat="1" applyFont="1" applyFill="1"/>
    <xf numFmtId="0" fontId="20" fillId="0" borderId="0" xfId="75" applyFont="1" applyAlignment="1">
      <alignment horizontal="center" vertical="top"/>
    </xf>
    <xf numFmtId="0" fontId="20" fillId="0" borderId="0" xfId="75" applyFont="1" applyAlignment="1">
      <alignment vertical="top"/>
    </xf>
    <xf numFmtId="171" fontId="20" fillId="0" borderId="0" xfId="79" applyNumberFormat="1" applyFont="1"/>
    <xf numFmtId="0" fontId="20" fillId="0" borderId="0" xfId="43" applyFont="1" applyAlignment="1">
      <alignment vertical="top"/>
    </xf>
    <xf numFmtId="9" fontId="20" fillId="0" borderId="0" xfId="79" applyFont="1"/>
    <xf numFmtId="0" fontId="20" fillId="0" borderId="0" xfId="43" applyFont="1" applyAlignment="1">
      <alignment vertical="top" wrapText="1"/>
    </xf>
    <xf numFmtId="0" fontId="20" fillId="0" borderId="1" xfId="43" applyFont="1" applyBorder="1" applyAlignment="1">
      <alignment vertical="top" wrapText="1"/>
    </xf>
    <xf numFmtId="9" fontId="20" fillId="0" borderId="1" xfId="79" applyFont="1" applyBorder="1"/>
    <xf numFmtId="0" fontId="20" fillId="0" borderId="0" xfId="75" applyFont="1" applyFill="1" applyAlignment="1">
      <alignment vertical="top"/>
    </xf>
    <xf numFmtId="0" fontId="20" fillId="0" borderId="0" xfId="0" applyFont="1" applyAlignment="1">
      <alignment vertical="top"/>
    </xf>
    <xf numFmtId="0" fontId="56" fillId="0" borderId="0" xfId="0" applyFont="1"/>
    <xf numFmtId="0" fontId="20" fillId="0" borderId="0" xfId="0" applyFont="1" applyAlignment="1">
      <alignment vertical="top" wrapText="1"/>
    </xf>
    <xf numFmtId="0" fontId="20" fillId="0" borderId="0" xfId="48" applyFont="1" applyAlignment="1">
      <alignment vertical="top" wrapText="1"/>
    </xf>
    <xf numFmtId="0" fontId="20" fillId="0" borderId="0" xfId="48" applyFont="1" applyAlignment="1">
      <alignment vertical="top"/>
    </xf>
    <xf numFmtId="0" fontId="20" fillId="0" borderId="0" xfId="71" applyFont="1" applyAlignment="1">
      <alignment horizontal="right"/>
    </xf>
    <xf numFmtId="0" fontId="20" fillId="0" borderId="0" xfId="71" applyNumberFormat="1" applyFont="1" applyAlignment="1">
      <alignment horizontal="center"/>
    </xf>
    <xf numFmtId="3" fontId="20" fillId="0" borderId="0" xfId="71" applyNumberFormat="1" applyFont="1" applyAlignment="1">
      <alignment horizontal="right"/>
    </xf>
    <xf numFmtId="3" fontId="20" fillId="0" borderId="0" xfId="74" applyNumberFormat="1" applyFont="1" applyFill="1" applyAlignment="1">
      <alignment horizontal="right"/>
    </xf>
    <xf numFmtId="3" fontId="40" fillId="0" borderId="0" xfId="71" applyNumberFormat="1" applyFont="1" applyAlignment="1">
      <alignment horizontal="right"/>
    </xf>
    <xf numFmtId="3" fontId="56" fillId="0" borderId="0" xfId="0" applyNumberFormat="1" applyFont="1"/>
    <xf numFmtId="2" fontId="56" fillId="0" borderId="0" xfId="0" applyNumberFormat="1" applyFont="1"/>
    <xf numFmtId="2" fontId="56" fillId="0" borderId="0" xfId="0" applyNumberFormat="1" applyFont="1" applyFill="1"/>
    <xf numFmtId="0" fontId="20" fillId="0" borderId="0" xfId="49" applyFont="1"/>
    <xf numFmtId="0" fontId="20" fillId="0" borderId="0" xfId="49" applyFont="1" applyAlignment="1">
      <alignment vertical="top"/>
    </xf>
    <xf numFmtId="0" fontId="20" fillId="0" borderId="0" xfId="49" applyFont="1" applyAlignment="1">
      <alignment horizontal="center" vertical="top"/>
    </xf>
    <xf numFmtId="0" fontId="19" fillId="0" borderId="0" xfId="0" applyFont="1"/>
    <xf numFmtId="0" fontId="79" fillId="0" borderId="0" xfId="0" applyFont="1"/>
    <xf numFmtId="0" fontId="20" fillId="0" borderId="0" xfId="0" applyFont="1" applyAlignment="1">
      <alignment horizontal="left"/>
    </xf>
    <xf numFmtId="3" fontId="28" fillId="0" borderId="3" xfId="74" applyNumberFormat="1" applyFont="1" applyFill="1" applyBorder="1"/>
    <xf numFmtId="0" fontId="20" fillId="0" borderId="3" xfId="74" applyFont="1" applyFill="1" applyBorder="1" applyAlignment="1">
      <alignment horizontal="right"/>
    </xf>
    <xf numFmtId="0" fontId="20" fillId="0" borderId="3" xfId="74" applyFont="1" applyFill="1" applyBorder="1" applyAlignment="1">
      <alignment horizontal="center"/>
    </xf>
    <xf numFmtId="3" fontId="20" fillId="0" borderId="3" xfId="74" applyNumberFormat="1" applyFont="1" applyFill="1" applyBorder="1" applyAlignment="1">
      <alignment horizontal="right"/>
    </xf>
    <xf numFmtId="3" fontId="56" fillId="0" borderId="0" xfId="74" applyNumberFormat="1" applyFont="1" applyFill="1"/>
    <xf numFmtId="3" fontId="28" fillId="0" borderId="0" xfId="74" applyNumberFormat="1" applyFont="1" applyFill="1" applyBorder="1"/>
    <xf numFmtId="0" fontId="20" fillId="0" borderId="0" xfId="74" applyFont="1" applyFill="1" applyBorder="1" applyAlignment="1">
      <alignment horizontal="right"/>
    </xf>
    <xf numFmtId="3" fontId="20" fillId="0" borderId="0" xfId="74" applyNumberFormat="1" applyFont="1" applyFill="1" applyBorder="1" applyAlignment="1">
      <alignment horizontal="right"/>
    </xf>
    <xf numFmtId="0" fontId="20" fillId="0" borderId="0" xfId="74" applyFont="1" applyFill="1" applyBorder="1" applyAlignment="1">
      <alignment horizontal="center"/>
    </xf>
    <xf numFmtId="3" fontId="56" fillId="0" borderId="0" xfId="0" applyNumberFormat="1" applyFont="1" applyFill="1"/>
    <xf numFmtId="0" fontId="56" fillId="0" borderId="0" xfId="0" applyFont="1" applyFill="1"/>
    <xf numFmtId="0" fontId="20" fillId="0" borderId="0" xfId="47" applyFont="1" applyFill="1" applyAlignment="1">
      <alignment vertical="top"/>
    </xf>
    <xf numFmtId="0" fontId="20" fillId="0" borderId="0" xfId="0" applyFont="1" applyFill="1" applyAlignment="1"/>
    <xf numFmtId="0" fontId="28" fillId="0" borderId="3" xfId="74" applyFont="1" applyFill="1" applyBorder="1" applyAlignment="1">
      <alignment horizontal="right"/>
    </xf>
    <xf numFmtId="3" fontId="28" fillId="0" borderId="3" xfId="74" applyNumberFormat="1" applyFont="1" applyFill="1" applyBorder="1" applyAlignment="1">
      <alignment horizontal="right"/>
    </xf>
    <xf numFmtId="0" fontId="28" fillId="0" borderId="3" xfId="74" applyFont="1" applyFill="1" applyBorder="1" applyAlignment="1">
      <alignment horizontal="center"/>
    </xf>
    <xf numFmtId="0" fontId="28" fillId="0" borderId="0" xfId="47" applyFont="1" applyFill="1" applyAlignment="1">
      <alignment vertical="top"/>
    </xf>
    <xf numFmtId="0" fontId="20" fillId="0" borderId="0" xfId="54" applyFont="1" applyFill="1" applyBorder="1"/>
    <xf numFmtId="0" fontId="20" fillId="0" borderId="3" xfId="73" applyFont="1" applyBorder="1" applyAlignment="1">
      <alignment horizontal="center" vertical="center"/>
    </xf>
    <xf numFmtId="1" fontId="20" fillId="0" borderId="3" xfId="73" applyNumberFormat="1" applyFont="1" applyBorder="1" applyAlignment="1">
      <alignment horizontal="center" vertical="center"/>
    </xf>
    <xf numFmtId="0" fontId="20" fillId="0" borderId="0" xfId="67" applyFont="1"/>
    <xf numFmtId="0" fontId="20" fillId="0" borderId="0" xfId="49" applyFont="1" applyAlignment="1">
      <alignment horizontal="left" vertical="top" wrapText="1"/>
    </xf>
    <xf numFmtId="1" fontId="20" fillId="0" borderId="0" xfId="73" applyNumberFormat="1" applyFont="1" applyBorder="1" applyAlignment="1">
      <alignment horizontal="center" vertical="center"/>
    </xf>
    <xf numFmtId="167" fontId="30" fillId="0" borderId="0" xfId="73" applyNumberFormat="1" applyFont="1" applyFill="1" applyBorder="1" applyAlignment="1">
      <alignment vertical="center"/>
    </xf>
    <xf numFmtId="0" fontId="83" fillId="0" borderId="4" xfId="67" applyFont="1" applyBorder="1"/>
    <xf numFmtId="170" fontId="28" fillId="0" borderId="3" xfId="73" quotePrefix="1" applyNumberFormat="1" applyFont="1" applyFill="1" applyBorder="1" applyAlignment="1">
      <alignment horizontal="right"/>
    </xf>
    <xf numFmtId="1" fontId="28" fillId="0" borderId="0" xfId="0" applyNumberFormat="1" applyFont="1" applyFill="1"/>
    <xf numFmtId="0" fontId="28" fillId="0" borderId="0" xfId="0" applyFont="1" applyFill="1" applyBorder="1"/>
    <xf numFmtId="0" fontId="28" fillId="0" borderId="3" xfId="0" applyFont="1" applyFill="1" applyBorder="1"/>
    <xf numFmtId="0" fontId="78" fillId="0" borderId="0" xfId="0" applyFont="1" applyFill="1" applyBorder="1" applyAlignment="1">
      <alignment horizontal="left"/>
    </xf>
    <xf numFmtId="0" fontId="33" fillId="0" borderId="0" xfId="72" applyFont="1" applyFill="1"/>
    <xf numFmtId="167" fontId="28" fillId="0" borderId="2" xfId="73" quotePrefix="1" applyNumberFormat="1" applyFont="1" applyFill="1" applyBorder="1" applyAlignment="1">
      <alignment horizontal="right"/>
    </xf>
    <xf numFmtId="0" fontId="28" fillId="0" borderId="0" xfId="0" applyFont="1" applyFill="1" applyAlignment="1">
      <alignment vertical="center"/>
    </xf>
    <xf numFmtId="167" fontId="28" fillId="0" borderId="0" xfId="73" quotePrefix="1" applyNumberFormat="1" applyFont="1" applyFill="1" applyBorder="1" applyAlignment="1">
      <alignment horizontal="left"/>
    </xf>
    <xf numFmtId="0" fontId="20" fillId="0" borderId="0" xfId="68" applyFont="1" applyFill="1" applyAlignment="1"/>
    <xf numFmtId="167" fontId="28" fillId="0" borderId="2" xfId="73" quotePrefix="1" applyNumberFormat="1" applyFont="1" applyFill="1" applyBorder="1" applyAlignment="1">
      <alignment horizontal="center"/>
    </xf>
    <xf numFmtId="0" fontId="28" fillId="0" borderId="2" xfId="0" applyFont="1" applyFill="1" applyBorder="1"/>
    <xf numFmtId="170" fontId="28" fillId="0" borderId="0" xfId="73" quotePrefix="1" applyNumberFormat="1" applyFont="1" applyFill="1" applyBorder="1" applyAlignment="1">
      <alignment horizontal="right"/>
    </xf>
    <xf numFmtId="170" fontId="28" fillId="0" borderId="0" xfId="0" applyNumberFormat="1" applyFont="1" applyFill="1"/>
    <xf numFmtId="2" fontId="28" fillId="0" borderId="0" xfId="0" applyNumberFormat="1" applyFont="1" applyFill="1" applyAlignment="1">
      <alignment horizontal="center"/>
    </xf>
    <xf numFmtId="3" fontId="28" fillId="0" borderId="0" xfId="73" quotePrefix="1" applyNumberFormat="1" applyFont="1" applyFill="1" applyBorder="1" applyAlignment="1">
      <alignment horizontal="right"/>
    </xf>
    <xf numFmtId="170" fontId="28" fillId="0" borderId="0" xfId="73" applyNumberFormat="1" applyFont="1" applyFill="1" applyBorder="1" applyAlignment="1">
      <alignment horizontal="right"/>
    </xf>
    <xf numFmtId="0" fontId="19" fillId="0" borderId="0" xfId="50" applyFont="1" applyFill="1"/>
    <xf numFmtId="0" fontId="17" fillId="0" borderId="2" xfId="73" applyFont="1" applyFill="1" applyBorder="1" applyAlignment="1">
      <alignment horizontal="center"/>
    </xf>
    <xf numFmtId="0" fontId="20" fillId="0" borderId="4" xfId="73" applyFont="1" applyFill="1" applyBorder="1" applyAlignment="1">
      <alignment horizontal="left"/>
    </xf>
    <xf numFmtId="0" fontId="20" fillId="0" borderId="4" xfId="0" applyFont="1" applyFill="1" applyBorder="1" applyAlignment="1"/>
    <xf numFmtId="0" fontId="37" fillId="0" borderId="0" xfId="73" applyFont="1" applyFill="1" applyAlignment="1">
      <alignment horizontal="left"/>
    </xf>
    <xf numFmtId="0" fontId="17" fillId="0" borderId="0" xfId="73" applyFont="1" applyFill="1" applyAlignment="1">
      <alignment vertical="center"/>
    </xf>
    <xf numFmtId="0" fontId="37" fillId="0" borderId="0" xfId="62" applyFont="1" applyFill="1"/>
    <xf numFmtId="0" fontId="22" fillId="0" borderId="0" xfId="62" applyFont="1" applyFill="1" applyBorder="1" applyAlignment="1"/>
    <xf numFmtId="0" fontId="22" fillId="0" borderId="0" xfId="62" applyFont="1" applyFill="1"/>
    <xf numFmtId="0" fontId="28" fillId="0" borderId="0" xfId="0" applyFont="1" applyFill="1" applyBorder="1" applyAlignment="1">
      <alignment horizontal="left" vertical="top"/>
    </xf>
    <xf numFmtId="167" fontId="28" fillId="0" borderId="0" xfId="73" applyNumberFormat="1" applyFont="1" applyFill="1" applyBorder="1" applyAlignment="1">
      <alignment horizontal="right"/>
    </xf>
    <xf numFmtId="167" fontId="30" fillId="0" borderId="0" xfId="73" applyNumberFormat="1" applyFont="1" applyFill="1" applyBorder="1" applyAlignment="1"/>
    <xf numFmtId="0" fontId="28" fillId="0" borderId="0" xfId="0" applyFont="1" applyFill="1" applyBorder="1" applyAlignment="1">
      <alignment horizontal="center" vertical="top"/>
    </xf>
    <xf numFmtId="0" fontId="28" fillId="0" borderId="0" xfId="0" applyFont="1" applyFill="1" applyAlignment="1">
      <alignment horizontal="right"/>
    </xf>
    <xf numFmtId="0" fontId="28" fillId="0" borderId="0" xfId="0" applyFont="1" applyFill="1" applyAlignment="1">
      <alignment wrapText="1"/>
    </xf>
    <xf numFmtId="0" fontId="28" fillId="0" borderId="0" xfId="0" applyFont="1" applyFill="1" applyAlignment="1">
      <alignment horizontal="right" wrapText="1"/>
    </xf>
    <xf numFmtId="0" fontId="28" fillId="0" borderId="0" xfId="0" quotePrefix="1" applyFont="1" applyFill="1" applyAlignment="1">
      <alignment horizontal="right" wrapText="1"/>
    </xf>
    <xf numFmtId="9" fontId="28" fillId="0" borderId="0" xfId="79" quotePrefix="1" applyNumberFormat="1" applyFont="1" applyFill="1" applyBorder="1" applyAlignment="1">
      <alignment horizontal="right"/>
    </xf>
    <xf numFmtId="164" fontId="28" fillId="0" borderId="0" xfId="0" applyNumberFormat="1" applyFont="1" applyFill="1"/>
    <xf numFmtId="0" fontId="37" fillId="0" borderId="0" xfId="61" applyFont="1" applyFill="1"/>
    <xf numFmtId="0" fontId="28" fillId="0" borderId="1" xfId="0" applyFont="1" applyFill="1" applyBorder="1"/>
    <xf numFmtId="170" fontId="28" fillId="0" borderId="1" xfId="73" quotePrefix="1" applyNumberFormat="1" applyFont="1" applyFill="1" applyBorder="1" applyAlignment="1">
      <alignment horizontal="right"/>
    </xf>
    <xf numFmtId="3" fontId="20" fillId="0" borderId="0" xfId="73" quotePrefix="1" applyNumberFormat="1" applyFont="1" applyFill="1" applyBorder="1" applyAlignment="1">
      <alignment horizontal="right"/>
    </xf>
    <xf numFmtId="2" fontId="20" fillId="0" borderId="0" xfId="0" applyNumberFormat="1" applyFont="1" applyFill="1" applyAlignment="1">
      <alignment horizontal="center"/>
    </xf>
    <xf numFmtId="9" fontId="20" fillId="0" borderId="0" xfId="79" quotePrefix="1" applyNumberFormat="1" applyFont="1" applyFill="1" applyBorder="1" applyAlignment="1">
      <alignment horizontal="right"/>
    </xf>
    <xf numFmtId="164" fontId="20" fillId="0" borderId="0" xfId="0" applyNumberFormat="1" applyFont="1" applyFill="1"/>
    <xf numFmtId="0" fontId="28" fillId="0" borderId="1" xfId="0" applyFont="1" applyFill="1" applyBorder="1" applyAlignment="1">
      <alignment horizontal="right" wrapText="1"/>
    </xf>
    <xf numFmtId="0" fontId="28" fillId="0" borderId="0" xfId="0" applyFont="1" applyFill="1" applyBorder="1" applyAlignment="1">
      <alignment horizontal="right" wrapText="1"/>
    </xf>
    <xf numFmtId="0" fontId="28" fillId="0" borderId="2" xfId="0" applyFont="1" applyFill="1" applyBorder="1" applyAlignment="1">
      <alignment horizontal="center"/>
    </xf>
    <xf numFmtId="167" fontId="28" fillId="0" borderId="2" xfId="73" applyNumberFormat="1" applyFont="1" applyFill="1" applyBorder="1" applyAlignment="1">
      <alignment horizontal="right"/>
    </xf>
    <xf numFmtId="1" fontId="28" fillId="0" borderId="0" xfId="73" quotePrefix="1" applyNumberFormat="1" applyFont="1" applyFill="1" applyBorder="1" applyAlignment="1">
      <alignment horizontal="right"/>
    </xf>
    <xf numFmtId="0" fontId="45" fillId="0" borderId="0" xfId="0" applyFont="1" applyFill="1"/>
    <xf numFmtId="0" fontId="22" fillId="0" borderId="0" xfId="42" applyFont="1" applyFill="1" applyAlignment="1"/>
    <xf numFmtId="0" fontId="74" fillId="0" borderId="0" xfId="75" applyFont="1" applyFill="1" applyAlignment="1">
      <alignment vertical="top"/>
    </xf>
    <xf numFmtId="1" fontId="20" fillId="0" borderId="0" xfId="73" applyNumberFormat="1" applyFont="1" applyFill="1" applyBorder="1" applyAlignment="1">
      <alignment horizontal="right"/>
    </xf>
    <xf numFmtId="0" fontId="20" fillId="0" borderId="0" xfId="73" applyFont="1" applyBorder="1" applyAlignment="1">
      <alignment horizontal="left"/>
    </xf>
    <xf numFmtId="0" fontId="20" fillId="0" borderId="0" xfId="0" applyFont="1" applyFill="1" applyAlignment="1">
      <alignment horizontal="right"/>
    </xf>
    <xf numFmtId="0" fontId="20" fillId="0" borderId="1" xfId="0" applyFont="1" applyFill="1" applyBorder="1"/>
    <xf numFmtId="0" fontId="17" fillId="0" borderId="1" xfId="0" applyFont="1" applyFill="1" applyBorder="1"/>
    <xf numFmtId="3" fontId="28" fillId="0" borderId="0" xfId="0" applyNumberFormat="1" applyFont="1" applyFill="1"/>
    <xf numFmtId="3" fontId="20" fillId="0" borderId="0" xfId="0" applyNumberFormat="1" applyFont="1" applyFill="1"/>
    <xf numFmtId="0" fontId="19" fillId="0" borderId="0" xfId="0" applyFont="1" applyFill="1"/>
    <xf numFmtId="0" fontId="19" fillId="0" borderId="0" xfId="72" applyFont="1" applyFill="1"/>
    <xf numFmtId="0" fontId="20" fillId="0" borderId="0" xfId="72" applyFont="1" applyFill="1" applyBorder="1"/>
    <xf numFmtId="2" fontId="20" fillId="0" borderId="0" xfId="0" applyNumberFormat="1" applyFont="1" applyFill="1" applyBorder="1" applyAlignment="1">
      <alignment horizontal="center"/>
    </xf>
    <xf numFmtId="0" fontId="20" fillId="0" borderId="4" xfId="0" applyFont="1" applyFill="1" applyBorder="1"/>
    <xf numFmtId="3" fontId="20" fillId="0" borderId="4" xfId="73" quotePrefix="1" applyNumberFormat="1" applyFont="1" applyFill="1" applyBorder="1" applyAlignment="1">
      <alignment horizontal="right"/>
    </xf>
    <xf numFmtId="2" fontId="20" fillId="0" borderId="4" xfId="0" applyNumberFormat="1" applyFont="1" applyFill="1" applyBorder="1" applyAlignment="1">
      <alignment horizontal="center"/>
    </xf>
    <xf numFmtId="2" fontId="19" fillId="0" borderId="0" xfId="0" applyNumberFormat="1" applyFont="1" applyFill="1" applyBorder="1" applyAlignment="1">
      <alignment horizontal="center"/>
    </xf>
    <xf numFmtId="0" fontId="57" fillId="2" borderId="0" xfId="36" applyFont="1" applyFill="1" applyAlignment="1" applyProtection="1"/>
    <xf numFmtId="0" fontId="30" fillId="0" borderId="0" xfId="0" applyFont="1" applyAlignment="1"/>
    <xf numFmtId="3" fontId="20" fillId="2" borderId="0" xfId="71" applyNumberFormat="1" applyFont="1" applyFill="1" applyAlignment="1">
      <alignment horizontal="right"/>
    </xf>
    <xf numFmtId="0" fontId="17" fillId="0" borderId="1" xfId="73" applyFont="1" applyFill="1" applyBorder="1" applyAlignment="1">
      <alignment vertical="center"/>
    </xf>
    <xf numFmtId="0" fontId="28" fillId="0" borderId="0" xfId="73" applyFont="1" applyFill="1" applyAlignment="1">
      <alignment horizontal="center"/>
    </xf>
    <xf numFmtId="0" fontId="28" fillId="0" borderId="0" xfId="73" applyFont="1" applyFill="1" applyAlignment="1">
      <alignment horizontal="left"/>
    </xf>
    <xf numFmtId="0" fontId="28" fillId="0" borderId="3" xfId="73" applyFont="1" applyFill="1" applyBorder="1" applyAlignment="1">
      <alignment horizontal="center"/>
    </xf>
    <xf numFmtId="1" fontId="20" fillId="0" borderId="0" xfId="73" applyNumberFormat="1" applyFont="1" applyFill="1" applyBorder="1" applyAlignment="1">
      <alignment horizontal="right" vertical="center" indent="1"/>
    </xf>
    <xf numFmtId="0" fontId="22" fillId="0" borderId="0" xfId="0" applyFont="1" applyFill="1" applyBorder="1" applyAlignment="1">
      <alignment vertical="top"/>
    </xf>
    <xf numFmtId="1" fontId="22" fillId="0" borderId="0" xfId="72" applyNumberFormat="1" applyFont="1" applyFill="1"/>
    <xf numFmtId="0" fontId="28" fillId="0" borderId="0" xfId="73" applyFont="1" applyFill="1" applyBorder="1" applyAlignment="1">
      <alignment horizontal="center"/>
    </xf>
    <xf numFmtId="0" fontId="22" fillId="0" borderId="0" xfId="60" applyFont="1" applyFill="1" applyBorder="1" applyAlignment="1"/>
    <xf numFmtId="1" fontId="22" fillId="0" borderId="0" xfId="72" applyNumberFormat="1" applyFont="1" applyFill="1" applyAlignment="1">
      <alignment vertical="top"/>
    </xf>
    <xf numFmtId="0" fontId="28" fillId="0" borderId="3" xfId="73" applyFont="1" applyFill="1" applyBorder="1" applyAlignment="1">
      <alignment vertical="center" wrapText="1"/>
    </xf>
    <xf numFmtId="0" fontId="19" fillId="0" borderId="1" xfId="50" applyFont="1" applyFill="1" applyBorder="1"/>
    <xf numFmtId="0" fontId="37" fillId="0" borderId="0" xfId="73" applyFont="1" applyFill="1" applyAlignment="1">
      <alignment horizontal="left" vertical="top"/>
    </xf>
    <xf numFmtId="0" fontId="17" fillId="0" borderId="0" xfId="72" applyFont="1" applyFill="1"/>
    <xf numFmtId="0" fontId="17" fillId="0" borderId="0" xfId="73" applyFont="1" applyFill="1"/>
    <xf numFmtId="1" fontId="17" fillId="0" borderId="0" xfId="73" applyNumberFormat="1" applyFont="1" applyFill="1" applyAlignment="1">
      <alignment vertical="center"/>
    </xf>
    <xf numFmtId="0" fontId="20" fillId="0" borderId="3" xfId="73" applyFont="1" applyFill="1" applyBorder="1" applyAlignment="1">
      <alignment horizontal="center"/>
    </xf>
    <xf numFmtId="1" fontId="20" fillId="0" borderId="3" xfId="73" applyNumberFormat="1" applyFont="1" applyFill="1" applyBorder="1" applyAlignment="1">
      <alignment horizontal="center"/>
    </xf>
    <xf numFmtId="0" fontId="28" fillId="0" borderId="0" xfId="73" applyFont="1" applyFill="1" applyBorder="1"/>
    <xf numFmtId="0" fontId="20" fillId="0" borderId="1" xfId="73" applyFont="1" applyFill="1" applyBorder="1" applyAlignment="1">
      <alignment horizontal="center"/>
    </xf>
    <xf numFmtId="0" fontId="42" fillId="0" borderId="0" xfId="73" applyFont="1" applyFill="1"/>
    <xf numFmtId="169" fontId="22" fillId="0" borderId="0" xfId="72" applyNumberFormat="1" applyFont="1" applyFill="1"/>
    <xf numFmtId="1" fontId="20" fillId="0" borderId="1" xfId="73" applyNumberFormat="1" applyFont="1" applyFill="1" applyBorder="1" applyAlignment="1">
      <alignment horizontal="center"/>
    </xf>
    <xf numFmtId="0" fontId="28" fillId="0" borderId="0" xfId="72" applyFont="1" applyFill="1" applyBorder="1"/>
    <xf numFmtId="0" fontId="20" fillId="0" borderId="4" xfId="54" applyFont="1" applyFill="1" applyBorder="1"/>
    <xf numFmtId="1" fontId="20" fillId="0" borderId="0" xfId="72" applyNumberFormat="1" applyFont="1" applyFill="1"/>
    <xf numFmtId="0" fontId="18" fillId="0" borderId="0" xfId="73" applyFont="1" applyFill="1"/>
    <xf numFmtId="0" fontId="17" fillId="0" borderId="1" xfId="72" applyFont="1" applyFill="1" applyBorder="1"/>
    <xf numFmtId="1" fontId="20" fillId="0" borderId="0" xfId="0" applyNumberFormat="1" applyFont="1" applyFill="1" applyAlignment="1">
      <alignment horizontal="center"/>
    </xf>
    <xf numFmtId="171" fontId="20" fillId="0" borderId="0" xfId="79" applyNumberFormat="1" applyFont="1" applyFill="1" applyAlignment="1">
      <alignment horizontal="center"/>
    </xf>
    <xf numFmtId="171" fontId="20" fillId="0" borderId="0" xfId="0" applyNumberFormat="1" applyFont="1" applyFill="1"/>
    <xf numFmtId="0" fontId="26" fillId="0" borderId="1" xfId="73" applyFont="1" applyFill="1" applyBorder="1"/>
    <xf numFmtId="0" fontId="28" fillId="0" borderId="0" xfId="0" applyFont="1" applyBorder="1" applyAlignment="1">
      <alignment horizontal="center" vertical="center"/>
    </xf>
    <xf numFmtId="0" fontId="28" fillId="0" borderId="0" xfId="65" applyFont="1" applyFill="1" applyBorder="1" applyAlignment="1">
      <alignment horizontal="center" vertical="center" wrapText="1"/>
    </xf>
    <xf numFmtId="171" fontId="20" fillId="0" borderId="0" xfId="79" applyNumberFormat="1" applyFont="1" applyFill="1"/>
    <xf numFmtId="9" fontId="20" fillId="0" borderId="0" xfId="79" applyFont="1" applyFill="1"/>
    <xf numFmtId="1" fontId="28" fillId="0" borderId="0" xfId="0" applyNumberFormat="1" applyFont="1" applyFill="1" applyAlignment="1">
      <alignment horizontal="right"/>
    </xf>
    <xf numFmtId="0" fontId="101" fillId="0" borderId="0" xfId="0" applyFont="1"/>
    <xf numFmtId="1" fontId="20" fillId="0" borderId="0" xfId="0" applyNumberFormat="1" applyFont="1" applyFill="1"/>
    <xf numFmtId="0" fontId="20" fillId="0" borderId="0" xfId="0" applyFont="1" applyAlignment="1">
      <alignment horizontal="right"/>
    </xf>
    <xf numFmtId="0" fontId="30" fillId="0" borderId="0" xfId="0" applyFont="1" applyAlignment="1">
      <alignment horizontal="left"/>
    </xf>
    <xf numFmtId="167" fontId="28" fillId="0" borderId="0" xfId="73" quotePrefix="1" applyNumberFormat="1" applyFont="1" applyFill="1" applyBorder="1" applyAlignment="1">
      <alignment horizontal="center"/>
    </xf>
    <xf numFmtId="165" fontId="19" fillId="0" borderId="0" xfId="73" applyNumberFormat="1" applyFont="1" applyBorder="1" applyAlignment="1"/>
    <xf numFmtId="0" fontId="102" fillId="0" borderId="0" xfId="73" applyFont="1" applyFill="1" applyAlignment="1">
      <alignment vertical="center"/>
    </xf>
    <xf numFmtId="0" fontId="101" fillId="0" borderId="1" xfId="0" applyFont="1" applyFill="1" applyBorder="1"/>
    <xf numFmtId="1" fontId="20" fillId="0" borderId="0" xfId="73" quotePrefix="1" applyNumberFormat="1" applyFont="1" applyFill="1" applyBorder="1" applyAlignment="1">
      <alignment horizontal="right"/>
    </xf>
    <xf numFmtId="0" fontId="50" fillId="2" borderId="0" xfId="42" applyNumberFormat="1" applyFont="1" applyFill="1" applyAlignment="1">
      <alignment horizontal="left"/>
    </xf>
    <xf numFmtId="3" fontId="20" fillId="2" borderId="0" xfId="192" applyNumberFormat="1" applyFont="1" applyFill="1" applyBorder="1"/>
    <xf numFmtId="3" fontId="28" fillId="2" borderId="0" xfId="181" applyNumberFormat="1" applyFont="1" applyFill="1"/>
    <xf numFmtId="0" fontId="37" fillId="0" borderId="0" xfId="0" applyFont="1" applyFill="1" applyAlignment="1"/>
    <xf numFmtId="0" fontId="73" fillId="0" borderId="0" xfId="250" applyFont="1" applyAlignment="1">
      <alignment wrapText="1"/>
    </xf>
    <xf numFmtId="0" fontId="20" fillId="0" borderId="0" xfId="73" applyNumberFormat="1" applyFont="1" applyFill="1" applyBorder="1" applyAlignment="1">
      <alignment horizontal="center"/>
    </xf>
    <xf numFmtId="164" fontId="20" fillId="0" borderId="0" xfId="0" applyNumberFormat="1" applyFont="1"/>
    <xf numFmtId="0" fontId="20" fillId="0" borderId="0" xfId="49" applyFont="1" applyFill="1" applyAlignment="1">
      <alignment vertical="top"/>
    </xf>
    <xf numFmtId="164" fontId="28" fillId="0" borderId="0" xfId="0" applyNumberFormat="1" applyFont="1"/>
    <xf numFmtId="2" fontId="20" fillId="0" borderId="0" xfId="0" applyNumberFormat="1" applyFont="1" applyFill="1"/>
    <xf numFmtId="0" fontId="17" fillId="0" borderId="0" xfId="49" applyFont="1" applyAlignment="1">
      <alignment horizontal="left" vertical="top" wrapText="1"/>
    </xf>
    <xf numFmtId="0" fontId="76" fillId="0" borderId="0" xfId="0" applyFont="1" applyFill="1" applyBorder="1" applyAlignment="1">
      <alignment horizontal="left" vertical="top" wrapText="1"/>
    </xf>
    <xf numFmtId="0" fontId="76" fillId="0" borderId="0" xfId="0" applyFont="1" applyFill="1" applyBorder="1" applyAlignment="1">
      <alignment horizontal="left" vertical="top"/>
    </xf>
    <xf numFmtId="0" fontId="112" fillId="0" borderId="0" xfId="250" applyFont="1"/>
    <xf numFmtId="0" fontId="20" fillId="0" borderId="1" xfId="73" applyFont="1" applyBorder="1" applyAlignment="1">
      <alignment horizontal="left"/>
    </xf>
    <xf numFmtId="166" fontId="20" fillId="0" borderId="0" xfId="73" applyNumberFormat="1" applyFont="1" applyBorder="1" applyAlignment="1"/>
    <xf numFmtId="166" fontId="20" fillId="0" borderId="1" xfId="73" applyNumberFormat="1" applyFont="1" applyBorder="1" applyAlignment="1"/>
    <xf numFmtId="0" fontId="22" fillId="0" borderId="0" xfId="73" applyFont="1" applyFill="1" applyBorder="1" applyAlignment="1">
      <alignment vertical="top"/>
    </xf>
    <xf numFmtId="0" fontId="22" fillId="0" borderId="0" xfId="72" applyFont="1" applyFill="1" applyAlignment="1">
      <alignment horizontal="left" vertical="top"/>
    </xf>
    <xf numFmtId="0" fontId="74" fillId="0" borderId="0" xfId="75" applyFont="1" applyAlignment="1">
      <alignment vertical="top"/>
    </xf>
    <xf numFmtId="0" fontId="74" fillId="0" borderId="0" xfId="0" applyFont="1" applyAlignment="1">
      <alignment vertical="top" wrapText="1"/>
    </xf>
    <xf numFmtId="0" fontId="109" fillId="0" borderId="0" xfId="251" applyFont="1" applyAlignment="1">
      <alignment wrapText="1"/>
    </xf>
    <xf numFmtId="0" fontId="20" fillId="0" borderId="0" xfId="0" quotePrefix="1" applyFont="1"/>
    <xf numFmtId="0" fontId="73" fillId="0" borderId="0" xfId="250" applyFont="1" applyFill="1" applyAlignment="1">
      <alignment horizontal="right"/>
    </xf>
    <xf numFmtId="0" fontId="73" fillId="0" borderId="4" xfId="250" applyFont="1" applyFill="1" applyBorder="1" applyAlignment="1">
      <alignment horizontal="right"/>
    </xf>
    <xf numFmtId="0" fontId="73" fillId="0" borderId="4" xfId="250" applyFont="1" applyFill="1" applyBorder="1"/>
    <xf numFmtId="0" fontId="17" fillId="0" borderId="0" xfId="75" applyFont="1" applyAlignment="1">
      <alignment horizontal="left" vertical="top"/>
    </xf>
    <xf numFmtId="0" fontId="22" fillId="0" borderId="0" xfId="0" applyFont="1" applyBorder="1" applyAlignment="1">
      <alignment wrapText="1"/>
    </xf>
    <xf numFmtId="0" fontId="28" fillId="0" borderId="0" xfId="72" applyFont="1" applyBorder="1" applyAlignment="1"/>
    <xf numFmtId="0" fontId="28" fillId="0" borderId="7" xfId="72" applyFont="1" applyBorder="1" applyAlignment="1"/>
    <xf numFmtId="0" fontId="113" fillId="0" borderId="0" xfId="73" quotePrefix="1" applyNumberFormat="1" applyFont="1" applyFill="1" applyAlignment="1">
      <alignment horizontal="right" indent="2"/>
    </xf>
    <xf numFmtId="0" fontId="19" fillId="0" borderId="0" xfId="50" applyFont="1" applyBorder="1"/>
    <xf numFmtId="0" fontId="19" fillId="0" borderId="0" xfId="50" applyFont="1" applyFill="1" applyBorder="1"/>
    <xf numFmtId="0" fontId="28" fillId="0" borderId="0" xfId="72" applyFont="1" applyFill="1" applyBorder="1" applyAlignment="1">
      <alignment vertical="center" wrapText="1"/>
    </xf>
    <xf numFmtId="0" fontId="73" fillId="0" borderId="0" xfId="250" applyFont="1" applyFill="1" applyBorder="1" applyAlignment="1">
      <alignment horizontal="center"/>
    </xf>
    <xf numFmtId="0" fontId="73" fillId="0" borderId="0" xfId="250" applyFont="1" applyFill="1" applyBorder="1" applyAlignment="1">
      <alignment horizontal="right"/>
    </xf>
    <xf numFmtId="0" fontId="106" fillId="0" borderId="0" xfId="250" applyFont="1" applyFill="1" applyAlignment="1"/>
    <xf numFmtId="0" fontId="22" fillId="0" borderId="0" xfId="72" applyFont="1" applyFill="1"/>
    <xf numFmtId="0" fontId="30" fillId="0" borderId="0" xfId="73" applyFont="1" applyBorder="1" applyAlignment="1">
      <alignment vertical="center" wrapText="1"/>
    </xf>
    <xf numFmtId="0" fontId="30" fillId="0" borderId="0" xfId="72" applyFont="1" applyBorder="1" applyAlignment="1"/>
    <xf numFmtId="0" fontId="30" fillId="0" borderId="0" xfId="72" applyFont="1" applyFill="1" applyBorder="1" applyAlignment="1">
      <alignment vertical="center" wrapText="1"/>
    </xf>
    <xf numFmtId="3" fontId="20" fillId="0" borderId="0" xfId="73" quotePrefix="1" applyNumberFormat="1" applyFont="1" applyFill="1" applyAlignment="1">
      <alignment horizontal="right" indent="2"/>
    </xf>
    <xf numFmtId="3" fontId="20" fillId="0" borderId="0" xfId="73" applyNumberFormat="1" applyFont="1" applyBorder="1" applyAlignment="1">
      <alignment horizontal="right" vertical="center" indent="3"/>
    </xf>
    <xf numFmtId="3" fontId="20" fillId="0" borderId="0" xfId="73" applyNumberFormat="1" applyFont="1" applyFill="1" applyBorder="1" applyAlignment="1">
      <alignment horizontal="right" vertical="center" indent="3"/>
    </xf>
    <xf numFmtId="3" fontId="20" fillId="0" borderId="0" xfId="73" quotePrefix="1" applyNumberFormat="1" applyFont="1" applyAlignment="1">
      <alignment horizontal="right" indent="3"/>
    </xf>
    <xf numFmtId="3" fontId="20" fillId="0" borderId="0" xfId="73" quotePrefix="1" applyNumberFormat="1" applyFont="1" applyFill="1" applyAlignment="1">
      <alignment horizontal="right" indent="3"/>
    </xf>
    <xf numFmtId="3" fontId="20" fillId="0" borderId="0" xfId="73" applyNumberFormat="1" applyFont="1" applyBorder="1" applyAlignment="1">
      <alignment horizontal="right" vertical="center" indent="1"/>
    </xf>
    <xf numFmtId="3" fontId="20" fillId="0" borderId="0" xfId="73" applyNumberFormat="1" applyFont="1" applyFill="1" applyBorder="1" applyAlignment="1">
      <alignment horizontal="right" vertical="center" indent="1"/>
    </xf>
    <xf numFmtId="3" fontId="20" fillId="0" borderId="0" xfId="73" applyNumberFormat="1" applyFont="1" applyBorder="1" applyAlignment="1">
      <alignment horizontal="right" indent="1"/>
    </xf>
    <xf numFmtId="3" fontId="20" fillId="0" borderId="0" xfId="73" applyNumberFormat="1" applyFont="1" applyFill="1" applyBorder="1" applyAlignment="1">
      <alignment horizontal="right" indent="1"/>
    </xf>
    <xf numFmtId="173" fontId="28" fillId="0" borderId="0" xfId="280" quotePrefix="1" applyNumberFormat="1" applyFont="1" applyFill="1" applyBorder="1" applyAlignment="1">
      <alignment horizontal="right"/>
    </xf>
    <xf numFmtId="0" fontId="20" fillId="0" borderId="0" xfId="54" quotePrefix="1" applyFont="1" applyBorder="1"/>
    <xf numFmtId="41" fontId="28" fillId="0" borderId="0" xfId="73" quotePrefix="1" applyNumberFormat="1" applyFont="1" applyFill="1" applyBorder="1" applyAlignment="1">
      <alignment horizontal="right"/>
    </xf>
    <xf numFmtId="41" fontId="28" fillId="0" borderId="0" xfId="73" applyNumberFormat="1" applyFont="1" applyFill="1" applyBorder="1" applyAlignment="1">
      <alignment horizontal="right"/>
    </xf>
    <xf numFmtId="41" fontId="28" fillId="0" borderId="0" xfId="66" applyNumberFormat="1" applyFont="1" applyFill="1"/>
    <xf numFmtId="3" fontId="20" fillId="0" borderId="0" xfId="75" applyNumberFormat="1" applyFont="1" applyFill="1" applyAlignment="1">
      <alignment vertical="top"/>
    </xf>
    <xf numFmtId="0" fontId="20" fillId="0" borderId="0" xfId="43" applyFont="1" applyFill="1" applyAlignment="1">
      <alignment vertical="top" wrapText="1"/>
    </xf>
    <xf numFmtId="0" fontId="20" fillId="0" borderId="0" xfId="48" applyFont="1" applyFill="1" applyAlignment="1">
      <alignment vertical="top"/>
    </xf>
    <xf numFmtId="3" fontId="20" fillId="0" borderId="0" xfId="48" applyNumberFormat="1" applyFont="1" applyFill="1" applyAlignment="1">
      <alignment vertical="top"/>
    </xf>
    <xf numFmtId="172" fontId="20" fillId="0" borderId="0" xfId="265" applyNumberFormat="1" applyFont="1" applyFill="1"/>
    <xf numFmtId="0" fontId="28" fillId="0" borderId="2" xfId="73" applyFont="1" applyFill="1" applyBorder="1" applyAlignment="1">
      <alignment horizontal="right"/>
    </xf>
    <xf numFmtId="1" fontId="28" fillId="0" borderId="6" xfId="72" applyNumberFormat="1" applyFont="1" applyFill="1" applyBorder="1" applyAlignment="1">
      <alignment horizontal="right"/>
    </xf>
    <xf numFmtId="0" fontId="30" fillId="0" borderId="2" xfId="72" applyFont="1" applyFill="1" applyBorder="1" applyAlignment="1">
      <alignment horizontal="right"/>
    </xf>
    <xf numFmtId="0" fontId="28" fillId="0" borderId="0" xfId="73" applyFont="1" applyFill="1" applyBorder="1" applyAlignment="1">
      <alignment horizontal="right"/>
    </xf>
    <xf numFmtId="0" fontId="20" fillId="0" borderId="0" xfId="72" applyFont="1" applyAlignment="1"/>
    <xf numFmtId="3" fontId="28" fillId="0" borderId="0" xfId="73" applyNumberFormat="1" applyFont="1" applyFill="1" applyBorder="1" applyAlignment="1">
      <alignment horizontal="right"/>
    </xf>
    <xf numFmtId="0" fontId="20" fillId="0" borderId="0" xfId="67" applyFont="1" applyFill="1" applyAlignment="1">
      <alignment horizontal="right" wrapText="1"/>
    </xf>
    <xf numFmtId="0" fontId="22" fillId="0" borderId="0" xfId="57" applyFont="1"/>
    <xf numFmtId="0" fontId="17" fillId="0" borderId="0" xfId="73" applyFont="1" applyBorder="1" applyAlignment="1">
      <alignment vertical="center"/>
    </xf>
    <xf numFmtId="0" fontId="22" fillId="0" borderId="0" xfId="0" applyFont="1" applyAlignment="1">
      <alignment wrapText="1"/>
    </xf>
    <xf numFmtId="0" fontId="39" fillId="0" borderId="0" xfId="34" applyFont="1" applyAlignment="1" applyProtection="1"/>
    <xf numFmtId="0" fontId="22" fillId="0" borderId="0" xfId="57" applyFont="1" applyFill="1" applyAlignment="1"/>
    <xf numFmtId="0" fontId="37" fillId="0" borderId="0" xfId="72" applyFont="1" applyAlignment="1"/>
    <xf numFmtId="165" fontId="20" fillId="0" borderId="1" xfId="73" applyNumberFormat="1" applyFont="1" applyBorder="1" applyAlignment="1"/>
    <xf numFmtId="0" fontId="28" fillId="0" borderId="11" xfId="73" applyFont="1" applyFill="1" applyBorder="1" applyAlignment="1">
      <alignment horizontal="center"/>
    </xf>
    <xf numFmtId="1" fontId="20" fillId="0" borderId="6" xfId="73" applyNumberFormat="1" applyFont="1" applyFill="1" applyBorder="1" applyAlignment="1"/>
    <xf numFmtId="167" fontId="28" fillId="0" borderId="0" xfId="73" quotePrefix="1" applyNumberFormat="1" applyFont="1" applyFill="1" applyBorder="1" applyAlignment="1">
      <alignment horizontal="right"/>
    </xf>
    <xf numFmtId="167" fontId="28" fillId="0" borderId="0" xfId="73" applyNumberFormat="1" applyFont="1" applyFill="1" applyBorder="1" applyAlignment="1">
      <alignment horizont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169" fontId="74" fillId="0" borderId="1" xfId="73" quotePrefix="1" applyNumberFormat="1" applyFont="1" applyFill="1" applyBorder="1" applyAlignment="1">
      <alignment horizontal="left"/>
    </xf>
    <xf numFmtId="0" fontId="74" fillId="0" borderId="1" xfId="0" applyFont="1" applyBorder="1"/>
    <xf numFmtId="0" fontId="20" fillId="0" borderId="0" xfId="71" applyFont="1" applyFill="1" applyBorder="1" applyAlignment="1">
      <alignment horizontal="center"/>
    </xf>
    <xf numFmtId="3" fontId="20" fillId="0" borderId="0" xfId="71" applyNumberFormat="1" applyFont="1" applyFill="1" applyAlignment="1">
      <alignment horizontal="right"/>
    </xf>
    <xf numFmtId="3" fontId="20" fillId="0" borderId="0" xfId="325" applyNumberFormat="1" applyFont="1" applyFill="1"/>
    <xf numFmtId="0" fontId="20" fillId="0" borderId="0" xfId="71" applyNumberFormat="1" applyFont="1" applyFill="1" applyAlignment="1">
      <alignment horizontal="center"/>
    </xf>
    <xf numFmtId="0" fontId="20" fillId="0" borderId="0" xfId="325" applyFont="1" applyFill="1" applyAlignment="1">
      <alignment horizontal="center"/>
    </xf>
    <xf numFmtId="3" fontId="20" fillId="0" borderId="0" xfId="325" applyNumberFormat="1" applyFont="1" applyFill="1" applyAlignment="1">
      <alignment horizontal="right"/>
    </xf>
    <xf numFmtId="0" fontId="136" fillId="0" borderId="0" xfId="0" applyFont="1" applyFill="1"/>
    <xf numFmtId="3" fontId="136" fillId="0" borderId="0" xfId="0" applyNumberFormat="1" applyFont="1" applyFill="1"/>
    <xf numFmtId="3" fontId="137" fillId="0" borderId="0" xfId="74" applyNumberFormat="1" applyFont="1" applyFill="1"/>
    <xf numFmtId="172" fontId="136" fillId="0" borderId="0" xfId="280" applyNumberFormat="1" applyFont="1" applyFill="1"/>
    <xf numFmtId="3" fontId="28" fillId="2" borderId="0" xfId="181" applyNumberFormat="1" applyFont="1" applyFill="1" applyBorder="1"/>
    <xf numFmtId="3" fontId="28" fillId="2" borderId="2" xfId="181" applyNumberFormat="1" applyFont="1" applyFill="1" applyBorder="1"/>
    <xf numFmtId="3" fontId="20" fillId="2" borderId="0" xfId="181" applyNumberFormat="1" applyFont="1" applyFill="1"/>
    <xf numFmtId="0" fontId="134" fillId="0" borderId="0" xfId="34" applyFont="1" applyAlignment="1" applyProtection="1">
      <alignment horizontal="left"/>
    </xf>
    <xf numFmtId="0" fontId="74" fillId="0" borderId="0" xfId="54" applyFont="1" applyFill="1"/>
    <xf numFmtId="3" fontId="28" fillId="0" borderId="0" xfId="73" quotePrefix="1" applyNumberFormat="1" applyFont="1" applyFill="1" applyAlignment="1">
      <alignment readingOrder="1"/>
    </xf>
    <xf numFmtId="0" fontId="20" fillId="0" borderId="0" xfId="73" quotePrefix="1" applyNumberFormat="1" applyFont="1" applyFill="1" applyAlignment="1">
      <alignment readingOrder="1"/>
    </xf>
    <xf numFmtId="0" fontId="28" fillId="0" borderId="0" xfId="73" quotePrefix="1" applyNumberFormat="1" applyFont="1" applyFill="1" applyAlignment="1"/>
    <xf numFmtId="0" fontId="20" fillId="0" borderId="0" xfId="73" quotePrefix="1" applyNumberFormat="1" applyFont="1" applyFill="1" applyAlignment="1"/>
    <xf numFmtId="0" fontId="28" fillId="0" borderId="0" xfId="73" quotePrefix="1" applyNumberFormat="1" applyFont="1" applyFill="1" applyAlignment="1">
      <alignment horizontal="right" indent="2"/>
    </xf>
    <xf numFmtId="3" fontId="28" fillId="0" borderId="0" xfId="73" quotePrefix="1" applyNumberFormat="1" applyFont="1" applyFill="1" applyAlignment="1">
      <alignment horizontal="right" indent="2"/>
    </xf>
    <xf numFmtId="0" fontId="20" fillId="0" borderId="0" xfId="73" quotePrefix="1" applyNumberFormat="1" applyFont="1" applyFill="1" applyAlignment="1">
      <alignment horizontal="right" indent="2"/>
    </xf>
    <xf numFmtId="0" fontId="76" fillId="0" borderId="0" xfId="222" applyFont="1" applyFill="1" applyAlignment="1">
      <alignment vertical="top"/>
    </xf>
    <xf numFmtId="0" fontId="77" fillId="0" borderId="0" xfId="222" applyFont="1" applyFill="1" applyAlignment="1">
      <alignment vertical="top"/>
    </xf>
    <xf numFmtId="0" fontId="37" fillId="0" borderId="0" xfId="0" applyFont="1" applyFill="1"/>
    <xf numFmtId="0" fontId="138" fillId="0" borderId="0" xfId="72" applyFont="1" applyFill="1" applyAlignment="1">
      <alignment horizontal="right"/>
    </xf>
    <xf numFmtId="1" fontId="138" fillId="0" borderId="0" xfId="73" quotePrefix="1" applyNumberFormat="1" applyFont="1" applyFill="1" applyBorder="1" applyAlignment="1">
      <alignment horizontal="right"/>
    </xf>
    <xf numFmtId="3" fontId="138" fillId="0" borderId="0" xfId="67" applyNumberFormat="1" applyFont="1" applyFill="1"/>
    <xf numFmtId="172" fontId="138" fillId="0" borderId="0" xfId="280" applyNumberFormat="1" applyFont="1" applyFill="1"/>
    <xf numFmtId="0" fontId="37" fillId="0" borderId="0" xfId="0" applyFont="1" applyAlignment="1">
      <alignment horizontal="left"/>
    </xf>
    <xf numFmtId="0" fontId="20" fillId="0" borderId="0" xfId="0" applyFont="1" applyFill="1" applyBorder="1" applyAlignment="1">
      <alignment horizontal="left"/>
    </xf>
    <xf numFmtId="174" fontId="20" fillId="0" borderId="0" xfId="0" applyNumberFormat="1" applyFont="1" applyFill="1" applyBorder="1" applyAlignment="1">
      <alignment horizontal="right"/>
    </xf>
    <xf numFmtId="0" fontId="20" fillId="0" borderId="0" xfId="0" applyFont="1" applyFill="1" applyBorder="1" applyAlignment="1">
      <alignment horizontal="left" vertical="top"/>
    </xf>
    <xf numFmtId="175" fontId="20" fillId="0" borderId="0" xfId="0" applyNumberFormat="1" applyFont="1" applyFill="1" applyBorder="1" applyAlignment="1">
      <alignment horizontal="left" vertical="top"/>
    </xf>
    <xf numFmtId="0" fontId="20" fillId="0" borderId="0" xfId="0" applyFont="1" applyFill="1" applyBorder="1" applyAlignment="1">
      <alignment horizontal="center" vertical="center"/>
    </xf>
    <xf numFmtId="0" fontId="28" fillId="0" borderId="0" xfId="0" applyFont="1" applyFill="1" applyBorder="1" applyAlignment="1">
      <alignment horizontal="left"/>
    </xf>
    <xf numFmtId="0" fontId="28" fillId="0" borderId="0" xfId="73" quotePrefix="1" applyNumberFormat="1" applyFont="1" applyFill="1" applyAlignment="1">
      <alignment readingOrder="1"/>
    </xf>
    <xf numFmtId="0" fontId="28" fillId="0" borderId="0" xfId="72" applyFont="1" applyFill="1" applyBorder="1" applyAlignment="1">
      <alignment horizontal="right"/>
    </xf>
    <xf numFmtId="0" fontId="28" fillId="0" borderId="7" xfId="72" applyFont="1" applyFill="1" applyBorder="1" applyAlignment="1">
      <alignment horizontal="right"/>
    </xf>
    <xf numFmtId="0" fontId="30" fillId="0" borderId="0" xfId="73" applyFont="1" applyFill="1" applyBorder="1" applyAlignment="1">
      <alignment horizontal="right" vertical="center" wrapText="1"/>
    </xf>
    <xf numFmtId="169" fontId="20" fillId="0" borderId="0" xfId="73" quotePrefix="1" applyNumberFormat="1" applyFont="1" applyFill="1" applyAlignment="1"/>
    <xf numFmtId="0" fontId="102" fillId="0" borderId="0" xfId="0" applyFont="1" applyFill="1" applyBorder="1" applyAlignment="1"/>
    <xf numFmtId="0" fontId="102" fillId="0" borderId="0" xfId="54" applyFont="1"/>
    <xf numFmtId="0" fontId="102" fillId="0" borderId="0" xfId="34" applyFont="1" applyAlignment="1" applyProtection="1">
      <alignment horizontal="left"/>
    </xf>
    <xf numFmtId="0" fontId="3" fillId="0" borderId="0" xfId="250" applyFont="1" applyFill="1"/>
    <xf numFmtId="0" fontId="73" fillId="0" borderId="0" xfId="250" applyFont="1" applyFill="1" applyAlignment="1"/>
    <xf numFmtId="172" fontId="20" fillId="0" borderId="0" xfId="280" applyNumberFormat="1" applyFont="1" applyFill="1" applyBorder="1" applyAlignment="1">
      <alignment horizontal="center"/>
    </xf>
    <xf numFmtId="0" fontId="3" fillId="0" borderId="0" xfId="250" applyFont="1" applyAlignment="1"/>
    <xf numFmtId="0" fontId="108" fillId="0" borderId="0" xfId="250" applyFont="1" applyFill="1" applyAlignment="1">
      <alignment wrapText="1"/>
    </xf>
    <xf numFmtId="172" fontId="40" fillId="0" borderId="0" xfId="280" applyNumberFormat="1" applyFont="1" applyFill="1" applyBorder="1" applyAlignment="1">
      <alignment horizontal="center"/>
    </xf>
    <xf numFmtId="46" fontId="3" fillId="0" borderId="0" xfId="250" quotePrefix="1" applyNumberFormat="1" applyFont="1"/>
    <xf numFmtId="0" fontId="3" fillId="0" borderId="0" xfId="250" quotePrefix="1" applyFont="1" applyFill="1"/>
    <xf numFmtId="0" fontId="109" fillId="0" borderId="0" xfId="251" applyFont="1" applyFill="1" applyAlignment="1">
      <alignment wrapText="1"/>
    </xf>
    <xf numFmtId="1" fontId="56" fillId="0" borderId="0" xfId="0" applyNumberFormat="1" applyFont="1" applyFill="1"/>
    <xf numFmtId="0" fontId="74" fillId="50" borderId="0" xfId="0" applyFont="1" applyFill="1"/>
    <xf numFmtId="0" fontId="134" fillId="0" borderId="0" xfId="250" applyFont="1" applyFill="1" applyBorder="1"/>
    <xf numFmtId="0" fontId="17" fillId="0" borderId="0" xfId="73" applyFont="1" applyFill="1" applyAlignment="1">
      <alignment wrapText="1"/>
    </xf>
    <xf numFmtId="0" fontId="76" fillId="0" borderId="9" xfId="250" applyFont="1" applyFill="1" applyBorder="1" applyAlignment="1">
      <alignment vertical="top"/>
    </xf>
    <xf numFmtId="0" fontId="76" fillId="0" borderId="9" xfId="250" applyFont="1" applyFill="1" applyBorder="1" applyAlignment="1">
      <alignment vertical="top" wrapText="1"/>
    </xf>
    <xf numFmtId="0" fontId="102" fillId="0" borderId="0" xfId="73" applyFont="1" applyAlignment="1">
      <alignment horizontal="left"/>
    </xf>
    <xf numFmtId="0" fontId="43" fillId="0" borderId="0" xfId="34" applyFont="1" applyFill="1" applyAlignment="1" applyProtection="1">
      <alignment vertical="center"/>
    </xf>
    <xf numFmtId="0" fontId="20" fillId="0" borderId="0" xfId="73" applyFont="1" applyAlignment="1">
      <alignment horizontal="left" wrapText="1"/>
    </xf>
    <xf numFmtId="0" fontId="43" fillId="0" borderId="0" xfId="34" quotePrefix="1" applyNumberFormat="1" applyFont="1" applyFill="1" applyAlignment="1" applyProtection="1">
      <alignment horizontal="left" vertical="top" wrapText="1"/>
    </xf>
    <xf numFmtId="0" fontId="43" fillId="0" borderId="0" xfId="34" applyNumberFormat="1" applyFont="1" applyFill="1" applyAlignment="1" applyProtection="1">
      <alignment horizontal="left" vertical="top" wrapText="1"/>
    </xf>
    <xf numFmtId="0" fontId="20" fillId="0" borderId="0" xfId="54" applyFont="1" applyAlignment="1">
      <alignment vertical="top"/>
    </xf>
    <xf numFmtId="0" fontId="17" fillId="0" borderId="0" xfId="54" applyFont="1" applyAlignment="1">
      <alignment horizontal="left" wrapText="1"/>
    </xf>
    <xf numFmtId="0" fontId="43" fillId="0" borderId="0" xfId="34" applyNumberFormat="1" applyFont="1" applyFill="1" applyAlignment="1" applyProtection="1">
      <alignment vertical="top" wrapText="1"/>
    </xf>
    <xf numFmtId="0" fontId="43" fillId="0" borderId="0" xfId="34" applyFont="1" applyFill="1" applyAlignment="1" applyProtection="1"/>
    <xf numFmtId="0" fontId="22" fillId="0" borderId="0" xfId="57" applyFont="1" applyFill="1"/>
    <xf numFmtId="0" fontId="17" fillId="0" borderId="0" xfId="73" applyFont="1" applyFill="1" applyAlignment="1">
      <alignment horizontal="left"/>
    </xf>
    <xf numFmtId="0" fontId="43" fillId="0" borderId="0" xfId="34" applyFont="1" applyAlignment="1" applyProtection="1"/>
    <xf numFmtId="0" fontId="17" fillId="0" borderId="0" xfId="73" applyFont="1" applyAlignment="1">
      <alignment vertical="center"/>
    </xf>
    <xf numFmtId="0" fontId="22" fillId="0" borderId="0" xfId="72" applyFont="1"/>
    <xf numFmtId="0" fontId="22" fillId="0" borderId="0" xfId="73" applyFont="1" applyFill="1" applyAlignment="1">
      <alignment horizontal="left"/>
    </xf>
    <xf numFmtId="0" fontId="20" fillId="0" borderId="0" xfId="73" applyFont="1" applyFill="1" applyBorder="1" applyAlignment="1">
      <alignment horizontal="right" wrapText="1"/>
    </xf>
    <xf numFmtId="0" fontId="17" fillId="0" borderId="0" xfId="73" applyFont="1" applyBorder="1" applyAlignment="1">
      <alignment horizontal="left" vertical="center"/>
    </xf>
    <xf numFmtId="0" fontId="28" fillId="0" borderId="0" xfId="73" applyFont="1" applyBorder="1" applyAlignment="1">
      <alignment horizontal="center" vertical="center" wrapText="1"/>
    </xf>
    <xf numFmtId="1" fontId="28" fillId="0" borderId="0" xfId="72" applyNumberFormat="1" applyFont="1" applyBorder="1" applyAlignment="1">
      <alignment horizontal="center" vertical="center" wrapText="1"/>
    </xf>
    <xf numFmtId="0" fontId="28" fillId="0" borderId="0" xfId="73" applyFont="1" applyBorder="1" applyAlignment="1">
      <alignment horizontal="center" vertical="center"/>
    </xf>
    <xf numFmtId="0" fontId="28" fillId="0" borderId="22" xfId="73" applyFont="1" applyBorder="1" applyAlignment="1">
      <alignment horizontal="center" vertical="top"/>
    </xf>
    <xf numFmtId="0" fontId="28" fillId="0" borderId="0" xfId="73" applyFont="1" applyBorder="1" applyAlignment="1">
      <alignment vertical="center" wrapText="1"/>
    </xf>
    <xf numFmtId="0" fontId="22" fillId="0" borderId="0" xfId="73" applyFont="1" applyAlignment="1">
      <alignment horizontal="left" vertical="center"/>
    </xf>
    <xf numFmtId="0" fontId="22" fillId="0" borderId="0" xfId="73" applyFont="1" applyBorder="1" applyAlignment="1">
      <alignment vertical="center"/>
    </xf>
    <xf numFmtId="0" fontId="22" fillId="0" borderId="0" xfId="73" applyFont="1" applyBorder="1" applyAlignment="1">
      <alignment vertical="center" wrapText="1"/>
    </xf>
    <xf numFmtId="0" fontId="22" fillId="0" borderId="0" xfId="73" applyFont="1" applyBorder="1" applyAlignment="1">
      <alignment horizontal="left" vertical="center" wrapText="1"/>
    </xf>
    <xf numFmtId="1" fontId="20" fillId="0" borderId="0" xfId="73" applyNumberFormat="1" applyFont="1" applyBorder="1" applyAlignment="1">
      <alignment horizontal="center"/>
    </xf>
    <xf numFmtId="0" fontId="17" fillId="0" borderId="0" xfId="73" applyFont="1" applyAlignment="1"/>
    <xf numFmtId="0" fontId="22" fillId="0" borderId="0" xfId="0" applyFont="1" applyAlignment="1">
      <alignment horizontal="left"/>
    </xf>
    <xf numFmtId="0" fontId="22" fillId="0" borderId="0" xfId="72" applyFont="1" applyFill="1" applyAlignment="1">
      <alignment horizontal="left"/>
    </xf>
    <xf numFmtId="0" fontId="20" fillId="0" borderId="0" xfId="60" applyFont="1" applyFill="1" applyAlignment="1">
      <alignment horizontal="right" vertical="center" wrapText="1"/>
    </xf>
    <xf numFmtId="0" fontId="28" fillId="0" borderId="0" xfId="73" applyFont="1" applyFill="1" applyBorder="1" applyAlignment="1">
      <alignment horizontal="right" vertical="center" wrapText="1"/>
    </xf>
    <xf numFmtId="0" fontId="28" fillId="0" borderId="1" xfId="73" applyFont="1" applyFill="1" applyBorder="1" applyAlignment="1">
      <alignment horizontal="right" vertical="top"/>
    </xf>
    <xf numFmtId="0" fontId="28" fillId="0" borderId="0" xfId="73" applyFont="1" applyFill="1" applyBorder="1" applyAlignment="1">
      <alignment horizontal="right" vertical="top" wrapText="1"/>
    </xf>
    <xf numFmtId="0" fontId="28" fillId="0" borderId="0" xfId="73" applyFont="1" applyFill="1" applyBorder="1" applyAlignment="1">
      <alignment horizontal="left"/>
    </xf>
    <xf numFmtId="0" fontId="28" fillId="0" borderId="0" xfId="72" applyFont="1" applyFill="1" applyBorder="1" applyAlignment="1">
      <alignment horizontal="right" vertical="center" wrapText="1"/>
    </xf>
    <xf numFmtId="0" fontId="17" fillId="0" borderId="0" xfId="73" applyFont="1" applyFill="1" applyBorder="1" applyAlignment="1">
      <alignment vertical="center"/>
    </xf>
    <xf numFmtId="0" fontId="22" fillId="0" borderId="0" xfId="72" applyFont="1" applyFill="1" applyAlignment="1">
      <alignment vertical="top"/>
    </xf>
    <xf numFmtId="0" fontId="22" fillId="0" borderId="0" xfId="73" applyFont="1" applyFill="1" applyAlignment="1">
      <alignment horizontal="left" vertical="top"/>
    </xf>
    <xf numFmtId="0" fontId="22" fillId="0" borderId="0" xfId="73" applyFont="1" applyFill="1" applyBorder="1" applyAlignment="1">
      <alignment horizontal="left" vertical="top"/>
    </xf>
    <xf numFmtId="0" fontId="22" fillId="0" borderId="0" xfId="73" applyFont="1" applyFill="1" applyBorder="1" applyAlignment="1">
      <alignment horizontal="left" vertical="top" wrapText="1"/>
    </xf>
    <xf numFmtId="0" fontId="28" fillId="0" borderId="7" xfId="73" applyFont="1" applyFill="1" applyBorder="1" applyAlignment="1">
      <alignment horizontal="right"/>
    </xf>
    <xf numFmtId="0" fontId="22" fillId="0" borderId="0" xfId="73" applyFont="1" applyBorder="1" applyAlignment="1">
      <alignment wrapText="1"/>
    </xf>
    <xf numFmtId="0" fontId="30" fillId="0" borderId="0" xfId="0" applyFont="1" applyFill="1"/>
    <xf numFmtId="0" fontId="22" fillId="0" borderId="0" xfId="61" applyFont="1"/>
    <xf numFmtId="167" fontId="30" fillId="0" borderId="0" xfId="73" applyNumberFormat="1" applyFont="1" applyFill="1" applyBorder="1" applyAlignment="1">
      <alignment horizontal="center" vertical="center"/>
    </xf>
    <xf numFmtId="0" fontId="28" fillId="0" borderId="0" xfId="0" applyFont="1" applyFill="1"/>
    <xf numFmtId="0" fontId="28" fillId="0" borderId="0" xfId="0" applyFont="1" applyFill="1" applyBorder="1" applyAlignment="1">
      <alignment horizontal="center" vertical="center" wrapText="1"/>
    </xf>
    <xf numFmtId="0" fontId="28" fillId="0" borderId="0" xfId="0" applyFont="1" applyFill="1" applyAlignment="1">
      <alignment horizontal="center" vertical="center" wrapText="1"/>
    </xf>
    <xf numFmtId="0" fontId="17" fillId="0" borderId="0" xfId="0" applyFont="1" applyFill="1" applyAlignment="1">
      <alignment horizontal="left"/>
    </xf>
    <xf numFmtId="0" fontId="22" fillId="0" borderId="0" xfId="73" applyFont="1" applyFill="1" applyAlignment="1">
      <alignment horizontal="left" wrapText="1"/>
    </xf>
    <xf numFmtId="0" fontId="17" fillId="0" borderId="0" xfId="73" applyFont="1" applyFill="1" applyAlignment="1">
      <alignment horizontal="left" vertical="center"/>
    </xf>
    <xf numFmtId="0" fontId="28" fillId="0" borderId="1" xfId="73" applyFont="1" applyBorder="1" applyAlignment="1"/>
    <xf numFmtId="0" fontId="22" fillId="0" borderId="0" xfId="73" applyFont="1" applyFill="1" applyBorder="1" applyAlignment="1"/>
    <xf numFmtId="167" fontId="30" fillId="0" borderId="0" xfId="73" applyNumberFormat="1" applyFont="1" applyFill="1" applyBorder="1" applyAlignment="1">
      <alignment horizontal="left" vertical="center"/>
    </xf>
    <xf numFmtId="167" fontId="30" fillId="0" borderId="0" xfId="73" applyNumberFormat="1" applyFont="1" applyFill="1" applyBorder="1" applyAlignment="1">
      <alignment horizontal="left"/>
    </xf>
    <xf numFmtId="0" fontId="22" fillId="0" borderId="0" xfId="65" applyFont="1" applyAlignment="1">
      <alignment horizontal="left"/>
    </xf>
    <xf numFmtId="0" fontId="17" fillId="0" borderId="0" xfId="0" applyFont="1"/>
    <xf numFmtId="0" fontId="17" fillId="0" borderId="0" xfId="0" applyFont="1" applyFill="1"/>
    <xf numFmtId="0" fontId="22" fillId="0" borderId="0" xfId="73" applyFont="1" applyFill="1" applyBorder="1" applyAlignment="1">
      <alignment wrapText="1"/>
    </xf>
    <xf numFmtId="1" fontId="28" fillId="0" borderId="0" xfId="72" applyNumberFormat="1" applyFont="1" applyFill="1" applyBorder="1" applyAlignment="1">
      <alignment horizontal="center" vertical="center" wrapText="1"/>
    </xf>
    <xf numFmtId="0" fontId="22" fillId="0" borderId="0" xfId="0" applyFont="1" applyFill="1" applyAlignment="1">
      <alignment wrapText="1"/>
    </xf>
    <xf numFmtId="0" fontId="28" fillId="0" borderId="3" xfId="73" applyFont="1" applyFill="1" applyBorder="1" applyAlignment="1">
      <alignment horizontal="center" vertical="center" wrapText="1"/>
    </xf>
    <xf numFmtId="0" fontId="17" fillId="0" borderId="0" xfId="73" applyFont="1" applyAlignment="1">
      <alignment horizontal="left" vertical="center"/>
    </xf>
    <xf numFmtId="0" fontId="28" fillId="0" borderId="0" xfId="65" applyFont="1" applyBorder="1" applyAlignment="1">
      <alignment horizontal="center" vertical="center" wrapText="1"/>
    </xf>
    <xf numFmtId="0" fontId="43" fillId="0" borderId="0" xfId="34" applyFont="1" applyAlignment="1" applyProtection="1">
      <alignment horizontal="left"/>
    </xf>
    <xf numFmtId="0" fontId="17" fillId="0" borderId="0" xfId="73" applyFont="1" applyAlignment="1">
      <alignment horizontal="left" wrapText="1"/>
    </xf>
    <xf numFmtId="1" fontId="28" fillId="0" borderId="0" xfId="73" applyNumberFormat="1" applyFont="1" applyFill="1" applyBorder="1" applyAlignment="1">
      <alignment horizontal="center" vertical="center"/>
    </xf>
    <xf numFmtId="0" fontId="43" fillId="0" borderId="0" xfId="34" applyFont="1" applyAlignment="1" applyProtection="1">
      <alignment horizontal="left" wrapText="1"/>
    </xf>
    <xf numFmtId="0" fontId="22" fillId="0" borderId="0" xfId="73" applyFont="1" applyBorder="1" applyAlignment="1">
      <alignment horizontal="left"/>
    </xf>
    <xf numFmtId="0" fontId="20" fillId="0" borderId="0" xfId="72" applyFont="1" applyAlignment="1">
      <alignment horizontal="left"/>
    </xf>
    <xf numFmtId="0" fontId="28" fillId="0" borderId="0" xfId="54" applyFont="1" applyAlignment="1">
      <alignment horizontal="left"/>
    </xf>
    <xf numFmtId="0" fontId="28" fillId="0" borderId="0" xfId="72" applyFont="1" applyAlignment="1">
      <alignment wrapText="1"/>
    </xf>
    <xf numFmtId="0" fontId="22" fillId="0" borderId="0" xfId="0" applyFont="1" applyFill="1" applyBorder="1" applyAlignment="1"/>
    <xf numFmtId="0" fontId="22" fillId="0" borderId="0" xfId="73" applyFont="1" applyBorder="1" applyAlignment="1"/>
    <xf numFmtId="0" fontId="28" fillId="0" borderId="0" xfId="72" applyFont="1" applyFill="1"/>
    <xf numFmtId="0" fontId="20" fillId="0" borderId="0" xfId="72" applyFont="1" applyFill="1"/>
    <xf numFmtId="0" fontId="20" fillId="0" borderId="0" xfId="72" applyFont="1" applyFill="1" applyAlignment="1"/>
    <xf numFmtId="0" fontId="110" fillId="0" borderId="0" xfId="0" applyFont="1" applyFill="1" applyBorder="1" applyAlignment="1">
      <alignment horizontal="left" vertical="top"/>
    </xf>
    <xf numFmtId="0" fontId="77" fillId="0" borderId="0" xfId="0" applyFont="1" applyFill="1" applyBorder="1" applyAlignment="1"/>
    <xf numFmtId="0" fontId="73" fillId="0" borderId="0" xfId="0" applyFont="1" applyFill="1" applyAlignment="1">
      <alignment vertical="top"/>
    </xf>
    <xf numFmtId="0" fontId="78" fillId="0" borderId="0" xfId="0" applyFont="1" applyFill="1" applyBorder="1" applyAlignment="1">
      <alignment horizontal="left" vertical="top" wrapText="1"/>
    </xf>
    <xf numFmtId="0" fontId="17" fillId="0" borderId="0" xfId="73" applyFont="1" applyFill="1" applyAlignment="1">
      <alignment horizontal="left" wrapText="1"/>
    </xf>
    <xf numFmtId="0" fontId="43" fillId="0" borderId="0" xfId="34" applyFont="1" applyAlignment="1" applyProtection="1">
      <alignment horizontal="center"/>
    </xf>
    <xf numFmtId="0" fontId="43" fillId="0" borderId="0" xfId="34" applyFont="1" applyAlignment="1" applyProtection="1">
      <alignment horizontal="center" wrapText="1"/>
    </xf>
    <xf numFmtId="0" fontId="105" fillId="0" borderId="0" xfId="250" applyFont="1"/>
    <xf numFmtId="0" fontId="17" fillId="0" borderId="0" xfId="75" applyFont="1" applyAlignment="1">
      <alignment horizontal="left"/>
    </xf>
    <xf numFmtId="0" fontId="20" fillId="0" borderId="0" xfId="75" applyFont="1" applyAlignment="1">
      <alignment horizontal="left" vertical="top"/>
    </xf>
    <xf numFmtId="0" fontId="20" fillId="0" borderId="0" xfId="75" applyFont="1" applyAlignment="1">
      <alignment horizontal="center" vertical="top" wrapText="1"/>
    </xf>
    <xf numFmtId="0" fontId="30" fillId="0" borderId="0" xfId="0" applyFont="1"/>
    <xf numFmtId="0" fontId="20" fillId="0" borderId="0" xfId="0" applyFont="1" applyAlignment="1">
      <alignment horizontal="center" vertical="top" wrapText="1"/>
    </xf>
    <xf numFmtId="0" fontId="20" fillId="0" borderId="0" xfId="0" applyFont="1"/>
    <xf numFmtId="0" fontId="20" fillId="0" borderId="0" xfId="0" applyFont="1" applyFill="1"/>
    <xf numFmtId="0" fontId="20" fillId="0" borderId="0" xfId="71" applyFont="1" applyAlignment="1">
      <alignment horizontal="right" wrapText="1"/>
    </xf>
    <xf numFmtId="0" fontId="20" fillId="0" borderId="0" xfId="0" applyFont="1" applyAlignment="1">
      <alignment wrapText="1"/>
    </xf>
    <xf numFmtId="0" fontId="20" fillId="0" borderId="0" xfId="49" applyFont="1" applyAlignment="1">
      <alignment horizontal="left" vertical="top"/>
    </xf>
    <xf numFmtId="0" fontId="20" fillId="0" borderId="0" xfId="0" applyFont="1" applyFill="1" applyBorder="1"/>
    <xf numFmtId="0" fontId="28" fillId="0" borderId="0" xfId="0" applyFont="1"/>
    <xf numFmtId="0" fontId="28" fillId="0" borderId="0" xfId="0" applyFont="1" applyAlignment="1">
      <alignment wrapText="1"/>
    </xf>
    <xf numFmtId="0" fontId="17" fillId="0" borderId="0" xfId="0" applyFont="1" applyAlignment="1">
      <alignment horizontal="left"/>
    </xf>
    <xf numFmtId="0" fontId="29" fillId="0" borderId="0" xfId="0" applyFont="1" applyAlignment="1">
      <alignment horizontal="left"/>
    </xf>
    <xf numFmtId="0" fontId="28" fillId="2" borderId="0" xfId="181" applyFont="1" applyFill="1" applyBorder="1" applyAlignment="1">
      <alignment horizontal="left"/>
    </xf>
    <xf numFmtId="0" fontId="20" fillId="0" borderId="0" xfId="47" applyFont="1" applyFill="1" applyAlignment="1">
      <alignment horizontal="center" vertical="top"/>
    </xf>
    <xf numFmtId="0" fontId="73" fillId="0" borderId="0" xfId="250" applyFont="1" applyFill="1"/>
    <xf numFmtId="0" fontId="17" fillId="0" borderId="0" xfId="54" applyFont="1" applyAlignment="1"/>
    <xf numFmtId="0" fontId="3" fillId="0" borderId="0" xfId="250" applyFont="1"/>
    <xf numFmtId="0" fontId="3" fillId="0" borderId="0" xfId="250" applyFont="1" applyFill="1" applyAlignment="1">
      <alignment wrapText="1"/>
    </xf>
    <xf numFmtId="1" fontId="3" fillId="0" borderId="0" xfId="250" applyNumberFormat="1" applyFont="1" applyFill="1" applyAlignment="1"/>
    <xf numFmtId="0" fontId="22" fillId="2" borderId="0" xfId="42" applyFont="1" applyFill="1" applyAlignment="1"/>
    <xf numFmtId="0" fontId="20" fillId="0" borderId="0" xfId="53" applyFont="1" applyFill="1" applyAlignment="1">
      <alignment vertical="top"/>
    </xf>
    <xf numFmtId="0" fontId="20" fillId="0" borderId="0" xfId="53" applyFont="1" applyFill="1" applyAlignment="1">
      <alignment horizontal="right" vertical="top"/>
    </xf>
    <xf numFmtId="0" fontId="35" fillId="0" borderId="0" xfId="0" applyFont="1" applyAlignment="1">
      <alignment horizontal="left"/>
    </xf>
    <xf numFmtId="0" fontId="35" fillId="0" borderId="0" xfId="0" applyFont="1" applyAlignment="1">
      <alignment horizontal="left" vertical="top"/>
    </xf>
    <xf numFmtId="0" fontId="35" fillId="0" borderId="0" xfId="0" applyFont="1" applyAlignment="1">
      <alignment horizontal="center" vertical="top"/>
    </xf>
    <xf numFmtId="0" fontId="35" fillId="0" borderId="0" xfId="0" applyFont="1" applyAlignment="1">
      <alignment horizontal="center" vertical="top" wrapText="1"/>
    </xf>
    <xf numFmtId="0" fontId="20" fillId="0" borderId="0" xfId="70" applyFont="1" applyFill="1" applyAlignment="1">
      <alignment vertical="top"/>
    </xf>
    <xf numFmtId="0" fontId="35" fillId="0" borderId="0" xfId="0" applyFont="1" applyAlignment="1">
      <alignment vertical="top"/>
    </xf>
    <xf numFmtId="0" fontId="35" fillId="0" borderId="0" xfId="0" applyFont="1" applyFill="1" applyAlignment="1">
      <alignment vertical="top"/>
    </xf>
    <xf numFmtId="3" fontId="35" fillId="0" borderId="0" xfId="46" applyNumberFormat="1" applyFont="1" applyFill="1" applyAlignment="1"/>
    <xf numFmtId="0" fontId="43" fillId="2" borderId="0" xfId="36" applyFont="1" applyFill="1" applyAlignment="1" applyProtection="1"/>
    <xf numFmtId="0" fontId="3" fillId="0" borderId="0" xfId="250" applyFont="1" applyAlignment="1">
      <alignment wrapText="1"/>
    </xf>
    <xf numFmtId="0" fontId="3" fillId="0" borderId="4" xfId="250" applyFont="1" applyFill="1" applyBorder="1"/>
    <xf numFmtId="172" fontId="22" fillId="0" borderId="0" xfId="265" applyNumberFormat="1" applyFont="1" applyFill="1"/>
    <xf numFmtId="172" fontId="22" fillId="0" borderId="0" xfId="265" applyNumberFormat="1" applyFont="1" applyFill="1" applyAlignment="1">
      <alignment horizontal="right"/>
    </xf>
    <xf numFmtId="0" fontId="3" fillId="0" borderId="0" xfId="250" applyFont="1" applyFill="1" applyAlignment="1">
      <alignment horizontal="right"/>
    </xf>
    <xf numFmtId="0" fontId="3" fillId="0" borderId="32" xfId="250" applyFont="1" applyFill="1" applyBorder="1"/>
    <xf numFmtId="172" fontId="22" fillId="0" borderId="32" xfId="265" applyNumberFormat="1" applyFont="1" applyFill="1" applyBorder="1"/>
    <xf numFmtId="0" fontId="3" fillId="0" borderId="0" xfId="250" applyFont="1" applyFill="1" applyBorder="1"/>
    <xf numFmtId="0" fontId="3" fillId="0" borderId="4" xfId="250" applyFont="1" applyBorder="1"/>
    <xf numFmtId="172" fontId="22" fillId="0" borderId="4" xfId="265" applyNumberFormat="1" applyFont="1" applyBorder="1"/>
    <xf numFmtId="0" fontId="3" fillId="0" borderId="0" xfId="250" applyFont="1" applyBorder="1"/>
    <xf numFmtId="0" fontId="20" fillId="0" borderId="4" xfId="54" applyFont="1" applyBorder="1"/>
    <xf numFmtId="0" fontId="17" fillId="0" borderId="0" xfId="54" applyFont="1" applyBorder="1" applyAlignment="1">
      <alignment horizontal="center"/>
    </xf>
    <xf numFmtId="170" fontId="20" fillId="0" borderId="0" xfId="73" quotePrefix="1" applyNumberFormat="1" applyFont="1" applyBorder="1" applyAlignment="1">
      <alignment horizontal="right"/>
    </xf>
    <xf numFmtId="1" fontId="20" fillId="0" borderId="0" xfId="73" quotePrefix="1" applyNumberFormat="1" applyFont="1" applyBorder="1" applyAlignment="1">
      <alignment horizontal="right"/>
    </xf>
    <xf numFmtId="169" fontId="20" fillId="0" borderId="0" xfId="73" quotePrefix="1" applyNumberFormat="1" applyFont="1" applyAlignment="1">
      <alignment horizontal="center"/>
    </xf>
    <xf numFmtId="0" fontId="20" fillId="0" borderId="0" xfId="67" applyFont="1" applyFill="1"/>
    <xf numFmtId="3" fontId="20" fillId="0" borderId="0" xfId="67" applyNumberFormat="1" applyFont="1" applyFill="1"/>
    <xf numFmtId="0" fontId="20" fillId="0" borderId="0" xfId="72" applyFont="1" applyFill="1" applyAlignment="1">
      <alignment horizontal="right"/>
    </xf>
    <xf numFmtId="169" fontId="20" fillId="0" borderId="0" xfId="73" quotePrefix="1" applyNumberFormat="1" applyFont="1" applyFill="1" applyAlignment="1">
      <alignment horizontal="center"/>
    </xf>
    <xf numFmtId="0" fontId="40" fillId="0" borderId="0" xfId="72" applyFont="1" applyFill="1"/>
    <xf numFmtId="1" fontId="20" fillId="0" borderId="0" xfId="73" quotePrefix="1" applyNumberFormat="1" applyFont="1" applyBorder="1" applyAlignment="1">
      <alignment horizontal="left"/>
    </xf>
    <xf numFmtId="0" fontId="20" fillId="0" borderId="0" xfId="72" applyFont="1" applyFill="1" applyAlignment="1">
      <alignment horizontal="left"/>
    </xf>
    <xf numFmtId="0" fontId="20" fillId="0" borderId="1" xfId="54" applyFont="1" applyBorder="1"/>
    <xf numFmtId="0" fontId="19" fillId="0" borderId="0" xfId="54" applyFont="1" applyFill="1" applyBorder="1"/>
    <xf numFmtId="0" fontId="22" fillId="0" borderId="0" xfId="73" applyFont="1" applyFill="1" applyBorder="1" applyAlignment="1">
      <alignment horizontal="left"/>
    </xf>
    <xf numFmtId="172" fontId="20" fillId="0" borderId="0" xfId="280" applyNumberFormat="1" applyFont="1" applyFill="1"/>
    <xf numFmtId="0" fontId="22" fillId="0" borderId="0" xfId="73" applyFont="1" applyFill="1" applyBorder="1" applyAlignment="1">
      <alignment horizontal="left" wrapText="1"/>
    </xf>
    <xf numFmtId="0" fontId="19" fillId="0" borderId="0" xfId="67" applyFont="1" applyFill="1" applyBorder="1"/>
    <xf numFmtId="0" fontId="22" fillId="0" borderId="1" xfId="0" applyFont="1" applyFill="1" applyBorder="1"/>
    <xf numFmtId="3" fontId="20" fillId="0" borderId="0" xfId="67" applyNumberFormat="1" applyFont="1"/>
    <xf numFmtId="0" fontId="20" fillId="0" borderId="0" xfId="72" applyFont="1" applyAlignment="1">
      <alignment horizontal="right"/>
    </xf>
    <xf numFmtId="0" fontId="3" fillId="0" borderId="0" xfId="0" applyFont="1" applyAlignment="1">
      <alignment vertical="top"/>
    </xf>
    <xf numFmtId="0" fontId="3" fillId="0" borderId="1" xfId="0" applyFont="1" applyBorder="1" applyAlignment="1">
      <alignment vertical="top"/>
    </xf>
    <xf numFmtId="0" fontId="3" fillId="0" borderId="0" xfId="0" applyFont="1" applyAlignment="1">
      <alignment horizontal="center" vertical="top"/>
    </xf>
    <xf numFmtId="0" fontId="3" fillId="0" borderId="0" xfId="0" applyFont="1" applyAlignment="1">
      <alignment horizontal="left" vertical="top"/>
    </xf>
    <xf numFmtId="0" fontId="3" fillId="0" borderId="0" xfId="0" applyFont="1" applyFill="1" applyAlignment="1">
      <alignment vertical="top"/>
    </xf>
    <xf numFmtId="0" fontId="3" fillId="0" borderId="0" xfId="0" applyFont="1" applyFill="1" applyAlignment="1">
      <alignment horizontal="left" vertical="top"/>
    </xf>
    <xf numFmtId="0" fontId="3" fillId="0" borderId="0" xfId="222" applyFont="1" applyFill="1"/>
    <xf numFmtId="172" fontId="20" fillId="0" borderId="0" xfId="280" applyNumberFormat="1" applyFont="1"/>
    <xf numFmtId="0" fontId="40" fillId="0" borderId="0" xfId="54" applyFont="1"/>
    <xf numFmtId="1" fontId="20" fillId="0" borderId="0" xfId="72" applyNumberFormat="1" applyFont="1"/>
    <xf numFmtId="0" fontId="22" fillId="0" borderId="0" xfId="73" applyFont="1" applyBorder="1" applyAlignment="1">
      <alignment horizontal="left" wrapText="1"/>
    </xf>
    <xf numFmtId="0" fontId="17" fillId="0" borderId="4" xfId="54" applyFont="1" applyBorder="1"/>
    <xf numFmtId="0" fontId="17" fillId="0" borderId="0" xfId="54" applyFont="1" applyBorder="1"/>
    <xf numFmtId="0" fontId="20" fillId="0" borderId="0" xfId="66" applyFont="1"/>
    <xf numFmtId="0" fontId="20" fillId="0" borderId="0" xfId="66" applyFont="1" applyFill="1"/>
    <xf numFmtId="41" fontId="20" fillId="0" borderId="0" xfId="73" quotePrefix="1" applyNumberFormat="1" applyFont="1" applyFill="1" applyBorder="1" applyAlignment="1">
      <alignment horizontal="right"/>
    </xf>
    <xf numFmtId="41" fontId="20" fillId="0" borderId="0" xfId="54" applyNumberFormat="1" applyFont="1" applyFill="1"/>
    <xf numFmtId="41" fontId="20" fillId="0" borderId="0" xfId="76" applyNumberFormat="1" applyFont="1" applyFill="1" applyAlignment="1">
      <alignment vertical="top"/>
    </xf>
    <xf numFmtId="41" fontId="20" fillId="0" borderId="0" xfId="66" applyNumberFormat="1" applyFont="1" applyFill="1"/>
    <xf numFmtId="41" fontId="20" fillId="0" borderId="0" xfId="280" applyNumberFormat="1" applyFont="1" applyFill="1"/>
    <xf numFmtId="41" fontId="20" fillId="0" borderId="0" xfId="280" quotePrefix="1" applyNumberFormat="1" applyFont="1" applyFill="1" applyBorder="1" applyAlignment="1">
      <alignment horizontal="right"/>
    </xf>
    <xf numFmtId="41" fontId="20" fillId="0" borderId="0" xfId="280" applyNumberFormat="1" applyFont="1" applyFill="1" applyAlignment="1">
      <alignment vertical="top"/>
    </xf>
    <xf numFmtId="41" fontId="20" fillId="0" borderId="0" xfId="280" applyNumberFormat="1" applyFont="1" applyFill="1" applyBorder="1" applyAlignment="1">
      <alignment horizontal="right"/>
    </xf>
    <xf numFmtId="0" fontId="20" fillId="0" borderId="0" xfId="66" applyFont="1" applyBorder="1"/>
    <xf numFmtId="0" fontId="22" fillId="0" borderId="0" xfId="73" applyFont="1" applyAlignment="1">
      <alignment horizontal="left" vertical="center" wrapText="1"/>
    </xf>
    <xf numFmtId="0" fontId="22" fillId="0" borderId="0" xfId="73" applyFont="1" applyAlignment="1">
      <alignment horizontal="left"/>
    </xf>
    <xf numFmtId="0" fontId="19" fillId="0" borderId="0" xfId="66" applyFont="1" applyFill="1" applyBorder="1"/>
    <xf numFmtId="0" fontId="19" fillId="0" borderId="0" xfId="56" applyFont="1"/>
    <xf numFmtId="0" fontId="19" fillId="0" borderId="1" xfId="0" applyFont="1" applyBorder="1"/>
    <xf numFmtId="0" fontId="19" fillId="0" borderId="0" xfId="0" applyFont="1" applyBorder="1"/>
    <xf numFmtId="0" fontId="20" fillId="0" borderId="0" xfId="0" applyFont="1" applyAlignment="1">
      <alignment horizontal="center"/>
    </xf>
    <xf numFmtId="41" fontId="20" fillId="0" borderId="0" xfId="280" applyNumberFormat="1" applyFont="1" applyFill="1" applyAlignment="1">
      <alignment horizontal="center"/>
    </xf>
    <xf numFmtId="3" fontId="20" fillId="0" borderId="0" xfId="0" applyNumberFormat="1" applyFont="1" applyAlignment="1">
      <alignment horizontal="center"/>
    </xf>
    <xf numFmtId="164" fontId="20" fillId="0" borderId="0" xfId="0" applyNumberFormat="1" applyFont="1" applyAlignment="1">
      <alignment horizontal="right"/>
    </xf>
    <xf numFmtId="0" fontId="20" fillId="0" borderId="0" xfId="0" applyFont="1" applyFill="1" applyAlignment="1">
      <alignment horizontal="center"/>
    </xf>
    <xf numFmtId="3" fontId="20" fillId="0" borderId="0" xfId="0" applyNumberFormat="1" applyFont="1" applyFill="1" applyAlignment="1">
      <alignment horizontal="center"/>
    </xf>
    <xf numFmtId="164" fontId="20" fillId="0" borderId="0" xfId="0" applyNumberFormat="1" applyFont="1" applyFill="1" applyAlignment="1">
      <alignment horizontal="right"/>
    </xf>
    <xf numFmtId="0" fontId="22" fillId="0" borderId="0" xfId="62" applyFont="1" applyAlignment="1">
      <alignment horizontal="left" wrapText="1"/>
    </xf>
    <xf numFmtId="0" fontId="22" fillId="0" borderId="0" xfId="62" applyFont="1" applyAlignment="1">
      <alignment wrapText="1"/>
    </xf>
    <xf numFmtId="0" fontId="19" fillId="0" borderId="0" xfId="65" applyFont="1"/>
    <xf numFmtId="0" fontId="28" fillId="0" borderId="0" xfId="72" applyFont="1" applyFill="1" applyAlignment="1">
      <alignment horizontal="center"/>
    </xf>
    <xf numFmtId="1" fontId="28" fillId="0" borderId="0" xfId="72" applyNumberFormat="1" applyFont="1" applyFill="1" applyAlignment="1">
      <alignment horizontal="center"/>
    </xf>
    <xf numFmtId="2" fontId="28" fillId="0" borderId="0" xfId="73" applyNumberFormat="1" applyFont="1" applyFill="1" applyBorder="1" applyAlignment="1">
      <alignment horizontal="center"/>
    </xf>
    <xf numFmtId="0" fontId="19" fillId="0" borderId="0" xfId="73" applyFont="1" applyFill="1" applyAlignment="1">
      <alignment horizontal="left"/>
    </xf>
    <xf numFmtId="0" fontId="22" fillId="0" borderId="5" xfId="0" applyFont="1" applyFill="1" applyBorder="1"/>
    <xf numFmtId="2" fontId="22" fillId="0" borderId="5" xfId="0" applyNumberFormat="1" applyFont="1" applyFill="1" applyBorder="1"/>
    <xf numFmtId="0" fontId="22" fillId="0" borderId="0" xfId="73" applyFont="1" applyFill="1" applyAlignment="1">
      <alignment horizontal="left" vertical="justify" wrapText="1"/>
    </xf>
    <xf numFmtId="0" fontId="20" fillId="0" borderId="0" xfId="52" applyFont="1" applyFill="1" applyAlignment="1"/>
    <xf numFmtId="169" fontId="20" fillId="0" borderId="4" xfId="72" applyNumberFormat="1" applyFont="1" applyFill="1" applyBorder="1"/>
    <xf numFmtId="0" fontId="20" fillId="0" borderId="0" xfId="73" applyFont="1" applyFill="1" applyBorder="1" applyAlignment="1"/>
    <xf numFmtId="0" fontId="20" fillId="0" borderId="5" xfId="73" applyFont="1" applyFill="1" applyBorder="1" applyAlignment="1">
      <alignment wrapText="1"/>
    </xf>
    <xf numFmtId="0" fontId="22" fillId="0" borderId="0" xfId="0" applyFont="1" applyFill="1" applyBorder="1" applyAlignment="1">
      <alignment wrapText="1"/>
    </xf>
    <xf numFmtId="0" fontId="22" fillId="0" borderId="0" xfId="73" applyFont="1" applyFill="1" applyAlignment="1">
      <alignment vertical="justify" wrapText="1"/>
    </xf>
    <xf numFmtId="1" fontId="19" fillId="0" borderId="0" xfId="72" applyNumberFormat="1" applyFont="1" applyFill="1"/>
    <xf numFmtId="1" fontId="28" fillId="0" borderId="0" xfId="72" applyNumberFormat="1" applyFont="1" applyFill="1" applyAlignment="1">
      <alignment horizontal="center" vertical="center" wrapText="1"/>
    </xf>
    <xf numFmtId="0" fontId="17" fillId="0" borderId="0" xfId="0" applyFont="1" applyFill="1" applyBorder="1"/>
    <xf numFmtId="0" fontId="19" fillId="0" borderId="3" xfId="72" applyFont="1" applyFill="1" applyBorder="1"/>
    <xf numFmtId="1" fontId="20" fillId="0" borderId="0" xfId="51" applyNumberFormat="1" applyFont="1" applyFill="1" applyAlignment="1"/>
    <xf numFmtId="173" fontId="20" fillId="0" borderId="0" xfId="280" applyNumberFormat="1" applyFont="1" applyFill="1" applyAlignment="1"/>
    <xf numFmtId="173" fontId="20" fillId="0" borderId="0" xfId="280" quotePrefix="1" applyNumberFormat="1" applyFont="1" applyFill="1" applyBorder="1" applyAlignment="1">
      <alignment horizontal="right"/>
    </xf>
    <xf numFmtId="1" fontId="20" fillId="0" borderId="0" xfId="0" applyNumberFormat="1" applyFont="1" applyFill="1" applyAlignment="1">
      <alignment horizontal="right"/>
    </xf>
    <xf numFmtId="170" fontId="20" fillId="0" borderId="0" xfId="0" applyNumberFormat="1" applyFont="1" applyFill="1"/>
    <xf numFmtId="170" fontId="20" fillId="0" borderId="0" xfId="73" quotePrefix="1" applyNumberFormat="1" applyFont="1" applyFill="1" applyBorder="1" applyAlignment="1">
      <alignment horizontal="right"/>
    </xf>
    <xf numFmtId="170" fontId="20" fillId="0" borderId="0" xfId="0" applyNumberFormat="1" applyFont="1" applyFill="1" applyBorder="1"/>
    <xf numFmtId="1" fontId="20" fillId="0" borderId="0" xfId="0" applyNumberFormat="1" applyFont="1" applyFill="1" applyBorder="1" applyAlignment="1">
      <alignment horizontal="right"/>
    </xf>
    <xf numFmtId="0" fontId="19" fillId="0" borderId="4" xfId="0" applyFont="1" applyFill="1" applyBorder="1"/>
    <xf numFmtId="170" fontId="19" fillId="0" borderId="4" xfId="73" quotePrefix="1" applyNumberFormat="1" applyFont="1" applyFill="1" applyBorder="1" applyAlignment="1">
      <alignment horizontal="right"/>
    </xf>
    <xf numFmtId="170" fontId="19" fillId="0" borderId="4" xfId="0" applyNumberFormat="1" applyFont="1" applyFill="1" applyBorder="1"/>
    <xf numFmtId="3" fontId="19" fillId="0" borderId="4" xfId="73" quotePrefix="1" applyNumberFormat="1" applyFont="1" applyFill="1" applyBorder="1" applyAlignment="1">
      <alignment horizontal="right"/>
    </xf>
    <xf numFmtId="2" fontId="19" fillId="0" borderId="4" xfId="0" applyNumberFormat="1" applyFont="1" applyFill="1" applyBorder="1" applyAlignment="1">
      <alignment horizontal="center"/>
    </xf>
    <xf numFmtId="0" fontId="28" fillId="0" borderId="1" xfId="73" applyFont="1" applyFill="1" applyBorder="1" applyAlignment="1">
      <alignment horizontal="center"/>
    </xf>
    <xf numFmtId="0" fontId="28" fillId="0" borderId="1" xfId="72" applyFont="1" applyFill="1" applyBorder="1" applyAlignment="1">
      <alignment horizontal="center"/>
    </xf>
    <xf numFmtId="1" fontId="28" fillId="0" borderId="1" xfId="72" applyNumberFormat="1" applyFont="1" applyFill="1" applyBorder="1" applyAlignment="1">
      <alignment horizontal="center"/>
    </xf>
    <xf numFmtId="0" fontId="30" fillId="0" borderId="0" xfId="73" applyFont="1" applyFill="1" applyBorder="1" applyAlignment="1">
      <alignment horizontal="left"/>
    </xf>
    <xf numFmtId="0" fontId="22" fillId="0" borderId="0" xfId="64" applyFont="1" applyFill="1" applyBorder="1" applyAlignment="1"/>
    <xf numFmtId="0" fontId="22" fillId="0" borderId="0" xfId="64" applyFont="1" applyFill="1"/>
    <xf numFmtId="0" fontId="22" fillId="0" borderId="0" xfId="64" applyFont="1"/>
    <xf numFmtId="1" fontId="19" fillId="0" borderId="0" xfId="72" applyNumberFormat="1" applyFont="1"/>
    <xf numFmtId="0" fontId="20" fillId="0" borderId="0" xfId="73" applyFont="1" applyBorder="1" applyAlignment="1"/>
    <xf numFmtId="0" fontId="20" fillId="0" borderId="2" xfId="54" applyFont="1" applyBorder="1" applyAlignment="1">
      <alignment wrapText="1"/>
    </xf>
    <xf numFmtId="0" fontId="22" fillId="0" borderId="0" xfId="73" applyFont="1" applyBorder="1" applyAlignment="1">
      <alignment horizontal="left" vertical="top" wrapText="1"/>
    </xf>
    <xf numFmtId="168" fontId="28" fillId="0" borderId="0" xfId="72" applyNumberFormat="1" applyFont="1" applyFill="1"/>
    <xf numFmtId="0" fontId="19" fillId="0" borderId="0" xfId="73" applyFont="1" applyFill="1" applyAlignment="1">
      <alignment horizontal="center"/>
    </xf>
    <xf numFmtId="170" fontId="20" fillId="0" borderId="0" xfId="73" applyNumberFormat="1" applyFont="1" applyFill="1" applyBorder="1" applyAlignment="1">
      <alignment horizontal="right"/>
    </xf>
    <xf numFmtId="0" fontId="19" fillId="0" borderId="1" xfId="0" applyFont="1" applyFill="1" applyBorder="1"/>
    <xf numFmtId="0" fontId="22" fillId="0" borderId="0" xfId="0" applyFont="1" applyAlignment="1">
      <alignment horizontal="left" wrapText="1"/>
    </xf>
    <xf numFmtId="167" fontId="17" fillId="0" borderId="0" xfId="73" quotePrefix="1" applyNumberFormat="1" applyFont="1" applyFill="1" applyBorder="1" applyAlignment="1">
      <alignment horizontal="left"/>
    </xf>
    <xf numFmtId="167" fontId="17" fillId="0" borderId="2" xfId="73" quotePrefix="1" applyNumberFormat="1" applyFont="1" applyFill="1" applyBorder="1" applyAlignment="1">
      <alignment horizontal="right"/>
    </xf>
    <xf numFmtId="2" fontId="19" fillId="0" borderId="0" xfId="0" applyNumberFormat="1" applyFont="1" applyFill="1"/>
    <xf numFmtId="0" fontId="19" fillId="0" borderId="0" xfId="0" applyFont="1" applyFill="1" applyAlignment="1">
      <alignment horizontal="right"/>
    </xf>
    <xf numFmtId="0" fontId="28" fillId="0" borderId="2" xfId="73" applyFont="1" applyBorder="1" applyAlignment="1">
      <alignment horizontal="center"/>
    </xf>
    <xf numFmtId="0" fontId="28" fillId="0" borderId="0" xfId="73" applyFont="1" applyAlignment="1">
      <alignment horizontal="center"/>
    </xf>
    <xf numFmtId="0" fontId="28" fillId="0" borderId="1" xfId="73" applyFont="1" applyBorder="1" applyAlignment="1">
      <alignment horizontal="center"/>
    </xf>
    <xf numFmtId="0" fontId="22" fillId="0" borderId="0" xfId="61" applyFont="1" applyBorder="1" applyAlignment="1"/>
    <xf numFmtId="0" fontId="19" fillId="0" borderId="1" xfId="72" applyFont="1" applyFill="1" applyBorder="1"/>
    <xf numFmtId="1" fontId="20" fillId="0" borderId="6" xfId="72" applyNumberFormat="1" applyFont="1" applyFill="1" applyBorder="1" applyAlignment="1">
      <alignment horizontal="right"/>
    </xf>
    <xf numFmtId="0" fontId="20" fillId="0" borderId="6" xfId="45" applyFont="1" applyFill="1" applyBorder="1" applyAlignment="1">
      <alignment vertical="top"/>
    </xf>
    <xf numFmtId="0" fontId="20" fillId="0" borderId="4" xfId="54" applyFont="1" applyFill="1" applyBorder="1" applyAlignment="1"/>
    <xf numFmtId="0" fontId="20" fillId="0" borderId="0" xfId="54" applyFont="1" applyFill="1" applyBorder="1" applyAlignment="1"/>
    <xf numFmtId="0" fontId="22" fillId="0" borderId="0" xfId="0" applyFont="1" applyFill="1" applyAlignment="1">
      <alignment vertical="top" wrapText="1"/>
    </xf>
    <xf numFmtId="0" fontId="22" fillId="0" borderId="0" xfId="0" applyFont="1" applyFill="1" applyAlignment="1">
      <alignment horizontal="left" vertical="top" wrapText="1"/>
    </xf>
    <xf numFmtId="0" fontId="22" fillId="0" borderId="0" xfId="73" applyFont="1" applyFill="1" applyBorder="1" applyAlignment="1">
      <alignment vertical="top" wrapText="1"/>
    </xf>
    <xf numFmtId="0" fontId="20" fillId="0" borderId="11" xfId="72" applyFont="1" applyFill="1" applyBorder="1"/>
    <xf numFmtId="0" fontId="20" fillId="0" borderId="4" xfId="60" applyFont="1" applyFill="1" applyBorder="1" applyAlignment="1"/>
    <xf numFmtId="0" fontId="22" fillId="0" borderId="0" xfId="59" applyFont="1"/>
    <xf numFmtId="0" fontId="28" fillId="0" borderId="2" xfId="73" applyFont="1" applyBorder="1"/>
    <xf numFmtId="0" fontId="28" fillId="0" borderId="3" xfId="73" applyFont="1" applyBorder="1"/>
    <xf numFmtId="0" fontId="22" fillId="0" borderId="0" xfId="73" applyFont="1" applyFill="1" applyAlignment="1">
      <alignment wrapText="1"/>
    </xf>
    <xf numFmtId="0" fontId="19" fillId="0" borderId="0" xfId="58" applyFont="1"/>
    <xf numFmtId="0" fontId="28" fillId="0" borderId="2" xfId="73" applyFont="1" applyBorder="1" applyAlignment="1">
      <alignment horizontal="center" vertical="center"/>
    </xf>
    <xf numFmtId="0" fontId="28" fillId="0" borderId="2" xfId="73" applyFont="1" applyBorder="1" applyAlignment="1">
      <alignment horizontal="centerContinuous" vertical="center"/>
    </xf>
    <xf numFmtId="0" fontId="28" fillId="0" borderId="0" xfId="73" applyFont="1" applyBorder="1" applyAlignment="1">
      <alignment horizontal="centerContinuous" vertical="center"/>
    </xf>
    <xf numFmtId="0" fontId="28" fillId="0" borderId="0" xfId="73" applyFont="1" applyAlignment="1">
      <alignment horizontal="center" vertical="center"/>
    </xf>
    <xf numFmtId="1" fontId="28" fillId="0" borderId="0" xfId="72" applyNumberFormat="1" applyFont="1" applyAlignment="1">
      <alignment horizontal="center" vertical="center"/>
    </xf>
    <xf numFmtId="0" fontId="28" fillId="0" borderId="3" xfId="73" applyFont="1" applyBorder="1" applyAlignment="1">
      <alignment horizontal="center" vertical="center"/>
    </xf>
    <xf numFmtId="0" fontId="20" fillId="0" borderId="0" xfId="44" applyFont="1" applyAlignment="1">
      <alignment vertical="top"/>
    </xf>
    <xf numFmtId="1" fontId="19" fillId="0" borderId="0" xfId="58" applyNumberFormat="1" applyFont="1"/>
    <xf numFmtId="0" fontId="20" fillId="0" borderId="0" xfId="44" applyFont="1" applyAlignment="1">
      <alignment vertical="top" wrapText="1"/>
    </xf>
    <xf numFmtId="0" fontId="19" fillId="0" borderId="0" xfId="73" applyFont="1" applyBorder="1" applyAlignment="1">
      <alignment horizontal="left"/>
    </xf>
    <xf numFmtId="0" fontId="19" fillId="0" borderId="1" xfId="73" applyFont="1" applyBorder="1" applyAlignment="1"/>
    <xf numFmtId="0" fontId="19" fillId="0" borderId="1" xfId="73" applyFont="1" applyBorder="1" applyAlignment="1">
      <alignment horizontal="left"/>
    </xf>
    <xf numFmtId="0" fontId="19" fillId="0" borderId="0" xfId="73" applyFont="1" applyBorder="1" applyAlignment="1"/>
    <xf numFmtId="0" fontId="19" fillId="0" borderId="0" xfId="58" applyFont="1" applyFill="1"/>
    <xf numFmtId="0" fontId="19" fillId="0" borderId="0" xfId="54" applyFont="1"/>
    <xf numFmtId="1" fontId="20" fillId="0" borderId="0" xfId="73" applyNumberFormat="1" applyFont="1" applyAlignment="1">
      <alignment horizontal="center"/>
    </xf>
    <xf numFmtId="1" fontId="20" fillId="0" borderId="4" xfId="73" applyNumberFormat="1" applyFont="1" applyBorder="1" applyAlignment="1">
      <alignment horizontal="right" vertical="center" indent="1"/>
    </xf>
    <xf numFmtId="1" fontId="28" fillId="0" borderId="0" xfId="72" applyNumberFormat="1" applyFont="1" applyAlignment="1">
      <alignment horizontal="center" vertical="center" wrapText="1"/>
    </xf>
    <xf numFmtId="0" fontId="28" fillId="0" borderId="0" xfId="73" applyFont="1" applyBorder="1" applyAlignment="1">
      <alignment horizontal="right" wrapText="1"/>
    </xf>
    <xf numFmtId="0" fontId="19" fillId="0" borderId="1" xfId="73" applyFont="1" applyBorder="1"/>
    <xf numFmtId="1" fontId="19" fillId="0" borderId="1" xfId="73" applyNumberFormat="1" applyFont="1" applyBorder="1"/>
    <xf numFmtId="1" fontId="19" fillId="0" borderId="0" xfId="73" applyNumberFormat="1" applyFont="1" applyBorder="1"/>
    <xf numFmtId="0" fontId="19" fillId="0" borderId="0" xfId="72" applyFont="1" applyAlignment="1"/>
    <xf numFmtId="1" fontId="19" fillId="0" borderId="0" xfId="72" applyNumberFormat="1" applyFont="1" applyAlignment="1"/>
    <xf numFmtId="0" fontId="19" fillId="0" borderId="0" xfId="55" applyFont="1"/>
    <xf numFmtId="0" fontId="17" fillId="0" borderId="0" xfId="73" applyFont="1" applyBorder="1" applyAlignment="1">
      <alignment horizontal="left" wrapText="1"/>
    </xf>
    <xf numFmtId="0" fontId="19" fillId="0" borderId="0" xfId="57" applyFont="1" applyFill="1"/>
    <xf numFmtId="0" fontId="19" fillId="0" borderId="1" xfId="73" applyFont="1" applyFill="1" applyBorder="1"/>
    <xf numFmtId="1" fontId="19" fillId="0" borderId="1" xfId="73" applyNumberFormat="1" applyFont="1" applyFill="1" applyBorder="1"/>
    <xf numFmtId="0" fontId="20" fillId="0" borderId="0" xfId="54" applyFont="1" applyAlignment="1">
      <alignment horizontal="left"/>
    </xf>
    <xf numFmtId="0" fontId="43" fillId="0" borderId="0" xfId="34" applyFont="1" applyFill="1" applyAlignment="1" applyProtection="1"/>
    <xf numFmtId="0" fontId="43" fillId="0" borderId="0" xfId="34" applyFont="1" applyFill="1" applyAlignment="1" applyProtection="1">
      <alignment vertical="center"/>
    </xf>
    <xf numFmtId="0" fontId="43" fillId="0" borderId="0" xfId="34" applyNumberFormat="1" applyFont="1" applyFill="1" applyAlignment="1" applyProtection="1">
      <alignment vertical="top" wrapText="1"/>
    </xf>
    <xf numFmtId="0" fontId="43" fillId="0" borderId="0" xfId="34" applyFont="1" applyFill="1" applyAlignment="1" applyProtection="1">
      <alignment horizontal="left" vertical="center"/>
    </xf>
    <xf numFmtId="0" fontId="28" fillId="0" borderId="0" xfId="54" applyFont="1" applyAlignment="1"/>
    <xf numFmtId="0" fontId="43" fillId="0" borderId="0" xfId="34" applyFont="1" applyFill="1" applyAlignment="1" applyProtection="1">
      <alignment horizontal="left" wrapText="1"/>
    </xf>
    <xf numFmtId="0" fontId="43" fillId="0" borderId="0" xfId="34" applyFont="1" applyFill="1" applyAlignment="1" applyProtection="1">
      <alignment horizontal="left" vertical="center" wrapText="1"/>
    </xf>
    <xf numFmtId="0" fontId="20" fillId="0" borderId="0" xfId="73" applyFont="1" applyAlignment="1">
      <alignment horizontal="left" wrapText="1"/>
    </xf>
    <xf numFmtId="0" fontId="43" fillId="0" borderId="0" xfId="34" applyNumberFormat="1" applyFont="1" applyFill="1" applyAlignment="1" applyProtection="1">
      <alignment horizontal="left" vertical="top" wrapText="1"/>
    </xf>
    <xf numFmtId="0" fontId="43" fillId="0" borderId="0" xfId="34" quotePrefix="1" applyNumberFormat="1" applyFont="1" applyFill="1" applyAlignment="1" applyProtection="1">
      <alignment horizontal="left" vertical="top" wrapText="1"/>
    </xf>
    <xf numFmtId="0" fontId="20" fillId="0" borderId="0" xfId="54" applyFont="1" applyAlignment="1">
      <alignment vertical="top"/>
    </xf>
    <xf numFmtId="0" fontId="17" fillId="0" borderId="0" xfId="54" applyFont="1" applyAlignment="1">
      <alignment horizontal="left" wrapText="1"/>
    </xf>
    <xf numFmtId="0" fontId="22" fillId="0" borderId="0" xfId="73" applyFont="1" applyFill="1" applyBorder="1" applyAlignment="1">
      <alignment horizontal="left"/>
    </xf>
    <xf numFmtId="0" fontId="28" fillId="0" borderId="2" xfId="57" quotePrefix="1" applyFont="1" applyFill="1" applyBorder="1" applyAlignment="1">
      <alignment horizontal="center" vertical="center" wrapText="1"/>
    </xf>
    <xf numFmtId="0" fontId="28" fillId="0" borderId="2" xfId="57" applyFont="1" applyFill="1" applyBorder="1" applyAlignment="1">
      <alignment horizontal="center" vertical="center" wrapText="1"/>
    </xf>
    <xf numFmtId="0" fontId="28" fillId="0" borderId="0" xfId="57" quotePrefix="1" applyFont="1" applyFill="1" applyBorder="1" applyAlignment="1">
      <alignment horizontal="center" vertical="center" wrapText="1"/>
    </xf>
    <xf numFmtId="0" fontId="28" fillId="0" borderId="0" xfId="57" applyFont="1" applyFill="1" applyBorder="1" applyAlignment="1">
      <alignment horizontal="center" vertical="center" wrapText="1"/>
    </xf>
    <xf numFmtId="0" fontId="28" fillId="0" borderId="1" xfId="57" applyFont="1" applyFill="1" applyBorder="1" applyAlignment="1">
      <alignment horizontal="center" vertical="center" wrapText="1"/>
    </xf>
    <xf numFmtId="0" fontId="22" fillId="0" borderId="0" xfId="57" applyFont="1" applyFill="1"/>
    <xf numFmtId="0" fontId="28" fillId="0" borderId="2" xfId="73" applyFont="1" applyFill="1" applyBorder="1" applyAlignment="1">
      <alignment horizontal="center" vertical="center" wrapText="1"/>
    </xf>
    <xf numFmtId="0" fontId="28" fillId="0" borderId="0" xfId="73" applyFont="1" applyFill="1" applyBorder="1" applyAlignment="1">
      <alignment horizontal="center" vertical="center" wrapText="1"/>
    </xf>
    <xf numFmtId="0" fontId="28" fillId="0" borderId="1" xfId="73" applyFont="1" applyFill="1" applyBorder="1" applyAlignment="1">
      <alignment horizontal="center" vertical="center" wrapText="1"/>
    </xf>
    <xf numFmtId="0" fontId="28" fillId="0" borderId="2" xfId="73" applyFont="1" applyFill="1" applyBorder="1" applyAlignment="1">
      <alignment horizontal="center" vertical="center"/>
    </xf>
    <xf numFmtId="0" fontId="28" fillId="0" borderId="0" xfId="73" applyFont="1" applyFill="1" applyBorder="1" applyAlignment="1">
      <alignment horizontal="center" vertical="center"/>
    </xf>
    <xf numFmtId="0" fontId="28" fillId="0" borderId="0" xfId="73" applyFont="1" applyFill="1" applyAlignment="1">
      <alignment horizontal="center" vertical="center"/>
    </xf>
    <xf numFmtId="0" fontId="28" fillId="0" borderId="0" xfId="57" applyFont="1" applyFill="1" applyAlignment="1">
      <alignment horizontal="center" vertical="center" wrapText="1"/>
    </xf>
    <xf numFmtId="0" fontId="22" fillId="0" borderId="0" xfId="57" applyFont="1" applyFill="1" applyAlignment="1">
      <alignment horizontal="left" wrapText="1"/>
    </xf>
    <xf numFmtId="0" fontId="22" fillId="0" borderId="0" xfId="73" applyFont="1" applyFill="1" applyBorder="1" applyAlignment="1">
      <alignment horizontal="left" wrapText="1"/>
    </xf>
    <xf numFmtId="0" fontId="37" fillId="0" borderId="0" xfId="57" applyFont="1" applyFill="1" applyAlignment="1"/>
    <xf numFmtId="1" fontId="28" fillId="0" borderId="2" xfId="72" applyNumberFormat="1" applyFont="1" applyFill="1" applyBorder="1" applyAlignment="1">
      <alignment horizontal="center" vertical="center" wrapText="1"/>
    </xf>
    <xf numFmtId="1" fontId="28" fillId="0" borderId="0" xfId="72" applyNumberFormat="1" applyFont="1" applyFill="1" applyBorder="1" applyAlignment="1">
      <alignment horizontal="center" vertical="center" wrapText="1"/>
    </xf>
    <xf numFmtId="1" fontId="28" fillId="0" borderId="0" xfId="72" applyNumberFormat="1" applyFont="1" applyFill="1" applyAlignment="1">
      <alignment horizontal="center" vertical="center" wrapText="1"/>
    </xf>
    <xf numFmtId="0" fontId="43" fillId="0" borderId="0" xfId="34" applyFont="1" applyFill="1" applyAlignment="1" applyProtection="1">
      <alignment horizontal="left"/>
    </xf>
    <xf numFmtId="0" fontId="17" fillId="0" borderId="0" xfId="73" applyFont="1" applyFill="1" applyAlignment="1">
      <alignment horizontal="left"/>
    </xf>
    <xf numFmtId="0" fontId="22" fillId="0" borderId="0" xfId="55" applyFont="1" applyAlignment="1">
      <alignment horizontal="left"/>
    </xf>
    <xf numFmtId="0" fontId="17" fillId="0" borderId="0" xfId="73" applyFont="1" applyBorder="1" applyAlignment="1">
      <alignment horizontal="left" wrapText="1"/>
    </xf>
    <xf numFmtId="0" fontId="43" fillId="0" borderId="0" xfId="34" applyFont="1" applyAlignment="1" applyProtection="1"/>
    <xf numFmtId="0" fontId="17" fillId="0" borderId="0" xfId="73" applyFont="1" applyAlignment="1">
      <alignment vertical="center"/>
    </xf>
    <xf numFmtId="0" fontId="22" fillId="0" borderId="0" xfId="72" applyFont="1"/>
    <xf numFmtId="1" fontId="28" fillId="0" borderId="11" xfId="72" applyNumberFormat="1" applyFont="1" applyBorder="1" applyAlignment="1">
      <alignment horizontal="center" vertical="center"/>
    </xf>
    <xf numFmtId="1" fontId="28" fillId="0" borderId="0" xfId="72" applyNumberFormat="1" applyFont="1" applyAlignment="1">
      <alignment horizontal="center" vertical="center"/>
    </xf>
    <xf numFmtId="1" fontId="28" fillId="0" borderId="11" xfId="72" applyNumberFormat="1" applyFont="1" applyBorder="1" applyAlignment="1">
      <alignment horizontal="center" vertical="center" wrapText="1"/>
    </xf>
    <xf numFmtId="1" fontId="28" fillId="0" borderId="0" xfId="72" applyNumberFormat="1" applyFont="1" applyAlignment="1">
      <alignment horizontal="center" vertical="center" wrapText="1"/>
    </xf>
    <xf numFmtId="0" fontId="22" fillId="0" borderId="0" xfId="73" applyFont="1" applyFill="1" applyAlignment="1">
      <alignment horizontal="left"/>
    </xf>
    <xf numFmtId="0" fontId="22" fillId="0" borderId="0" xfId="73" applyFont="1" applyFill="1" applyAlignment="1">
      <alignment horizontal="left" wrapText="1"/>
    </xf>
    <xf numFmtId="0" fontId="20" fillId="0" borderId="0" xfId="73" applyFont="1" applyFill="1" applyBorder="1" applyAlignment="1">
      <alignment horizontal="right" wrapText="1"/>
    </xf>
    <xf numFmtId="0" fontId="28" fillId="0" borderId="2" xfId="73" applyFont="1" applyBorder="1" applyAlignment="1">
      <alignment horizontal="center" vertical="center"/>
    </xf>
    <xf numFmtId="0" fontId="28" fillId="0" borderId="0" xfId="73" applyFont="1" applyAlignment="1">
      <alignment horizontal="center" vertical="center"/>
    </xf>
    <xf numFmtId="0" fontId="28" fillId="0" borderId="3" xfId="73" applyFont="1" applyBorder="1" applyAlignment="1">
      <alignment horizontal="center" vertical="center"/>
    </xf>
    <xf numFmtId="0" fontId="28" fillId="0" borderId="2" xfId="73" applyFont="1" applyBorder="1" applyAlignment="1">
      <alignment horizontal="center" vertical="center" wrapText="1"/>
    </xf>
    <xf numFmtId="0" fontId="28" fillId="0" borderId="0" xfId="73" applyFont="1" applyAlignment="1">
      <alignment horizontal="center" vertical="center" wrapText="1"/>
    </xf>
    <xf numFmtId="0" fontId="28" fillId="0" borderId="3" xfId="73" applyFont="1" applyBorder="1" applyAlignment="1">
      <alignment horizontal="center" vertical="center" wrapText="1"/>
    </xf>
    <xf numFmtId="0" fontId="28" fillId="0" borderId="10" xfId="73" applyFont="1" applyBorder="1" applyAlignment="1">
      <alignment horizontal="center" vertical="center"/>
    </xf>
    <xf numFmtId="0" fontId="22" fillId="0" borderId="0" xfId="73" applyFont="1" applyAlignment="1">
      <alignment horizontal="left" vertical="center" wrapText="1"/>
    </xf>
    <xf numFmtId="0" fontId="17" fillId="0" borderId="0" xfId="73" applyFont="1" applyBorder="1" applyAlignment="1">
      <alignment horizontal="left" vertical="center"/>
    </xf>
    <xf numFmtId="0" fontId="22" fillId="0" borderId="0" xfId="73" applyFont="1" applyBorder="1" applyAlignment="1">
      <alignment vertical="center" wrapText="1"/>
    </xf>
    <xf numFmtId="0" fontId="22" fillId="0" borderId="0" xfId="73" applyFont="1" applyBorder="1" applyAlignment="1">
      <alignment vertical="center"/>
    </xf>
    <xf numFmtId="0" fontId="43" fillId="0" borderId="0" xfId="34" applyFont="1" applyBorder="1" applyAlignment="1" applyProtection="1"/>
    <xf numFmtId="0" fontId="28" fillId="0" borderId="0" xfId="73" applyFont="1" applyBorder="1" applyAlignment="1">
      <alignment horizontal="center" vertical="center" wrapText="1"/>
    </xf>
    <xf numFmtId="0" fontId="28" fillId="0" borderId="1" xfId="73" applyFont="1" applyBorder="1" applyAlignment="1">
      <alignment horizontal="center" vertical="center" wrapText="1"/>
    </xf>
    <xf numFmtId="1" fontId="28" fillId="0" borderId="0" xfId="72" applyNumberFormat="1" applyFont="1" applyBorder="1" applyAlignment="1">
      <alignment horizontal="center" vertical="center" wrapText="1"/>
    </xf>
    <xf numFmtId="1" fontId="28" fillId="0" borderId="1" xfId="72" applyNumberFormat="1" applyFont="1" applyBorder="1" applyAlignment="1">
      <alignment horizontal="center" vertical="center" wrapText="1"/>
    </xf>
    <xf numFmtId="0" fontId="28" fillId="0" borderId="0" xfId="72" applyFont="1" applyBorder="1" applyAlignment="1">
      <alignment horizontal="center" vertical="center" wrapText="1"/>
    </xf>
    <xf numFmtId="0" fontId="28" fillId="0" borderId="1" xfId="72" applyFont="1" applyBorder="1" applyAlignment="1">
      <alignment horizontal="center" vertical="center" wrapText="1"/>
    </xf>
    <xf numFmtId="1" fontId="28" fillId="0" borderId="0" xfId="72" applyNumberFormat="1" applyFont="1" applyBorder="1" applyAlignment="1">
      <alignment horizontal="center" vertical="center"/>
    </xf>
    <xf numFmtId="1" fontId="28" fillId="0" borderId="1" xfId="72" applyNumberFormat="1" applyFont="1" applyBorder="1" applyAlignment="1">
      <alignment horizontal="center" vertical="center"/>
    </xf>
    <xf numFmtId="0" fontId="28" fillId="0" borderId="0" xfId="72" applyFont="1" applyBorder="1" applyAlignment="1">
      <alignment horizontal="center" vertical="center"/>
    </xf>
    <xf numFmtId="0" fontId="28" fillId="0" borderId="1" xfId="72" applyFont="1" applyBorder="1" applyAlignment="1">
      <alignment horizontal="center" vertical="center"/>
    </xf>
    <xf numFmtId="1" fontId="28" fillId="0" borderId="5" xfId="72" applyNumberFormat="1" applyFont="1" applyBorder="1" applyAlignment="1">
      <alignment horizontal="center" vertical="center" wrapText="1"/>
    </xf>
    <xf numFmtId="0" fontId="28" fillId="0" borderId="0" xfId="73" applyFont="1" applyBorder="1" applyAlignment="1">
      <alignment horizontal="center" vertical="center"/>
    </xf>
    <xf numFmtId="0" fontId="28" fillId="0" borderId="1" xfId="73" applyFont="1" applyBorder="1" applyAlignment="1">
      <alignment horizontal="center" vertical="center"/>
    </xf>
    <xf numFmtId="0" fontId="28" fillId="0" borderId="5" xfId="73" applyFont="1" applyBorder="1" applyAlignment="1">
      <alignment horizontal="center" vertical="center" wrapText="1"/>
    </xf>
    <xf numFmtId="0" fontId="28" fillId="0" borderId="22" xfId="73" applyFont="1" applyBorder="1" applyAlignment="1">
      <alignment horizontal="center" vertical="top"/>
    </xf>
    <xf numFmtId="0" fontId="28" fillId="0" borderId="0" xfId="73" applyFont="1" applyBorder="1" applyAlignment="1">
      <alignment horizontal="center" vertical="top" wrapText="1"/>
    </xf>
    <xf numFmtId="0" fontId="28" fillId="0" borderId="1" xfId="73" applyFont="1" applyBorder="1" applyAlignment="1">
      <alignment horizontal="center" vertical="top" wrapText="1"/>
    </xf>
    <xf numFmtId="0" fontId="28" fillId="0" borderId="0" xfId="73" applyFont="1" applyBorder="1" applyAlignment="1">
      <alignment vertical="center" wrapText="1"/>
    </xf>
    <xf numFmtId="0" fontId="28" fillId="0" borderId="1" xfId="73" applyFont="1" applyBorder="1" applyAlignment="1">
      <alignment vertical="center" wrapText="1"/>
    </xf>
    <xf numFmtId="0" fontId="28" fillId="0" borderId="5" xfId="72" applyFont="1" applyBorder="1" applyAlignment="1">
      <alignment horizontal="center" vertical="center" wrapText="1"/>
    </xf>
    <xf numFmtId="0" fontId="22" fillId="0" borderId="0" xfId="73" applyFont="1" applyBorder="1" applyAlignment="1">
      <alignment horizontal="left" vertical="center" wrapText="1"/>
    </xf>
    <xf numFmtId="0" fontId="22" fillId="0" borderId="0" xfId="73" applyFont="1" applyAlignment="1">
      <alignment horizontal="left" vertical="center"/>
    </xf>
    <xf numFmtId="1" fontId="20" fillId="0" borderId="1" xfId="73" applyNumberFormat="1" applyFont="1" applyBorder="1" applyAlignment="1">
      <alignment horizontal="center" vertical="center"/>
    </xf>
    <xf numFmtId="1" fontId="20" fillId="0" borderId="0" xfId="73" applyNumberFormat="1" applyFont="1" applyBorder="1" applyAlignment="1">
      <alignment horizontal="center"/>
    </xf>
    <xf numFmtId="1" fontId="20" fillId="0" borderId="1" xfId="73" applyNumberFormat="1" applyFont="1" applyBorder="1" applyAlignment="1">
      <alignment horizontal="center"/>
    </xf>
    <xf numFmtId="0" fontId="22" fillId="0" borderId="0" xfId="0" applyFont="1" applyAlignment="1">
      <alignment vertical="center" wrapText="1"/>
    </xf>
    <xf numFmtId="166" fontId="28" fillId="0" borderId="1" xfId="73" applyNumberFormat="1" applyFont="1" applyBorder="1" applyAlignment="1"/>
    <xf numFmtId="0" fontId="28" fillId="0" borderId="0" xfId="72" applyFont="1" applyBorder="1" applyAlignment="1">
      <alignment vertical="center" wrapText="1"/>
    </xf>
    <xf numFmtId="1" fontId="28" fillId="0" borderId="0" xfId="72" applyNumberFormat="1" applyFont="1" applyBorder="1" applyAlignment="1">
      <alignment vertical="center" wrapText="1"/>
    </xf>
    <xf numFmtId="1" fontId="28" fillId="0" borderId="2" xfId="72" applyNumberFormat="1" applyFont="1" applyBorder="1" applyAlignment="1">
      <alignment horizontal="center" vertical="center" wrapText="1"/>
    </xf>
    <xf numFmtId="1" fontId="28" fillId="0" borderId="3" xfId="72" applyNumberFormat="1" applyFont="1" applyBorder="1" applyAlignment="1">
      <alignment horizontal="center" vertical="center" wrapText="1"/>
    </xf>
    <xf numFmtId="0" fontId="17" fillId="0" borderId="0" xfId="73" applyFont="1" applyAlignment="1"/>
    <xf numFmtId="0" fontId="28" fillId="0" borderId="2" xfId="72" applyFont="1" applyBorder="1" applyAlignment="1">
      <alignment horizontal="center" vertical="center" wrapText="1"/>
    </xf>
    <xf numFmtId="0" fontId="28" fillId="0" borderId="3" xfId="72" applyFont="1" applyBorder="1" applyAlignment="1">
      <alignment horizontal="center" vertical="center" wrapText="1"/>
    </xf>
    <xf numFmtId="0" fontId="22" fillId="0" borderId="0" xfId="0" applyFont="1" applyAlignment="1">
      <alignment horizontal="left"/>
    </xf>
    <xf numFmtId="0" fontId="22" fillId="0" borderId="0" xfId="73" applyFont="1" applyFill="1" applyAlignment="1">
      <alignment vertical="center" wrapText="1"/>
    </xf>
    <xf numFmtId="0" fontId="28" fillId="0" borderId="0" xfId="73" applyFont="1" applyBorder="1" applyAlignment="1">
      <alignment vertical="center"/>
    </xf>
    <xf numFmtId="0" fontId="28" fillId="0" borderId="0" xfId="73" applyFont="1" applyFill="1" applyBorder="1" applyAlignment="1">
      <alignment vertical="center"/>
    </xf>
    <xf numFmtId="0" fontId="20" fillId="0" borderId="0" xfId="54" applyFont="1" applyAlignment="1">
      <alignment vertical="center" wrapText="1"/>
    </xf>
    <xf numFmtId="0" fontId="20" fillId="0" borderId="3" xfId="54" applyFont="1" applyBorder="1" applyAlignment="1">
      <alignment vertical="center" wrapText="1"/>
    </xf>
    <xf numFmtId="0" fontId="28" fillId="0" borderId="10" xfId="73" applyFont="1" applyBorder="1" applyAlignment="1">
      <alignment horizontal="center"/>
    </xf>
    <xf numFmtId="0" fontId="17" fillId="0" borderId="0" xfId="73" applyFont="1" applyFill="1" applyBorder="1" applyAlignment="1">
      <alignment vertical="center"/>
    </xf>
    <xf numFmtId="0" fontId="22" fillId="0" borderId="0" xfId="72" applyFont="1" applyFill="1" applyAlignment="1">
      <alignment horizontal="left"/>
    </xf>
    <xf numFmtId="1" fontId="28" fillId="0" borderId="0" xfId="72" applyNumberFormat="1" applyFont="1" applyFill="1" applyBorder="1" applyAlignment="1">
      <alignment horizontal="right" vertical="center" wrapText="1"/>
    </xf>
    <xf numFmtId="0" fontId="20" fillId="0" borderId="0" xfId="60" applyFont="1" applyFill="1" applyAlignment="1">
      <alignment horizontal="right" vertical="center" wrapText="1"/>
    </xf>
    <xf numFmtId="0" fontId="28" fillId="0" borderId="0" xfId="73" applyFont="1" applyFill="1" applyBorder="1" applyAlignment="1">
      <alignment horizontal="right" vertical="center" wrapText="1"/>
    </xf>
    <xf numFmtId="0" fontId="28" fillId="0" borderId="1" xfId="73" applyFont="1" applyFill="1" applyBorder="1" applyAlignment="1">
      <alignment horizontal="right" vertical="top"/>
    </xf>
    <xf numFmtId="0" fontId="28" fillId="0" borderId="0" xfId="73" applyFont="1" applyFill="1" applyBorder="1" applyAlignment="1">
      <alignment horizontal="right" vertical="top" wrapText="1"/>
    </xf>
    <xf numFmtId="0" fontId="28" fillId="0" borderId="0" xfId="73" applyFont="1" applyFill="1" applyAlignment="1">
      <alignment horizontal="right" vertical="top" wrapText="1"/>
    </xf>
    <xf numFmtId="0" fontId="22" fillId="0" borderId="0" xfId="73" applyFont="1" applyFill="1" applyBorder="1" applyAlignment="1"/>
    <xf numFmtId="0" fontId="22" fillId="0" borderId="0" xfId="73" applyFont="1" applyFill="1" applyAlignment="1">
      <alignment horizontal="left" vertical="center"/>
    </xf>
    <xf numFmtId="0" fontId="28" fillId="0" borderId="0" xfId="73" applyFont="1" applyFill="1" applyBorder="1" applyAlignment="1">
      <alignment horizontal="left"/>
    </xf>
    <xf numFmtId="0" fontId="28" fillId="0" borderId="0" xfId="72" applyFont="1" applyFill="1" applyBorder="1" applyAlignment="1">
      <alignment horizontal="right" vertical="center" wrapText="1"/>
    </xf>
    <xf numFmtId="0" fontId="28" fillId="0" borderId="0" xfId="73" applyFont="1" applyFill="1" applyBorder="1" applyAlignment="1"/>
    <xf numFmtId="0" fontId="28" fillId="0" borderId="2" xfId="73" applyFont="1" applyFill="1" applyBorder="1" applyAlignment="1">
      <alignment horizontal="right" vertical="top" wrapText="1"/>
    </xf>
    <xf numFmtId="0" fontId="43" fillId="0" borderId="0" xfId="34" applyFont="1" applyFill="1" applyBorder="1" applyAlignment="1" applyProtection="1"/>
    <xf numFmtId="0" fontId="22" fillId="0" borderId="0" xfId="73" applyFont="1" applyFill="1" applyBorder="1" applyAlignment="1">
      <alignment horizontal="left" vertical="top" wrapText="1"/>
    </xf>
    <xf numFmtId="0" fontId="22" fillId="0" borderId="0" xfId="73" applyFont="1" applyFill="1" applyBorder="1" applyAlignment="1">
      <alignment horizontal="left" vertical="top"/>
    </xf>
    <xf numFmtId="0" fontId="22" fillId="0" borderId="0" xfId="73" applyFont="1" applyFill="1" applyAlignment="1">
      <alignment horizontal="left" vertical="top"/>
    </xf>
    <xf numFmtId="0" fontId="22" fillId="0" borderId="0" xfId="72" applyFont="1" applyFill="1" applyAlignment="1">
      <alignment vertical="top"/>
    </xf>
    <xf numFmtId="0" fontId="28" fillId="0" borderId="0" xfId="73" applyFont="1" applyFill="1" applyAlignment="1">
      <alignment horizontal="right" vertical="center" wrapText="1"/>
    </xf>
    <xf numFmtId="0" fontId="28" fillId="0" borderId="0" xfId="72" applyFont="1" applyFill="1" applyAlignment="1">
      <alignment horizontal="right" vertical="center" wrapText="1"/>
    </xf>
    <xf numFmtId="0" fontId="20" fillId="0" borderId="0" xfId="54" applyFont="1" applyFill="1" applyAlignment="1">
      <alignment horizontal="right" vertical="center" wrapText="1"/>
    </xf>
    <xf numFmtId="0" fontId="47" fillId="0" borderId="0" xfId="73" applyFont="1" applyFill="1" applyBorder="1" applyAlignment="1">
      <alignment horizontal="left"/>
    </xf>
    <xf numFmtId="0" fontId="20" fillId="0" borderId="0" xfId="54" applyFont="1" applyFill="1" applyBorder="1" applyAlignment="1">
      <alignment horizontal="right" vertical="center" wrapText="1"/>
    </xf>
    <xf numFmtId="1" fontId="28" fillId="0" borderId="12" xfId="72" applyNumberFormat="1" applyFont="1" applyFill="1" applyBorder="1" applyAlignment="1">
      <alignment horizontal="right" vertical="center" wrapText="1"/>
    </xf>
    <xf numFmtId="0" fontId="20" fillId="0" borderId="12" xfId="54" applyFont="1" applyFill="1" applyBorder="1" applyAlignment="1">
      <alignment horizontal="right" vertical="center" wrapText="1"/>
    </xf>
    <xf numFmtId="0" fontId="28" fillId="0" borderId="11" xfId="73" applyFont="1" applyFill="1" applyBorder="1" applyAlignment="1">
      <alignment horizontal="left"/>
    </xf>
    <xf numFmtId="1" fontId="28" fillId="0" borderId="8" xfId="72" applyNumberFormat="1" applyFont="1" applyFill="1" applyBorder="1" applyAlignment="1">
      <alignment horizontal="right" vertical="center" wrapText="1"/>
    </xf>
    <xf numFmtId="0" fontId="28" fillId="0" borderId="2" xfId="73" applyFont="1" applyFill="1" applyBorder="1" applyAlignment="1">
      <alignment horizontal="right" vertical="center" wrapText="1"/>
    </xf>
    <xf numFmtId="1" fontId="28" fillId="0" borderId="0" xfId="72" applyNumberFormat="1" applyFont="1" applyFill="1" applyAlignment="1">
      <alignment horizontal="right" vertical="center" wrapText="1"/>
    </xf>
    <xf numFmtId="0" fontId="28" fillId="0" borderId="7" xfId="73" applyFont="1" applyFill="1" applyBorder="1" applyAlignment="1">
      <alignment horizontal="right"/>
    </xf>
    <xf numFmtId="0" fontId="28" fillId="0" borderId="2" xfId="73" applyFont="1" applyFill="1" applyBorder="1" applyAlignment="1">
      <alignment horizontal="right" wrapText="1"/>
    </xf>
    <xf numFmtId="0" fontId="28" fillId="0" borderId="0" xfId="73" applyFont="1" applyFill="1" applyBorder="1" applyAlignment="1">
      <alignment horizontal="right" wrapText="1"/>
    </xf>
    <xf numFmtId="0" fontId="28" fillId="0" borderId="7" xfId="73" applyFont="1" applyBorder="1" applyAlignment="1">
      <alignment horizontal="center"/>
    </xf>
    <xf numFmtId="0" fontId="22" fillId="0" borderId="0" xfId="73" applyFont="1" applyBorder="1" applyAlignment="1">
      <alignment wrapText="1"/>
    </xf>
    <xf numFmtId="0" fontId="28" fillId="0" borderId="2" xfId="72" applyFont="1" applyBorder="1" applyAlignment="1">
      <alignment horizontal="center" vertical="center"/>
    </xf>
    <xf numFmtId="1" fontId="28" fillId="0" borderId="2" xfId="72" applyNumberFormat="1" applyFont="1" applyBorder="1" applyAlignment="1">
      <alignment horizontal="center" vertical="center"/>
    </xf>
    <xf numFmtId="0" fontId="28" fillId="0" borderId="0" xfId="0" applyFont="1" applyFill="1" applyAlignment="1">
      <alignment horizontal="right" vertical="top" wrapText="1"/>
    </xf>
    <xf numFmtId="0" fontId="30" fillId="0" borderId="0" xfId="0" applyFont="1" applyFill="1"/>
    <xf numFmtId="0" fontId="30" fillId="0" borderId="0" xfId="0" applyFont="1" applyFill="1" applyAlignment="1"/>
    <xf numFmtId="0" fontId="17" fillId="0" borderId="0" xfId="0" applyFont="1" applyFill="1" applyAlignment="1">
      <alignment horizontal="left" wrapText="1"/>
    </xf>
    <xf numFmtId="0" fontId="22" fillId="0" borderId="0" xfId="72" applyFont="1" applyFill="1" applyAlignment="1">
      <alignment wrapText="1"/>
    </xf>
    <xf numFmtId="0" fontId="22" fillId="0" borderId="0" xfId="61" applyFont="1"/>
    <xf numFmtId="167" fontId="30" fillId="0" borderId="0" xfId="73" applyNumberFormat="1" applyFont="1" applyFill="1" applyBorder="1" applyAlignment="1">
      <alignment horizontal="center" vertical="center"/>
    </xf>
    <xf numFmtId="167" fontId="30" fillId="0" borderId="0" xfId="73" applyNumberFormat="1" applyFont="1" applyFill="1" applyBorder="1" applyAlignment="1">
      <alignment horizontal="center"/>
    </xf>
    <xf numFmtId="0" fontId="28" fillId="0" borderId="0" xfId="0" applyFont="1" applyFill="1"/>
    <xf numFmtId="0" fontId="17" fillId="0" borderId="0" xfId="0" applyFont="1" applyFill="1" applyAlignment="1">
      <alignment horizontal="left"/>
    </xf>
    <xf numFmtId="0" fontId="30" fillId="0" borderId="0" xfId="0" applyFont="1" applyFill="1" applyAlignment="1">
      <alignment horizontal="left"/>
    </xf>
    <xf numFmtId="167" fontId="28" fillId="0" borderId="7" xfId="73" applyNumberFormat="1" applyFont="1" applyFill="1" applyBorder="1" applyAlignment="1">
      <alignment horizontal="center"/>
    </xf>
    <xf numFmtId="1" fontId="28" fillId="0" borderId="2" xfId="0" applyNumberFormat="1" applyFont="1" applyFill="1" applyBorder="1" applyAlignment="1">
      <alignment vertical="center"/>
    </xf>
    <xf numFmtId="1" fontId="28" fillId="0" borderId="0" xfId="0" applyNumberFormat="1" applyFont="1" applyFill="1" applyBorder="1" applyAlignment="1">
      <alignment vertical="center"/>
    </xf>
    <xf numFmtId="1" fontId="28" fillId="0" borderId="3" xfId="0" applyNumberFormat="1" applyFont="1" applyFill="1" applyBorder="1" applyAlignment="1">
      <alignment vertical="center"/>
    </xf>
    <xf numFmtId="0" fontId="30" fillId="0" borderId="0" xfId="0" applyFont="1" applyFill="1" applyBorder="1" applyAlignment="1"/>
    <xf numFmtId="0" fontId="28" fillId="0" borderId="2"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0" xfId="0" applyFont="1" applyFill="1" applyAlignment="1">
      <alignment horizontal="center" vertical="center" wrapText="1"/>
    </xf>
    <xf numFmtId="0" fontId="28" fillId="0" borderId="2" xfId="0" applyFont="1" applyFill="1" applyBorder="1" applyAlignment="1">
      <alignment horizontal="left" vertical="center"/>
    </xf>
    <xf numFmtId="0" fontId="28" fillId="0" borderId="0" xfId="0" applyFont="1" applyFill="1" applyBorder="1" applyAlignment="1">
      <alignment horizontal="left" vertical="center"/>
    </xf>
    <xf numFmtId="0" fontId="28" fillId="0" borderId="3" xfId="0" applyFont="1" applyFill="1" applyBorder="1" applyAlignment="1">
      <alignment horizontal="left" vertical="center"/>
    </xf>
    <xf numFmtId="0" fontId="17" fillId="0" borderId="0" xfId="73" applyFont="1" applyFill="1" applyAlignment="1">
      <alignment horizontal="left" vertical="center"/>
    </xf>
    <xf numFmtId="0" fontId="28" fillId="0" borderId="10" xfId="73" applyFont="1" applyFill="1" applyBorder="1" applyAlignment="1">
      <alignment horizontal="center"/>
    </xf>
    <xf numFmtId="0" fontId="28" fillId="0" borderId="2" xfId="73" applyFont="1" applyFill="1" applyBorder="1" applyAlignment="1">
      <alignment horizontal="left" vertical="center" wrapText="1"/>
    </xf>
    <xf numFmtId="0" fontId="20" fillId="0" borderId="0" xfId="54" applyFont="1" applyFill="1" applyAlignment="1">
      <alignment horizontal="left" vertical="center" wrapText="1"/>
    </xf>
    <xf numFmtId="0" fontId="20" fillId="0" borderId="3" xfId="54" applyFont="1" applyFill="1" applyBorder="1" applyAlignment="1">
      <alignment horizontal="left" vertical="center" wrapText="1"/>
    </xf>
    <xf numFmtId="0" fontId="20" fillId="0" borderId="0" xfId="54" applyFont="1" applyFill="1" applyAlignment="1">
      <alignment vertical="center" wrapText="1"/>
    </xf>
    <xf numFmtId="0" fontId="20" fillId="0" borderId="3" xfId="54" applyFont="1" applyFill="1" applyBorder="1" applyAlignment="1">
      <alignment vertical="center" wrapText="1"/>
    </xf>
    <xf numFmtId="1" fontId="28" fillId="0" borderId="11" xfId="72" applyNumberFormat="1" applyFont="1" applyFill="1" applyBorder="1" applyAlignment="1">
      <alignment horizontal="center" vertical="center"/>
    </xf>
    <xf numFmtId="1" fontId="28" fillId="0" borderId="0" xfId="72" applyNumberFormat="1" applyFont="1" applyFill="1" applyAlignment="1">
      <alignment horizontal="center" vertical="center"/>
    </xf>
    <xf numFmtId="1" fontId="28" fillId="0" borderId="11" xfId="72" applyNumberFormat="1" applyFont="1" applyFill="1" applyBorder="1" applyAlignment="1">
      <alignment horizontal="center" vertical="center" wrapText="1"/>
    </xf>
    <xf numFmtId="0" fontId="28" fillId="0" borderId="0" xfId="54" applyFont="1" applyBorder="1" applyAlignment="1">
      <alignment horizontal="center" vertical="center" wrapText="1"/>
    </xf>
    <xf numFmtId="0" fontId="28" fillId="0" borderId="1" xfId="54" applyFont="1" applyBorder="1" applyAlignment="1">
      <alignment horizontal="center" vertical="center" wrapText="1"/>
    </xf>
    <xf numFmtId="0" fontId="28" fillId="0" borderId="2" xfId="73" applyFont="1" applyBorder="1" applyAlignment="1"/>
    <xf numFmtId="0" fontId="28" fillId="0" borderId="1" xfId="73" applyFont="1" applyBorder="1" applyAlignment="1"/>
    <xf numFmtId="0" fontId="20" fillId="0" borderId="0" xfId="54" applyFont="1" applyBorder="1" applyAlignment="1">
      <alignment vertical="center" wrapText="1"/>
    </xf>
    <xf numFmtId="0" fontId="20" fillId="0" borderId="1" xfId="54" applyFont="1" applyBorder="1" applyAlignment="1">
      <alignment vertical="center" wrapText="1"/>
    </xf>
    <xf numFmtId="0" fontId="22" fillId="0" borderId="0" xfId="73" applyFont="1" applyBorder="1" applyAlignment="1">
      <alignment horizontal="left" vertical="top" wrapText="1"/>
    </xf>
    <xf numFmtId="0" fontId="22" fillId="0" borderId="0" xfId="63" applyFont="1" applyBorder="1" applyAlignment="1">
      <alignment wrapText="1"/>
    </xf>
    <xf numFmtId="0" fontId="28" fillId="0" borderId="2" xfId="73" applyFont="1" applyBorder="1" applyAlignment="1">
      <alignment horizontal="left" vertical="center"/>
    </xf>
    <xf numFmtId="0" fontId="28" fillId="0" borderId="0" xfId="73" applyFont="1" applyBorder="1" applyAlignment="1">
      <alignment horizontal="left" vertical="center"/>
    </xf>
    <xf numFmtId="0" fontId="20" fillId="0" borderId="0" xfId="54" applyFont="1" applyBorder="1" applyAlignment="1">
      <alignment horizontal="left" vertical="center"/>
    </xf>
    <xf numFmtId="0" fontId="20" fillId="0" borderId="1" xfId="54" applyFont="1" applyBorder="1" applyAlignment="1">
      <alignment horizontal="left" vertical="center"/>
    </xf>
    <xf numFmtId="0" fontId="20" fillId="0" borderId="0" xfId="54" applyFont="1" applyBorder="1" applyAlignment="1">
      <alignment horizontal="center" vertical="center" wrapText="1"/>
    </xf>
    <xf numFmtId="0" fontId="20" fillId="0" borderId="1" xfId="54" applyFont="1" applyBorder="1" applyAlignment="1">
      <alignment horizontal="center" vertical="center" wrapText="1"/>
    </xf>
    <xf numFmtId="0" fontId="22" fillId="0" borderId="0" xfId="73" applyFont="1" applyFill="1" applyBorder="1" applyAlignment="1">
      <alignment wrapText="1"/>
    </xf>
    <xf numFmtId="0" fontId="28" fillId="0" borderId="2" xfId="73" applyFont="1" applyFill="1" applyBorder="1" applyAlignment="1">
      <alignment horizontal="center"/>
    </xf>
    <xf numFmtId="0" fontId="28" fillId="0" borderId="1" xfId="73" applyFont="1" applyFill="1" applyBorder="1" applyAlignment="1">
      <alignment horizontal="center"/>
    </xf>
    <xf numFmtId="0" fontId="22" fillId="0" borderId="0" xfId="65" applyFont="1" applyFill="1" applyAlignment="1">
      <alignment horizontal="left"/>
    </xf>
    <xf numFmtId="0" fontId="22" fillId="0" borderId="0" xfId="72" applyFont="1" applyFill="1" applyAlignment="1"/>
    <xf numFmtId="0" fontId="22" fillId="0" borderId="0" xfId="72" applyFont="1" applyFill="1"/>
    <xf numFmtId="167" fontId="30" fillId="0" borderId="0" xfId="73" applyNumberFormat="1" applyFont="1" applyFill="1" applyBorder="1" applyAlignment="1">
      <alignment horizontal="left" vertical="center"/>
    </xf>
    <xf numFmtId="167" fontId="30" fillId="0" borderId="0" xfId="73" applyNumberFormat="1" applyFont="1" applyFill="1" applyBorder="1" applyAlignment="1">
      <alignment horizontal="left"/>
    </xf>
    <xf numFmtId="0" fontId="22" fillId="0" borderId="0" xfId="72" applyFont="1" applyFill="1" applyAlignment="1">
      <alignment vertical="top" wrapText="1"/>
    </xf>
    <xf numFmtId="0" fontId="22" fillId="0" borderId="0" xfId="65" applyFont="1" applyAlignment="1">
      <alignment horizontal="left"/>
    </xf>
    <xf numFmtId="0" fontId="17" fillId="0" borderId="0" xfId="0" applyFont="1"/>
    <xf numFmtId="0" fontId="20" fillId="0" borderId="0" xfId="0" applyFont="1" applyFill="1" applyAlignment="1">
      <alignment wrapText="1"/>
    </xf>
    <xf numFmtId="0" fontId="22" fillId="0" borderId="0" xfId="73" applyFont="1" applyFill="1" applyAlignment="1">
      <alignment vertical="justify" wrapText="1"/>
    </xf>
    <xf numFmtId="0" fontId="17" fillId="0" borderId="0" xfId="0" applyFont="1" applyFill="1"/>
    <xf numFmtId="0" fontId="37" fillId="0" borderId="0" xfId="72" applyFont="1" applyFill="1" applyAlignment="1">
      <alignment horizontal="left"/>
    </xf>
    <xf numFmtId="1" fontId="28" fillId="0" borderId="0" xfId="73" quotePrefix="1" applyNumberFormat="1" applyFont="1" applyFill="1" applyBorder="1" applyAlignment="1">
      <alignment horizontal="right" vertical="center"/>
    </xf>
    <xf numFmtId="1" fontId="28" fillId="0" borderId="3" xfId="73" quotePrefix="1" applyNumberFormat="1" applyFont="1" applyFill="1" applyBorder="1" applyAlignment="1">
      <alignment horizontal="right" vertical="center"/>
    </xf>
    <xf numFmtId="0" fontId="22" fillId="0" borderId="0" xfId="73" applyFont="1" applyFill="1" applyAlignment="1">
      <alignment horizontal="left" vertical="justify" wrapText="1"/>
    </xf>
    <xf numFmtId="0" fontId="17" fillId="0" borderId="0" xfId="73" applyFont="1" applyFill="1" applyAlignment="1"/>
    <xf numFmtId="0" fontId="20" fillId="0" borderId="1" xfId="54" applyFont="1" applyFill="1" applyBorder="1" applyAlignment="1">
      <alignment horizontal="left" vertical="center" wrapText="1"/>
    </xf>
    <xf numFmtId="0" fontId="20" fillId="0" borderId="1" xfId="54" applyFont="1" applyFill="1" applyBorder="1" applyAlignment="1">
      <alignment vertical="center" wrapText="1"/>
    </xf>
    <xf numFmtId="0" fontId="20" fillId="0" borderId="0" xfId="54" applyFont="1" applyFill="1" applyAlignment="1">
      <alignment horizontal="center" vertical="center" wrapText="1"/>
    </xf>
    <xf numFmtId="0" fontId="28" fillId="0" borderId="2" xfId="72" applyFont="1" applyFill="1" applyBorder="1" applyAlignment="1">
      <alignment horizontal="center" vertical="center" wrapText="1"/>
    </xf>
    <xf numFmtId="0" fontId="28" fillId="0" borderId="0" xfId="72" applyFont="1" applyFill="1" applyBorder="1" applyAlignment="1">
      <alignment horizontal="center" vertical="center" wrapText="1"/>
    </xf>
    <xf numFmtId="0" fontId="28" fillId="0" borderId="0" xfId="73" applyFont="1" applyFill="1" applyBorder="1" applyAlignment="1">
      <alignment horizontal="left" vertical="center" wrapText="1"/>
    </xf>
    <xf numFmtId="0" fontId="28" fillId="0" borderId="2" xfId="73" applyFont="1" applyFill="1" applyBorder="1" applyAlignment="1">
      <alignment vertical="center"/>
    </xf>
    <xf numFmtId="0" fontId="28" fillId="0" borderId="1" xfId="73" applyFont="1" applyFill="1" applyBorder="1" applyAlignment="1">
      <alignment vertical="center"/>
    </xf>
    <xf numFmtId="0" fontId="28" fillId="0" borderId="0" xfId="73" applyFont="1" applyFill="1" applyAlignment="1">
      <alignment horizontal="center" vertical="center" wrapText="1"/>
    </xf>
    <xf numFmtId="0" fontId="28" fillId="0" borderId="3" xfId="73" applyFont="1" applyFill="1" applyBorder="1" applyAlignment="1">
      <alignment horizontal="center" vertical="center" wrapText="1"/>
    </xf>
    <xf numFmtId="0" fontId="17" fillId="0" borderId="0" xfId="73" applyFont="1" applyFill="1" applyAlignment="1">
      <alignment vertical="top"/>
    </xf>
    <xf numFmtId="0" fontId="28" fillId="0" borderId="1" xfId="73" applyFont="1" applyFill="1" applyBorder="1" applyAlignment="1">
      <alignment horizontal="center" vertical="center"/>
    </xf>
    <xf numFmtId="167" fontId="28" fillId="0" borderId="0" xfId="73" quotePrefix="1" applyNumberFormat="1" applyFont="1" applyFill="1" applyBorder="1" applyAlignment="1">
      <alignment horizontal="right" wrapText="1"/>
    </xf>
    <xf numFmtId="0" fontId="22" fillId="0" borderId="0" xfId="73" applyFont="1" applyBorder="1" applyAlignment="1"/>
    <xf numFmtId="0" fontId="37" fillId="0" borderId="0" xfId="62" applyFont="1"/>
    <xf numFmtId="0" fontId="17" fillId="0" borderId="0" xfId="73" applyFont="1" applyAlignment="1">
      <alignment horizontal="left" vertical="center"/>
    </xf>
    <xf numFmtId="0" fontId="28" fillId="0" borderId="1" xfId="0" applyFont="1" applyBorder="1" applyAlignment="1">
      <alignment horizontal="center" vertical="center"/>
    </xf>
    <xf numFmtId="0" fontId="28" fillId="0" borderId="2" xfId="65" applyFont="1" applyBorder="1" applyAlignment="1">
      <alignment horizontal="center" vertical="center" wrapText="1"/>
    </xf>
    <xf numFmtId="0" fontId="28" fillId="0" borderId="0" xfId="65" applyFont="1" applyBorder="1" applyAlignment="1">
      <alignment horizontal="center" vertical="center" wrapText="1"/>
    </xf>
    <xf numFmtId="0" fontId="28" fillId="0" borderId="1" xfId="65" applyFont="1" applyBorder="1" applyAlignment="1">
      <alignment horizontal="center" vertical="center" wrapText="1"/>
    </xf>
    <xf numFmtId="0" fontId="43" fillId="0" borderId="0" xfId="34" applyFont="1" applyAlignment="1" applyProtection="1">
      <alignment vertical="center"/>
    </xf>
    <xf numFmtId="0" fontId="28" fillId="0" borderId="2" xfId="65" applyFont="1" applyBorder="1" applyAlignment="1">
      <alignment horizontal="left" vertical="center"/>
    </xf>
    <xf numFmtId="0" fontId="28" fillId="0" borderId="1" xfId="65" applyFont="1" applyBorder="1" applyAlignment="1">
      <alignment horizontal="left" vertical="center"/>
    </xf>
    <xf numFmtId="0" fontId="19" fillId="0" borderId="2" xfId="0" applyFont="1" applyBorder="1"/>
    <xf numFmtId="0" fontId="19" fillId="0" borderId="0" xfId="0" applyFont="1" applyBorder="1"/>
    <xf numFmtId="0" fontId="22" fillId="0" borderId="0" xfId="56" applyFont="1" applyAlignment="1">
      <alignment horizontal="left"/>
    </xf>
    <xf numFmtId="0" fontId="57" fillId="0" borderId="0" xfId="0" applyFont="1"/>
    <xf numFmtId="0" fontId="57" fillId="0" borderId="0" xfId="0" applyFont="1" applyFill="1"/>
    <xf numFmtId="0" fontId="17" fillId="0" borderId="0" xfId="0" applyFont="1" applyAlignment="1">
      <alignment horizontal="left"/>
    </xf>
    <xf numFmtId="0" fontId="43" fillId="0" borderId="0" xfId="34" applyFont="1" applyAlignment="1" applyProtection="1">
      <alignment horizontal="left"/>
    </xf>
    <xf numFmtId="1" fontId="28" fillId="0" borderId="5" xfId="73" quotePrefix="1" applyNumberFormat="1" applyFont="1" applyBorder="1" applyAlignment="1">
      <alignment horizontal="center" vertical="center"/>
    </xf>
    <xf numFmtId="1" fontId="28" fillId="0" borderId="0" xfId="73" quotePrefix="1" applyNumberFormat="1" applyFont="1" applyBorder="1" applyAlignment="1">
      <alignment horizontal="center" vertical="center"/>
    </xf>
    <xf numFmtId="1" fontId="28" fillId="0" borderId="1" xfId="73" quotePrefix="1" applyNumberFormat="1" applyFont="1" applyBorder="1" applyAlignment="1">
      <alignment horizontal="center" vertical="center"/>
    </xf>
    <xf numFmtId="0" fontId="22" fillId="0" borderId="0" xfId="73" applyFont="1" applyAlignment="1">
      <alignment horizontal="left"/>
    </xf>
    <xf numFmtId="1" fontId="28" fillId="0" borderId="5" xfId="73" applyNumberFormat="1" applyFont="1" applyFill="1" applyBorder="1" applyAlignment="1">
      <alignment horizontal="center" vertical="center"/>
    </xf>
    <xf numFmtId="1" fontId="28" fillId="0" borderId="0" xfId="73" applyNumberFormat="1" applyFont="1" applyFill="1" applyBorder="1" applyAlignment="1">
      <alignment horizontal="center" vertical="center"/>
    </xf>
    <xf numFmtId="1" fontId="28" fillId="0" borderId="1" xfId="73" applyNumberFormat="1" applyFont="1" applyFill="1" applyBorder="1" applyAlignment="1">
      <alignment horizontal="center" vertical="center"/>
    </xf>
    <xf numFmtId="0" fontId="22" fillId="0" borderId="0" xfId="73" applyFont="1" applyBorder="1" applyAlignment="1">
      <alignment horizontal="left" wrapText="1"/>
    </xf>
    <xf numFmtId="0" fontId="22" fillId="0" borderId="0" xfId="73" applyFont="1" applyBorder="1" applyAlignment="1">
      <alignment horizontal="left"/>
    </xf>
    <xf numFmtId="0" fontId="22" fillId="0" borderId="0" xfId="73" applyFont="1" applyAlignment="1">
      <alignment vertical="center" wrapText="1"/>
    </xf>
    <xf numFmtId="0" fontId="17" fillId="0" borderId="0" xfId="73" applyFont="1" applyAlignment="1">
      <alignment horizontal="left" wrapText="1"/>
    </xf>
    <xf numFmtId="0" fontId="28" fillId="0" borderId="5" xfId="54" applyFont="1" applyBorder="1" applyAlignment="1">
      <alignment horizontal="left" vertical="center"/>
    </xf>
    <xf numFmtId="0" fontId="28" fillId="0" borderId="0" xfId="54" applyFont="1" applyBorder="1" applyAlignment="1">
      <alignment horizontal="left" vertical="center"/>
    </xf>
    <xf numFmtId="0" fontId="28" fillId="0" borderId="1" xfId="54" applyFont="1" applyBorder="1" applyAlignment="1">
      <alignment horizontal="left" vertical="center"/>
    </xf>
    <xf numFmtId="0" fontId="20" fillId="0" borderId="0" xfId="72" applyFont="1" applyAlignment="1">
      <alignment wrapText="1"/>
    </xf>
    <xf numFmtId="0" fontId="28" fillId="0" borderId="0" xfId="72" applyFont="1" applyAlignment="1">
      <alignment wrapText="1"/>
    </xf>
    <xf numFmtId="0" fontId="20" fillId="0" borderId="0" xfId="72" applyFont="1" applyAlignment="1">
      <alignment horizontal="left"/>
    </xf>
    <xf numFmtId="0" fontId="43" fillId="0" borderId="0" xfId="34" applyFont="1" applyAlignment="1" applyProtection="1">
      <alignment horizontal="left" wrapText="1"/>
    </xf>
    <xf numFmtId="0" fontId="22" fillId="0" borderId="0" xfId="0" applyFont="1" applyFill="1" applyBorder="1" applyAlignment="1">
      <alignment horizontal="left"/>
    </xf>
    <xf numFmtId="0" fontId="37" fillId="0" borderId="0" xfId="0" applyFont="1" applyFill="1" applyBorder="1" applyAlignment="1">
      <alignment horizontal="left"/>
    </xf>
    <xf numFmtId="0" fontId="28" fillId="0" borderId="0" xfId="72" applyFont="1" applyAlignment="1">
      <alignment horizontal="left"/>
    </xf>
    <xf numFmtId="0" fontId="28" fillId="0" borderId="0" xfId="54" applyFont="1" applyAlignment="1">
      <alignment horizontal="left"/>
    </xf>
    <xf numFmtId="0" fontId="20" fillId="0" borderId="0" xfId="54" applyFont="1" applyAlignment="1">
      <alignment horizontal="left"/>
    </xf>
    <xf numFmtId="0" fontId="20" fillId="0" borderId="0" xfId="54" applyFont="1" applyAlignment="1">
      <alignment horizontal="left" wrapText="1"/>
    </xf>
    <xf numFmtId="0" fontId="20" fillId="0" borderId="0" xfId="54" applyFont="1" applyAlignment="1">
      <alignment wrapText="1"/>
    </xf>
    <xf numFmtId="0" fontId="28" fillId="0" borderId="0" xfId="54" applyFont="1" applyAlignment="1">
      <alignment wrapText="1"/>
    </xf>
    <xf numFmtId="0" fontId="22" fillId="0" borderId="0" xfId="0" applyFont="1" applyFill="1" applyBorder="1" applyAlignment="1"/>
    <xf numFmtId="0" fontId="80" fillId="0" borderId="0" xfId="0" applyFont="1" applyAlignment="1">
      <alignment horizontal="left" vertical="top"/>
    </xf>
    <xf numFmtId="0" fontId="3" fillId="0" borderId="0" xfId="0" applyFont="1" applyAlignment="1">
      <alignment vertical="top"/>
    </xf>
    <xf numFmtId="0" fontId="3" fillId="0" borderId="0" xfId="0" applyFont="1" applyFill="1" applyAlignment="1">
      <alignment vertical="top"/>
    </xf>
    <xf numFmtId="0" fontId="73" fillId="0" borderId="5" xfId="0" applyFont="1" applyBorder="1" applyAlignment="1">
      <alignment horizontal="center" vertical="top" wrapText="1"/>
    </xf>
    <xf numFmtId="0" fontId="73" fillId="0" borderId="1" xfId="0" applyFont="1" applyBorder="1" applyAlignment="1">
      <alignment horizontal="center" vertical="top"/>
    </xf>
    <xf numFmtId="0" fontId="73" fillId="0" borderId="5" xfId="0" applyFont="1" applyBorder="1" applyAlignment="1">
      <alignment horizontal="center" vertical="center" wrapText="1"/>
    </xf>
    <xf numFmtId="0" fontId="73" fillId="0" borderId="1" xfId="0" applyFont="1" applyBorder="1" applyAlignment="1">
      <alignment horizontal="center" vertical="center" wrapText="1"/>
    </xf>
    <xf numFmtId="0" fontId="73" fillId="0" borderId="1" xfId="0" applyFont="1" applyBorder="1" applyAlignment="1">
      <alignment horizontal="center" vertical="top" wrapText="1"/>
    </xf>
    <xf numFmtId="0" fontId="22" fillId="0" borderId="0" xfId="73" applyFont="1" applyBorder="1" applyAlignment="1">
      <alignment horizontal="left" vertical="center"/>
    </xf>
    <xf numFmtId="0" fontId="73" fillId="0" borderId="0" xfId="0" applyFont="1" applyAlignment="1">
      <alignment horizontal="center" vertical="center"/>
    </xf>
    <xf numFmtId="0" fontId="73" fillId="0" borderId="1" xfId="0" applyFont="1" applyBorder="1" applyAlignment="1">
      <alignment horizontal="center" vertical="center"/>
    </xf>
    <xf numFmtId="0" fontId="73" fillId="0" borderId="5" xfId="0" applyFont="1" applyBorder="1" applyAlignment="1">
      <alignment horizontal="center" vertical="center"/>
    </xf>
    <xf numFmtId="0" fontId="73" fillId="0" borderId="5" xfId="0" applyFont="1" applyBorder="1" applyAlignment="1">
      <alignment horizontal="right" vertical="top" wrapText="1"/>
    </xf>
    <xf numFmtId="0" fontId="73" fillId="0" borderId="0" xfId="0" applyFont="1" applyAlignment="1">
      <alignment horizontal="right" vertical="top" wrapText="1"/>
    </xf>
    <xf numFmtId="0" fontId="73" fillId="0" borderId="2" xfId="0" applyFont="1" applyBorder="1" applyAlignment="1">
      <alignment vertical="center"/>
    </xf>
    <xf numFmtId="0" fontId="73" fillId="0" borderId="0" xfId="0" applyFont="1" applyBorder="1" applyAlignment="1">
      <alignment vertical="center"/>
    </xf>
    <xf numFmtId="0" fontId="73" fillId="0" borderId="2" xfId="0" applyFont="1" applyBorder="1" applyAlignment="1">
      <alignment horizontal="center" vertical="center"/>
    </xf>
    <xf numFmtId="0" fontId="73" fillId="0" borderId="4" xfId="0" applyFont="1" applyBorder="1" applyAlignment="1">
      <alignment horizontal="center" vertical="center"/>
    </xf>
    <xf numFmtId="0" fontId="3" fillId="0" borderId="0" xfId="0" applyFont="1" applyAlignment="1">
      <alignment horizontal="left" vertical="top"/>
    </xf>
    <xf numFmtId="0" fontId="28" fillId="0" borderId="0" xfId="72" applyFont="1" applyFill="1"/>
    <xf numFmtId="0" fontId="40" fillId="0" borderId="0" xfId="72" applyFont="1" applyFill="1"/>
    <xf numFmtId="0" fontId="28" fillId="0" borderId="0" xfId="54" applyFont="1" applyBorder="1" applyAlignment="1">
      <alignment horizontal="left" vertical="top"/>
    </xf>
    <xf numFmtId="0" fontId="20" fillId="0" borderId="0" xfId="72" applyFont="1" applyFill="1"/>
    <xf numFmtId="0" fontId="20" fillId="0" borderId="0" xfId="72" applyFont="1" applyFill="1" applyAlignment="1"/>
    <xf numFmtId="0" fontId="76" fillId="0" borderId="33" xfId="250" applyFont="1" applyFill="1" applyBorder="1" applyAlignment="1">
      <alignment vertical="top" wrapText="1"/>
    </xf>
    <xf numFmtId="0" fontId="76" fillId="0" borderId="34" xfId="250" applyFont="1" applyFill="1" applyBorder="1" applyAlignment="1">
      <alignment vertical="top" wrapText="1"/>
    </xf>
    <xf numFmtId="0" fontId="110" fillId="0" borderId="0" xfId="0" applyFont="1" applyFill="1" applyBorder="1" applyAlignment="1">
      <alignment horizontal="left" vertical="top"/>
    </xf>
    <xf numFmtId="0" fontId="77" fillId="0" borderId="0" xfId="0" applyFont="1" applyFill="1" applyBorder="1" applyAlignment="1"/>
    <xf numFmtId="0" fontId="73" fillId="0" borderId="0" xfId="0" applyFont="1" applyFill="1" applyAlignment="1">
      <alignment vertical="top"/>
    </xf>
    <xf numFmtId="0" fontId="28" fillId="0" borderId="0" xfId="73" applyFont="1" applyFill="1" applyAlignment="1">
      <alignment horizontal="left" wrapText="1"/>
    </xf>
    <xf numFmtId="0" fontId="78" fillId="0" borderId="0" xfId="0" applyFont="1" applyFill="1" applyBorder="1" applyAlignment="1">
      <alignment horizontal="center" vertical="center"/>
    </xf>
    <xf numFmtId="0" fontId="78" fillId="0" borderId="0" xfId="0" applyFont="1" applyFill="1" applyBorder="1" applyAlignment="1">
      <alignment horizontal="left" vertical="top" wrapText="1"/>
    </xf>
    <xf numFmtId="0" fontId="78" fillId="0" borderId="1" xfId="0" applyFont="1" applyFill="1" applyBorder="1" applyAlignment="1">
      <alignment horizontal="left" vertical="top" wrapText="1"/>
    </xf>
    <xf numFmtId="0" fontId="17" fillId="0" borderId="0" xfId="73" applyFont="1" applyFill="1" applyAlignment="1">
      <alignment horizontal="left" wrapText="1"/>
    </xf>
    <xf numFmtId="0" fontId="77" fillId="0" borderId="0" xfId="0" applyFont="1" applyFill="1" applyBorder="1" applyAlignment="1">
      <alignment horizontal="left" vertical="top"/>
    </xf>
    <xf numFmtId="0" fontId="43" fillId="0" borderId="0" xfId="34" applyFont="1" applyAlignment="1" applyProtection="1">
      <alignment horizontal="center"/>
    </xf>
    <xf numFmtId="1" fontId="28" fillId="0" borderId="5" xfId="73" quotePrefix="1" applyNumberFormat="1" applyFont="1" applyBorder="1" applyAlignment="1">
      <alignment horizontal="right" vertical="center"/>
    </xf>
    <xf numFmtId="1" fontId="28" fillId="0" borderId="0" xfId="73" quotePrefix="1" applyNumberFormat="1" applyFont="1" applyBorder="1" applyAlignment="1">
      <alignment horizontal="right" vertical="center"/>
    </xf>
    <xf numFmtId="1" fontId="28" fillId="0" borderId="1" xfId="73" quotePrefix="1" applyNumberFormat="1" applyFont="1" applyBorder="1" applyAlignment="1">
      <alignment horizontal="right" vertical="center"/>
    </xf>
    <xf numFmtId="0" fontId="28" fillId="0" borderId="0" xfId="54" quotePrefix="1" applyFont="1" applyAlignment="1">
      <alignment horizontal="left"/>
    </xf>
    <xf numFmtId="0" fontId="20" fillId="0" borderId="0" xfId="67" applyFont="1" applyAlignment="1">
      <alignment wrapText="1"/>
    </xf>
    <xf numFmtId="0" fontId="106" fillId="0" borderId="0" xfId="250" applyFont="1"/>
    <xf numFmtId="0" fontId="106" fillId="0" borderId="0" xfId="250" applyFont="1" applyFill="1" applyAlignment="1">
      <alignment horizontal="left"/>
    </xf>
    <xf numFmtId="0" fontId="114" fillId="0" borderId="0" xfId="250" applyFont="1" applyFill="1" applyAlignment="1">
      <alignment horizontal="left" vertical="top" wrapText="1"/>
    </xf>
    <xf numFmtId="0" fontId="43" fillId="0" borderId="0" xfId="34" applyFont="1" applyAlignment="1" applyProtection="1">
      <alignment horizontal="center" wrapText="1"/>
    </xf>
    <xf numFmtId="0" fontId="105" fillId="0" borderId="0" xfId="250" applyFont="1"/>
    <xf numFmtId="0" fontId="22" fillId="0" borderId="0" xfId="250" applyFont="1" applyFill="1" applyAlignment="1">
      <alignment horizontal="left"/>
    </xf>
    <xf numFmtId="0" fontId="106" fillId="0" borderId="0" xfId="250" applyFont="1" applyFill="1" applyAlignment="1">
      <alignment horizontal="left" vertical="top"/>
    </xf>
    <xf numFmtId="0" fontId="111" fillId="0" borderId="0" xfId="250" applyFont="1" applyFill="1" applyAlignment="1">
      <alignment horizontal="left" wrapText="1"/>
    </xf>
    <xf numFmtId="0" fontId="73" fillId="0" borderId="5" xfId="250" quotePrefix="1" applyFont="1" applyFill="1" applyBorder="1" applyAlignment="1">
      <alignment horizontal="center" vertical="center"/>
    </xf>
    <xf numFmtId="0" fontId="73" fillId="0" borderId="1" xfId="250" quotePrefix="1" applyFont="1" applyFill="1" applyBorder="1" applyAlignment="1">
      <alignment horizontal="center" vertical="center"/>
    </xf>
    <xf numFmtId="0" fontId="22" fillId="0" borderId="0" xfId="0" applyFont="1" applyFill="1" applyAlignment="1">
      <alignment horizontal="left" wrapText="1"/>
    </xf>
    <xf numFmtId="0" fontId="106" fillId="0" borderId="0" xfId="250" applyFont="1" applyFill="1" applyAlignment="1">
      <alignment horizontal="left" wrapText="1"/>
    </xf>
    <xf numFmtId="0" fontId="24" fillId="0" borderId="0" xfId="34" applyFont="1" applyFill="1" applyAlignment="1" applyProtection="1">
      <alignment horizontal="left"/>
    </xf>
    <xf numFmtId="0" fontId="17" fillId="0" borderId="0" xfId="0" applyFont="1" applyAlignment="1">
      <alignment wrapText="1"/>
    </xf>
    <xf numFmtId="0" fontId="28" fillId="0" borderId="0" xfId="0" applyFont="1" applyAlignment="1">
      <alignment vertical="center" wrapText="1"/>
    </xf>
    <xf numFmtId="0" fontId="17" fillId="0" borderId="0" xfId="75" applyFont="1" applyAlignment="1">
      <alignment horizontal="left"/>
    </xf>
    <xf numFmtId="0" fontId="20" fillId="0" borderId="0" xfId="75" applyFont="1" applyAlignment="1">
      <alignment horizontal="left" vertical="top"/>
    </xf>
    <xf numFmtId="0" fontId="20" fillId="0" borderId="0" xfId="75" applyFont="1" applyAlignment="1">
      <alignment horizontal="center" vertical="top" wrapText="1"/>
    </xf>
    <xf numFmtId="0" fontId="30" fillId="0" borderId="0" xfId="0" applyFont="1"/>
    <xf numFmtId="0" fontId="37" fillId="0" borderId="0" xfId="0" applyFont="1" applyAlignment="1">
      <alignment wrapText="1"/>
    </xf>
    <xf numFmtId="0" fontId="22" fillId="0" borderId="0" xfId="0" applyFont="1" applyAlignment="1">
      <alignment wrapText="1"/>
    </xf>
    <xf numFmtId="0" fontId="20" fillId="0" borderId="0" xfId="75" applyFont="1" applyAlignment="1">
      <alignment horizontal="left"/>
    </xf>
    <xf numFmtId="0" fontId="20" fillId="0" borderId="0" xfId="0" applyFont="1" applyAlignment="1"/>
    <xf numFmtId="0" fontId="20" fillId="0" borderId="0" xfId="0" applyFont="1" applyAlignment="1">
      <alignment horizontal="left"/>
    </xf>
    <xf numFmtId="0" fontId="28" fillId="0" borderId="0" xfId="0" applyFont="1" applyAlignment="1">
      <alignment horizontal="left"/>
    </xf>
    <xf numFmtId="0" fontId="30" fillId="0" borderId="0" xfId="0" applyFont="1" applyAlignment="1">
      <alignment horizontal="left"/>
    </xf>
    <xf numFmtId="0" fontId="20" fillId="0" borderId="0" xfId="0" applyFont="1"/>
    <xf numFmtId="0" fontId="20" fillId="0" borderId="0" xfId="0" applyFont="1" applyAlignment="1">
      <alignment horizontal="center" vertical="top" wrapText="1"/>
    </xf>
    <xf numFmtId="0" fontId="20" fillId="0" borderId="0" xfId="0" applyFont="1" applyAlignment="1">
      <alignment horizontal="left" vertical="top"/>
    </xf>
    <xf numFmtId="0" fontId="20" fillId="0" borderId="0" xfId="0" applyFont="1" applyFill="1" applyAlignment="1">
      <alignment horizontal="left"/>
    </xf>
    <xf numFmtId="0" fontId="20" fillId="0" borderId="0" xfId="0" applyFont="1" applyAlignment="1">
      <alignment horizontal="right" vertical="top" wrapText="1"/>
    </xf>
    <xf numFmtId="0" fontId="20" fillId="0" borderId="0" xfId="0" applyFont="1" applyFill="1"/>
    <xf numFmtId="0" fontId="20" fillId="0" borderId="0" xfId="71" applyFont="1" applyAlignment="1">
      <alignment horizontal="right" wrapText="1"/>
    </xf>
    <xf numFmtId="0" fontId="20" fillId="0" borderId="0" xfId="0" applyFont="1" applyAlignment="1">
      <alignment wrapText="1"/>
    </xf>
    <xf numFmtId="0" fontId="20" fillId="0" borderId="0" xfId="0" applyFont="1" applyAlignment="1">
      <alignment horizontal="right" vertical="center" wrapText="1"/>
    </xf>
    <xf numFmtId="0" fontId="20" fillId="0" borderId="0" xfId="0" applyFont="1" applyAlignment="1">
      <alignment horizontal="right" vertical="center"/>
    </xf>
    <xf numFmtId="0" fontId="20" fillId="0" borderId="0" xfId="49" applyFont="1" applyAlignment="1">
      <alignment horizontal="left" vertical="top"/>
    </xf>
    <xf numFmtId="0" fontId="17" fillId="0" borderId="0" xfId="49" applyFont="1" applyAlignment="1">
      <alignment horizontal="left" wrapText="1"/>
    </xf>
    <xf numFmtId="0" fontId="20" fillId="0" borderId="0" xfId="0" applyFont="1" applyFill="1" applyBorder="1"/>
    <xf numFmtId="0" fontId="28" fillId="0" borderId="0" xfId="0" applyFont="1"/>
    <xf numFmtId="0" fontId="28" fillId="0" borderId="0" xfId="0" applyFont="1" applyAlignment="1">
      <alignment wrapText="1"/>
    </xf>
    <xf numFmtId="0" fontId="43" fillId="0" borderId="0" xfId="34" applyFont="1" applyAlignment="1" applyProtection="1">
      <alignment horizontal="right"/>
    </xf>
    <xf numFmtId="0" fontId="35" fillId="0" borderId="0" xfId="0" applyFont="1" applyAlignment="1">
      <alignment horizontal="center" vertical="top" wrapText="1"/>
    </xf>
    <xf numFmtId="0" fontId="133" fillId="2" borderId="0" xfId="36" applyFont="1" applyFill="1" applyAlignment="1" applyProtection="1"/>
    <xf numFmtId="0" fontId="29" fillId="0" borderId="0" xfId="0" applyFont="1" applyAlignment="1">
      <alignment horizontal="left"/>
    </xf>
    <xf numFmtId="0" fontId="28" fillId="2" borderId="0" xfId="181" applyFont="1" applyFill="1" applyBorder="1" applyAlignment="1">
      <alignment horizontal="left"/>
    </xf>
    <xf numFmtId="0" fontId="137" fillId="0" borderId="0" xfId="0" applyFont="1"/>
    <xf numFmtId="0" fontId="137" fillId="0" borderId="0" xfId="0" applyFont="1" applyFill="1"/>
    <xf numFmtId="0" fontId="20" fillId="0" borderId="0" xfId="47" applyFont="1" applyFill="1" applyAlignment="1">
      <alignment horizontal="center" vertical="top"/>
    </xf>
    <xf numFmtId="0" fontId="29" fillId="0" borderId="0" xfId="0" applyFont="1" applyAlignment="1"/>
    <xf numFmtId="0" fontId="22" fillId="2" borderId="0" xfId="42" applyFont="1" applyFill="1" applyAlignment="1"/>
    <xf numFmtId="0" fontId="108" fillId="0" borderId="0" xfId="250" applyFont="1"/>
    <xf numFmtId="0" fontId="111" fillId="0" borderId="0" xfId="250" applyFont="1" applyFill="1"/>
    <xf numFmtId="0" fontId="73" fillId="0" borderId="0" xfId="250" applyFont="1" applyFill="1"/>
    <xf numFmtId="0" fontId="108" fillId="0" borderId="0" xfId="250" applyFont="1" applyFill="1"/>
    <xf numFmtId="0" fontId="109" fillId="0" borderId="0" xfId="251" applyFont="1" applyAlignment="1">
      <alignment horizontal="left" wrapText="1"/>
    </xf>
    <xf numFmtId="0" fontId="108" fillId="0" borderId="0" xfId="250" applyFont="1" applyFill="1" applyAlignment="1">
      <alignment horizontal="left"/>
    </xf>
    <xf numFmtId="0" fontId="108" fillId="0" borderId="0" xfId="250" applyFont="1" applyFill="1" applyAlignment="1"/>
    <xf numFmtId="0" fontId="73" fillId="0" borderId="0" xfId="250" applyFont="1" applyFill="1" applyAlignment="1"/>
    <xf numFmtId="0" fontId="73" fillId="0" borderId="0" xfId="250" applyFont="1" applyAlignment="1"/>
    <xf numFmtId="0" fontId="40" fillId="0" borderId="0" xfId="0" applyFont="1" applyAlignment="1">
      <alignment horizontal="left"/>
    </xf>
    <xf numFmtId="0" fontId="17" fillId="0" borderId="0" xfId="0" applyFont="1" applyFill="1" applyBorder="1" applyAlignment="1">
      <alignment horizontal="left"/>
    </xf>
    <xf numFmtId="0" fontId="20" fillId="0" borderId="0" xfId="0" applyFont="1" applyFill="1" applyBorder="1" applyAlignment="1">
      <alignment horizontal="left"/>
    </xf>
    <xf numFmtId="0" fontId="20" fillId="0" borderId="0" xfId="0" applyFont="1" applyFill="1" applyBorder="1" applyAlignment="1">
      <alignment horizontal="left" vertical="top" wrapText="1"/>
    </xf>
    <xf numFmtId="0" fontId="20" fillId="0" borderId="0" xfId="0" applyFont="1" applyFill="1" applyBorder="1" applyAlignment="1">
      <alignment horizontal="right" wrapText="1"/>
    </xf>
    <xf numFmtId="0" fontId="20" fillId="0" borderId="0" xfId="0" applyFont="1" applyFill="1" applyBorder="1" applyAlignment="1">
      <alignment horizontal="right"/>
    </xf>
    <xf numFmtId="0" fontId="20" fillId="0" borderId="0" xfId="0" applyFont="1" applyAlignment="1">
      <alignment horizontal="right" wrapText="1"/>
    </xf>
    <xf numFmtId="0" fontId="20" fillId="0" borderId="0" xfId="0" applyFont="1" applyAlignment="1">
      <alignment horizontal="right"/>
    </xf>
    <xf numFmtId="0" fontId="17" fillId="0" borderId="0" xfId="73" applyFont="1" applyAlignment="1">
      <alignment horizontal="left" vertical="top" wrapText="1"/>
    </xf>
  </cellXfs>
  <cellStyles count="540">
    <cellStyle name="20% - Accent1" xfId="1" builtinId="30" customBuiltin="1"/>
    <cellStyle name="20% - Accent1 10" xfId="238"/>
    <cellStyle name="20% - Accent1 10 2" xfId="479"/>
    <cellStyle name="20% - Accent1 11" xfId="253"/>
    <cellStyle name="20% - Accent1 11 2" xfId="492"/>
    <cellStyle name="20% - Accent1 12" xfId="268"/>
    <cellStyle name="20% - Accent1 12 2" xfId="507"/>
    <cellStyle name="20% - Accent1 13" xfId="300"/>
    <cellStyle name="20% - Accent1 13 2" xfId="522"/>
    <cellStyle name="20% - Accent1 14" xfId="332"/>
    <cellStyle name="20% - Accent1 2" xfId="86"/>
    <cellStyle name="20% - Accent1 2 2" xfId="378"/>
    <cellStyle name="20% - Accent1 3" xfId="102"/>
    <cellStyle name="20% - Accent1 3 2" xfId="392"/>
    <cellStyle name="20% - Accent1 4" xfId="117"/>
    <cellStyle name="20% - Accent1 4 2" xfId="406"/>
    <cellStyle name="20% - Accent1 5" xfId="131"/>
    <cellStyle name="20% - Accent1 5 2" xfId="420"/>
    <cellStyle name="20% - Accent1 6" xfId="144"/>
    <cellStyle name="20% - Accent1 7" xfId="195"/>
    <cellStyle name="20% - Accent1 7 2" xfId="436"/>
    <cellStyle name="20% - Accent1 8" xfId="210"/>
    <cellStyle name="20% - Accent1 8 2" xfId="451"/>
    <cellStyle name="20% - Accent1 9" xfId="224"/>
    <cellStyle name="20% - Accent1 9 2" xfId="465"/>
    <cellStyle name="20% - Accent2" xfId="2" builtinId="34" customBuiltin="1"/>
    <cellStyle name="20% - Accent2 10" xfId="240"/>
    <cellStyle name="20% - Accent2 10 2" xfId="481"/>
    <cellStyle name="20% - Accent2 11" xfId="255"/>
    <cellStyle name="20% - Accent2 11 2" xfId="494"/>
    <cellStyle name="20% - Accent2 12" xfId="270"/>
    <cellStyle name="20% - Accent2 12 2" xfId="509"/>
    <cellStyle name="20% - Accent2 13" xfId="304"/>
    <cellStyle name="20% - Accent2 13 2" xfId="524"/>
    <cellStyle name="20% - Accent2 14" xfId="333"/>
    <cellStyle name="20% - Accent2 2" xfId="88"/>
    <cellStyle name="20% - Accent2 2 2" xfId="380"/>
    <cellStyle name="20% - Accent2 3" xfId="104"/>
    <cellStyle name="20% - Accent2 3 2" xfId="394"/>
    <cellStyle name="20% - Accent2 4" xfId="119"/>
    <cellStyle name="20% - Accent2 4 2" xfId="408"/>
    <cellStyle name="20% - Accent2 5" xfId="133"/>
    <cellStyle name="20% - Accent2 5 2" xfId="422"/>
    <cellStyle name="20% - Accent2 6" xfId="145"/>
    <cellStyle name="20% - Accent2 7" xfId="197"/>
    <cellStyle name="20% - Accent2 7 2" xfId="438"/>
    <cellStyle name="20% - Accent2 8" xfId="212"/>
    <cellStyle name="20% - Accent2 8 2" xfId="453"/>
    <cellStyle name="20% - Accent2 9" xfId="226"/>
    <cellStyle name="20% - Accent2 9 2" xfId="467"/>
    <cellStyle name="20% - Accent3" xfId="3" builtinId="38" customBuiltin="1"/>
    <cellStyle name="20% - Accent3 10" xfId="242"/>
    <cellStyle name="20% - Accent3 10 2" xfId="483"/>
    <cellStyle name="20% - Accent3 11" xfId="257"/>
    <cellStyle name="20% - Accent3 11 2" xfId="496"/>
    <cellStyle name="20% - Accent3 12" xfId="272"/>
    <cellStyle name="20% - Accent3 12 2" xfId="511"/>
    <cellStyle name="20% - Accent3 13" xfId="308"/>
    <cellStyle name="20% - Accent3 13 2" xfId="526"/>
    <cellStyle name="20% - Accent3 14" xfId="334"/>
    <cellStyle name="20% - Accent3 2" xfId="90"/>
    <cellStyle name="20% - Accent3 2 2" xfId="382"/>
    <cellStyle name="20% - Accent3 3" xfId="106"/>
    <cellStyle name="20% - Accent3 3 2" xfId="396"/>
    <cellStyle name="20% - Accent3 4" xfId="121"/>
    <cellStyle name="20% - Accent3 4 2" xfId="410"/>
    <cellStyle name="20% - Accent3 5" xfId="135"/>
    <cellStyle name="20% - Accent3 5 2" xfId="424"/>
    <cellStyle name="20% - Accent3 6" xfId="146"/>
    <cellStyle name="20% - Accent3 7" xfId="199"/>
    <cellStyle name="20% - Accent3 7 2" xfId="440"/>
    <cellStyle name="20% - Accent3 8" xfId="214"/>
    <cellStyle name="20% - Accent3 8 2" xfId="455"/>
    <cellStyle name="20% - Accent3 9" xfId="228"/>
    <cellStyle name="20% - Accent3 9 2" xfId="469"/>
    <cellStyle name="20% - Accent4" xfId="4" builtinId="42" customBuiltin="1"/>
    <cellStyle name="20% - Accent4 10" xfId="244"/>
    <cellStyle name="20% - Accent4 10 2" xfId="485"/>
    <cellStyle name="20% - Accent4 11" xfId="259"/>
    <cellStyle name="20% - Accent4 11 2" xfId="498"/>
    <cellStyle name="20% - Accent4 12" xfId="274"/>
    <cellStyle name="20% - Accent4 12 2" xfId="513"/>
    <cellStyle name="20% - Accent4 13" xfId="312"/>
    <cellStyle name="20% - Accent4 13 2" xfId="528"/>
    <cellStyle name="20% - Accent4 14" xfId="335"/>
    <cellStyle name="20% - Accent4 2" xfId="92"/>
    <cellStyle name="20% - Accent4 2 2" xfId="384"/>
    <cellStyle name="20% - Accent4 3" xfId="108"/>
    <cellStyle name="20% - Accent4 3 2" xfId="398"/>
    <cellStyle name="20% - Accent4 4" xfId="123"/>
    <cellStyle name="20% - Accent4 4 2" xfId="412"/>
    <cellStyle name="20% - Accent4 5" xfId="137"/>
    <cellStyle name="20% - Accent4 5 2" xfId="426"/>
    <cellStyle name="20% - Accent4 6" xfId="147"/>
    <cellStyle name="20% - Accent4 7" xfId="201"/>
    <cellStyle name="20% - Accent4 7 2" xfId="442"/>
    <cellStyle name="20% - Accent4 8" xfId="216"/>
    <cellStyle name="20% - Accent4 8 2" xfId="457"/>
    <cellStyle name="20% - Accent4 9" xfId="230"/>
    <cellStyle name="20% - Accent4 9 2" xfId="471"/>
    <cellStyle name="20% - Accent5" xfId="5" builtinId="46" customBuiltin="1"/>
    <cellStyle name="20% - Accent5 10" xfId="246"/>
    <cellStyle name="20% - Accent5 10 2" xfId="487"/>
    <cellStyle name="20% - Accent5 11" xfId="261"/>
    <cellStyle name="20% - Accent5 11 2" xfId="500"/>
    <cellStyle name="20% - Accent5 12" xfId="276"/>
    <cellStyle name="20% - Accent5 12 2" xfId="515"/>
    <cellStyle name="20% - Accent5 13" xfId="316"/>
    <cellStyle name="20% - Accent5 13 2" xfId="530"/>
    <cellStyle name="20% - Accent5 14" xfId="336"/>
    <cellStyle name="20% - Accent5 2" xfId="94"/>
    <cellStyle name="20% - Accent5 2 2" xfId="386"/>
    <cellStyle name="20% - Accent5 3" xfId="110"/>
    <cellStyle name="20% - Accent5 3 2" xfId="400"/>
    <cellStyle name="20% - Accent5 4" xfId="125"/>
    <cellStyle name="20% - Accent5 4 2" xfId="414"/>
    <cellStyle name="20% - Accent5 5" xfId="139"/>
    <cellStyle name="20% - Accent5 5 2" xfId="428"/>
    <cellStyle name="20% - Accent5 6" xfId="148"/>
    <cellStyle name="20% - Accent5 7" xfId="203"/>
    <cellStyle name="20% - Accent5 7 2" xfId="444"/>
    <cellStyle name="20% - Accent5 8" xfId="218"/>
    <cellStyle name="20% - Accent5 8 2" xfId="459"/>
    <cellStyle name="20% - Accent5 9" xfId="232"/>
    <cellStyle name="20% - Accent5 9 2" xfId="473"/>
    <cellStyle name="20% - Accent6" xfId="6" builtinId="50" customBuiltin="1"/>
    <cellStyle name="20% - Accent6 10" xfId="248"/>
    <cellStyle name="20% - Accent6 10 2" xfId="489"/>
    <cellStyle name="20% - Accent6 11" xfId="263"/>
    <cellStyle name="20% - Accent6 11 2" xfId="502"/>
    <cellStyle name="20% - Accent6 12" xfId="278"/>
    <cellStyle name="20% - Accent6 12 2" xfId="517"/>
    <cellStyle name="20% - Accent6 13" xfId="320"/>
    <cellStyle name="20% - Accent6 13 2" xfId="532"/>
    <cellStyle name="20% - Accent6 14" xfId="337"/>
    <cellStyle name="20% - Accent6 2" xfId="96"/>
    <cellStyle name="20% - Accent6 2 2" xfId="388"/>
    <cellStyle name="20% - Accent6 3" xfId="112"/>
    <cellStyle name="20% - Accent6 3 2" xfId="402"/>
    <cellStyle name="20% - Accent6 4" xfId="127"/>
    <cellStyle name="20% - Accent6 4 2" xfId="416"/>
    <cellStyle name="20% - Accent6 5" xfId="141"/>
    <cellStyle name="20% - Accent6 5 2" xfId="430"/>
    <cellStyle name="20% - Accent6 6" xfId="149"/>
    <cellStyle name="20% - Accent6 7" xfId="205"/>
    <cellStyle name="20% - Accent6 7 2" xfId="446"/>
    <cellStyle name="20% - Accent6 8" xfId="220"/>
    <cellStyle name="20% - Accent6 8 2" xfId="461"/>
    <cellStyle name="20% - Accent6 9" xfId="234"/>
    <cellStyle name="20% - Accent6 9 2" xfId="475"/>
    <cellStyle name="40% - Accent1" xfId="7" builtinId="31" customBuiltin="1"/>
    <cellStyle name="40% - Accent1 10" xfId="239"/>
    <cellStyle name="40% - Accent1 10 2" xfId="480"/>
    <cellStyle name="40% - Accent1 11" xfId="254"/>
    <cellStyle name="40% - Accent1 11 2" xfId="493"/>
    <cellStyle name="40% - Accent1 12" xfId="269"/>
    <cellStyle name="40% - Accent1 12 2" xfId="508"/>
    <cellStyle name="40% - Accent1 13" xfId="301"/>
    <cellStyle name="40% - Accent1 13 2" xfId="523"/>
    <cellStyle name="40% - Accent1 14" xfId="338"/>
    <cellStyle name="40% - Accent1 2" xfId="87"/>
    <cellStyle name="40% - Accent1 2 2" xfId="379"/>
    <cellStyle name="40% - Accent1 3" xfId="103"/>
    <cellStyle name="40% - Accent1 3 2" xfId="393"/>
    <cellStyle name="40% - Accent1 4" xfId="118"/>
    <cellStyle name="40% - Accent1 4 2" xfId="407"/>
    <cellStyle name="40% - Accent1 5" xfId="132"/>
    <cellStyle name="40% - Accent1 5 2" xfId="421"/>
    <cellStyle name="40% - Accent1 6" xfId="150"/>
    <cellStyle name="40% - Accent1 7" xfId="196"/>
    <cellStyle name="40% - Accent1 7 2" xfId="437"/>
    <cellStyle name="40% - Accent1 8" xfId="211"/>
    <cellStyle name="40% - Accent1 8 2" xfId="452"/>
    <cellStyle name="40% - Accent1 9" xfId="225"/>
    <cellStyle name="40% - Accent1 9 2" xfId="466"/>
    <cellStyle name="40% - Accent2" xfId="8" builtinId="35" customBuiltin="1"/>
    <cellStyle name="40% - Accent2 10" xfId="241"/>
    <cellStyle name="40% - Accent2 10 2" xfId="482"/>
    <cellStyle name="40% - Accent2 11" xfId="256"/>
    <cellStyle name="40% - Accent2 11 2" xfId="495"/>
    <cellStyle name="40% - Accent2 12" xfId="271"/>
    <cellStyle name="40% - Accent2 12 2" xfId="510"/>
    <cellStyle name="40% - Accent2 13" xfId="305"/>
    <cellStyle name="40% - Accent2 13 2" xfId="525"/>
    <cellStyle name="40% - Accent2 14" xfId="339"/>
    <cellStyle name="40% - Accent2 2" xfId="89"/>
    <cellStyle name="40% - Accent2 2 2" xfId="381"/>
    <cellStyle name="40% - Accent2 3" xfId="105"/>
    <cellStyle name="40% - Accent2 3 2" xfId="395"/>
    <cellStyle name="40% - Accent2 4" xfId="120"/>
    <cellStyle name="40% - Accent2 4 2" xfId="409"/>
    <cellStyle name="40% - Accent2 5" xfId="134"/>
    <cellStyle name="40% - Accent2 5 2" xfId="423"/>
    <cellStyle name="40% - Accent2 6" xfId="151"/>
    <cellStyle name="40% - Accent2 7" xfId="198"/>
    <cellStyle name="40% - Accent2 7 2" xfId="439"/>
    <cellStyle name="40% - Accent2 8" xfId="213"/>
    <cellStyle name="40% - Accent2 8 2" xfId="454"/>
    <cellStyle name="40% - Accent2 9" xfId="227"/>
    <cellStyle name="40% - Accent2 9 2" xfId="468"/>
    <cellStyle name="40% - Accent3" xfId="9" builtinId="39" customBuiltin="1"/>
    <cellStyle name="40% - Accent3 10" xfId="243"/>
    <cellStyle name="40% - Accent3 10 2" xfId="484"/>
    <cellStyle name="40% - Accent3 11" xfId="258"/>
    <cellStyle name="40% - Accent3 11 2" xfId="497"/>
    <cellStyle name="40% - Accent3 12" xfId="273"/>
    <cellStyle name="40% - Accent3 12 2" xfId="512"/>
    <cellStyle name="40% - Accent3 13" xfId="309"/>
    <cellStyle name="40% - Accent3 13 2" xfId="527"/>
    <cellStyle name="40% - Accent3 14" xfId="340"/>
    <cellStyle name="40% - Accent3 2" xfId="91"/>
    <cellStyle name="40% - Accent3 2 2" xfId="383"/>
    <cellStyle name="40% - Accent3 3" xfId="107"/>
    <cellStyle name="40% - Accent3 3 2" xfId="397"/>
    <cellStyle name="40% - Accent3 4" xfId="122"/>
    <cellStyle name="40% - Accent3 4 2" xfId="411"/>
    <cellStyle name="40% - Accent3 5" xfId="136"/>
    <cellStyle name="40% - Accent3 5 2" xfId="425"/>
    <cellStyle name="40% - Accent3 6" xfId="152"/>
    <cellStyle name="40% - Accent3 7" xfId="200"/>
    <cellStyle name="40% - Accent3 7 2" xfId="441"/>
    <cellStyle name="40% - Accent3 8" xfId="215"/>
    <cellStyle name="40% - Accent3 8 2" xfId="456"/>
    <cellStyle name="40% - Accent3 9" xfId="229"/>
    <cellStyle name="40% - Accent3 9 2" xfId="470"/>
    <cellStyle name="40% - Accent4" xfId="10" builtinId="43" customBuiltin="1"/>
    <cellStyle name="40% - Accent4 10" xfId="245"/>
    <cellStyle name="40% - Accent4 10 2" xfId="486"/>
    <cellStyle name="40% - Accent4 11" xfId="260"/>
    <cellStyle name="40% - Accent4 11 2" xfId="499"/>
    <cellStyle name="40% - Accent4 12" xfId="275"/>
    <cellStyle name="40% - Accent4 12 2" xfId="514"/>
    <cellStyle name="40% - Accent4 13" xfId="313"/>
    <cellStyle name="40% - Accent4 13 2" xfId="529"/>
    <cellStyle name="40% - Accent4 14" xfId="341"/>
    <cellStyle name="40% - Accent4 2" xfId="93"/>
    <cellStyle name="40% - Accent4 2 2" xfId="385"/>
    <cellStyle name="40% - Accent4 3" xfId="109"/>
    <cellStyle name="40% - Accent4 3 2" xfId="399"/>
    <cellStyle name="40% - Accent4 4" xfId="124"/>
    <cellStyle name="40% - Accent4 4 2" xfId="413"/>
    <cellStyle name="40% - Accent4 5" xfId="138"/>
    <cellStyle name="40% - Accent4 5 2" xfId="427"/>
    <cellStyle name="40% - Accent4 6" xfId="153"/>
    <cellStyle name="40% - Accent4 7" xfId="202"/>
    <cellStyle name="40% - Accent4 7 2" xfId="443"/>
    <cellStyle name="40% - Accent4 8" xfId="217"/>
    <cellStyle name="40% - Accent4 8 2" xfId="458"/>
    <cellStyle name="40% - Accent4 9" xfId="231"/>
    <cellStyle name="40% - Accent4 9 2" xfId="472"/>
    <cellStyle name="40% - Accent5" xfId="11" builtinId="47" customBuiltin="1"/>
    <cellStyle name="40% - Accent5 10" xfId="247"/>
    <cellStyle name="40% - Accent5 10 2" xfId="488"/>
    <cellStyle name="40% - Accent5 11" xfId="262"/>
    <cellStyle name="40% - Accent5 11 2" xfId="501"/>
    <cellStyle name="40% - Accent5 12" xfId="277"/>
    <cellStyle name="40% - Accent5 12 2" xfId="516"/>
    <cellStyle name="40% - Accent5 13" xfId="317"/>
    <cellStyle name="40% - Accent5 13 2" xfId="531"/>
    <cellStyle name="40% - Accent5 14" xfId="342"/>
    <cellStyle name="40% - Accent5 2" xfId="95"/>
    <cellStyle name="40% - Accent5 2 2" xfId="387"/>
    <cellStyle name="40% - Accent5 3" xfId="111"/>
    <cellStyle name="40% - Accent5 3 2" xfId="401"/>
    <cellStyle name="40% - Accent5 4" xfId="126"/>
    <cellStyle name="40% - Accent5 4 2" xfId="415"/>
    <cellStyle name="40% - Accent5 5" xfId="140"/>
    <cellStyle name="40% - Accent5 5 2" xfId="429"/>
    <cellStyle name="40% - Accent5 6" xfId="154"/>
    <cellStyle name="40% - Accent5 7" xfId="204"/>
    <cellStyle name="40% - Accent5 7 2" xfId="445"/>
    <cellStyle name="40% - Accent5 8" xfId="219"/>
    <cellStyle name="40% - Accent5 8 2" xfId="460"/>
    <cellStyle name="40% - Accent5 9" xfId="233"/>
    <cellStyle name="40% - Accent5 9 2" xfId="474"/>
    <cellStyle name="40% - Accent6" xfId="12" builtinId="51" customBuiltin="1"/>
    <cellStyle name="40% - Accent6 10" xfId="249"/>
    <cellStyle name="40% - Accent6 10 2" xfId="490"/>
    <cellStyle name="40% - Accent6 11" xfId="264"/>
    <cellStyle name="40% - Accent6 11 2" xfId="503"/>
    <cellStyle name="40% - Accent6 12" xfId="279"/>
    <cellStyle name="40% - Accent6 12 2" xfId="518"/>
    <cellStyle name="40% - Accent6 13" xfId="321"/>
    <cellStyle name="40% - Accent6 13 2" xfId="533"/>
    <cellStyle name="40% - Accent6 14" xfId="343"/>
    <cellStyle name="40% - Accent6 2" xfId="97"/>
    <cellStyle name="40% - Accent6 2 2" xfId="389"/>
    <cellStyle name="40% - Accent6 3" xfId="113"/>
    <cellStyle name="40% - Accent6 3 2" xfId="403"/>
    <cellStyle name="40% - Accent6 4" xfId="128"/>
    <cellStyle name="40% - Accent6 4 2" xfId="417"/>
    <cellStyle name="40% - Accent6 5" xfId="142"/>
    <cellStyle name="40% - Accent6 5 2" xfId="431"/>
    <cellStyle name="40% - Accent6 6" xfId="155"/>
    <cellStyle name="40% - Accent6 7" xfId="206"/>
    <cellStyle name="40% - Accent6 7 2" xfId="447"/>
    <cellStyle name="40% - Accent6 8" xfId="221"/>
    <cellStyle name="40% - Accent6 8 2" xfId="462"/>
    <cellStyle name="40% - Accent6 9" xfId="235"/>
    <cellStyle name="40% - Accent6 9 2" xfId="476"/>
    <cellStyle name="60% - Accent1" xfId="13" builtinId="32" customBuiltin="1"/>
    <cellStyle name="60% - Accent1 2" xfId="156"/>
    <cellStyle name="60% - Accent1 3" xfId="302"/>
    <cellStyle name="60% - Accent1 4" xfId="344"/>
    <cellStyle name="60% - Accent2" xfId="14" builtinId="36" customBuiltin="1"/>
    <cellStyle name="60% - Accent2 2" xfId="157"/>
    <cellStyle name="60% - Accent2 3" xfId="306"/>
    <cellStyle name="60% - Accent2 4" xfId="345"/>
    <cellStyle name="60% - Accent3" xfId="15" builtinId="40" customBuiltin="1"/>
    <cellStyle name="60% - Accent3 2" xfId="158"/>
    <cellStyle name="60% - Accent3 3" xfId="310"/>
    <cellStyle name="60% - Accent3 4" xfId="346"/>
    <cellStyle name="60% - Accent4" xfId="16" builtinId="44" customBuiltin="1"/>
    <cellStyle name="60% - Accent4 2" xfId="159"/>
    <cellStyle name="60% - Accent4 3" xfId="314"/>
    <cellStyle name="60% - Accent4 4" xfId="347"/>
    <cellStyle name="60% - Accent5" xfId="17" builtinId="48" customBuiltin="1"/>
    <cellStyle name="60% - Accent5 2" xfId="160"/>
    <cellStyle name="60% - Accent5 3" xfId="318"/>
    <cellStyle name="60% - Accent5 4" xfId="348"/>
    <cellStyle name="60% - Accent6" xfId="18" builtinId="52" customBuiltin="1"/>
    <cellStyle name="60% - Accent6 2" xfId="161"/>
    <cellStyle name="60% - Accent6 3" xfId="322"/>
    <cellStyle name="60% - Accent6 4" xfId="349"/>
    <cellStyle name="Accent1" xfId="19" builtinId="29" customBuiltin="1"/>
    <cellStyle name="Accent1 2" xfId="162"/>
    <cellStyle name="Accent1 3" xfId="299"/>
    <cellStyle name="Accent1 4" xfId="350"/>
    <cellStyle name="Accent2" xfId="20" builtinId="33" customBuiltin="1"/>
    <cellStyle name="Accent2 2" xfId="163"/>
    <cellStyle name="Accent2 3" xfId="303"/>
    <cellStyle name="Accent2 4" xfId="351"/>
    <cellStyle name="Accent3" xfId="21" builtinId="37" customBuiltin="1"/>
    <cellStyle name="Accent3 2" xfId="164"/>
    <cellStyle name="Accent3 3" xfId="307"/>
    <cellStyle name="Accent3 4" xfId="352"/>
    <cellStyle name="Accent4" xfId="22" builtinId="41" customBuiltin="1"/>
    <cellStyle name="Accent4 2" xfId="165"/>
    <cellStyle name="Accent4 3" xfId="311"/>
    <cellStyle name="Accent4 4" xfId="353"/>
    <cellStyle name="Accent5" xfId="23" builtinId="45" customBuiltin="1"/>
    <cellStyle name="Accent5 2" xfId="166"/>
    <cellStyle name="Accent5 3" xfId="315"/>
    <cellStyle name="Accent5 4" xfId="354"/>
    <cellStyle name="Accent6" xfId="24" builtinId="49" customBuiltin="1"/>
    <cellStyle name="Accent6 2" xfId="167"/>
    <cellStyle name="Accent6 3" xfId="319"/>
    <cellStyle name="Accent6 4" xfId="355"/>
    <cellStyle name="Bad" xfId="25" builtinId="27" customBuiltin="1"/>
    <cellStyle name="Bad 2" xfId="168"/>
    <cellStyle name="Bad 3" xfId="288"/>
    <cellStyle name="Bad 4" xfId="356"/>
    <cellStyle name="Calculation" xfId="26" builtinId="22" customBuiltin="1"/>
    <cellStyle name="Calculation 2" xfId="169"/>
    <cellStyle name="Calculation 3" xfId="292"/>
    <cellStyle name="Calculation 4" xfId="357"/>
    <cellStyle name="Check Cell" xfId="27" builtinId="23" customBuiltin="1"/>
    <cellStyle name="Check Cell 2" xfId="170"/>
    <cellStyle name="Check Cell 3" xfId="294"/>
    <cellStyle name="Check Cell 4" xfId="358"/>
    <cellStyle name="Comma" xfId="280" builtinId="3"/>
    <cellStyle name="Comma 2" xfId="171"/>
    <cellStyle name="Comma 3" xfId="265"/>
    <cellStyle name="Comma 3 2" xfId="504"/>
    <cellStyle name="Comma 4" xfId="519"/>
    <cellStyle name="Explanatory Text" xfId="28" builtinId="53" customBuiltin="1"/>
    <cellStyle name="Explanatory Text 2" xfId="172"/>
    <cellStyle name="Explanatory Text 3" xfId="297"/>
    <cellStyle name="Explanatory Text 4" xfId="359"/>
    <cellStyle name="Followed Hyperlink" xfId="114" builtinId="9" customBuiltin="1"/>
    <cellStyle name="Followed Hyperlink 2" xfId="99"/>
    <cellStyle name="Followed Hyperlink 3" xfId="324"/>
    <cellStyle name="Good" xfId="29" builtinId="26" customBuiltin="1"/>
    <cellStyle name="Good 2" xfId="173"/>
    <cellStyle name="Good 3" xfId="287"/>
    <cellStyle name="Good 4" xfId="360"/>
    <cellStyle name="Heading 1" xfId="30" builtinId="16" customBuiltin="1"/>
    <cellStyle name="Heading 1 2" xfId="174"/>
    <cellStyle name="Heading 1 3" xfId="283"/>
    <cellStyle name="Heading 1 4" xfId="361"/>
    <cellStyle name="Heading 2" xfId="31" builtinId="17" customBuiltin="1"/>
    <cellStyle name="Heading 2 2" xfId="175"/>
    <cellStyle name="Heading 2 3" xfId="284"/>
    <cellStyle name="Heading 2 4" xfId="362"/>
    <cellStyle name="Heading 3" xfId="32" builtinId="18" customBuiltin="1"/>
    <cellStyle name="Heading 3 2" xfId="176"/>
    <cellStyle name="Heading 3 3" xfId="285"/>
    <cellStyle name="Heading 3 4" xfId="363"/>
    <cellStyle name="Heading 4" xfId="33" builtinId="19" customBuiltin="1"/>
    <cellStyle name="Heading 4 2" xfId="177"/>
    <cellStyle name="Heading 4 3" xfId="286"/>
    <cellStyle name="Heading 4 4" xfId="364"/>
    <cellStyle name="Hyperlink" xfId="34" builtinId="8"/>
    <cellStyle name="Hyperlink 2" xfId="35"/>
    <cellStyle name="Hyperlink 2 2" xfId="365"/>
    <cellStyle name="Hyperlink 3" xfId="36"/>
    <cellStyle name="Hyperlink 4" xfId="98"/>
    <cellStyle name="Hyperlink 5" xfId="251"/>
    <cellStyle name="Hyperlink 6" xfId="323"/>
    <cellStyle name="Hyperlink 7" xfId="539"/>
    <cellStyle name="Input" xfId="37" builtinId="20" customBuiltin="1"/>
    <cellStyle name="Input 2" xfId="178"/>
    <cellStyle name="Input 3" xfId="290"/>
    <cellStyle name="Input 4" xfId="366"/>
    <cellStyle name="Linked Cell" xfId="38" builtinId="24" customBuiltin="1"/>
    <cellStyle name="Linked Cell 2" xfId="179"/>
    <cellStyle name="Linked Cell 3" xfId="293"/>
    <cellStyle name="Linked Cell 4" xfId="367"/>
    <cellStyle name="Neutral" xfId="39" builtinId="28" customBuiltin="1"/>
    <cellStyle name="Neutral 2" xfId="180"/>
    <cellStyle name="Neutral 3" xfId="289"/>
    <cellStyle name="Neutral 4" xfId="368"/>
    <cellStyle name="Normal" xfId="0" builtinId="0"/>
    <cellStyle name="Normal 10" xfId="193"/>
    <cellStyle name="Normal 10 2" xfId="535"/>
    <cellStyle name="Normal 10 3" xfId="434"/>
    <cellStyle name="Normal 11" xfId="208"/>
    <cellStyle name="Normal 11 2" xfId="449"/>
    <cellStyle name="Normal 12" xfId="222"/>
    <cellStyle name="Normal 12 2" xfId="463"/>
    <cellStyle name="Normal 13" xfId="236"/>
    <cellStyle name="Normal 13 2" xfId="477"/>
    <cellStyle name="Normal 14" xfId="250"/>
    <cellStyle name="Normal 14 2" xfId="330"/>
    <cellStyle name="Normal 15" xfId="266"/>
    <cellStyle name="Normal 15 2" xfId="505"/>
    <cellStyle name="Normal 16" xfId="281"/>
    <cellStyle name="Normal 16 2" xfId="520"/>
    <cellStyle name="Normal 17" xfId="325"/>
    <cellStyle name="Normal 17 2" xfId="331"/>
    <cellStyle name="Normal 18" xfId="329"/>
    <cellStyle name="Normal 2" xfId="40"/>
    <cellStyle name="Normal 2 2" xfId="192"/>
    <cellStyle name="Normal 2 2 2 2 2" xfId="328"/>
    <cellStyle name="Normal 2 3" xfId="190"/>
    <cellStyle name="Normal 3" xfId="41"/>
    <cellStyle name="Normal 3 2" xfId="191"/>
    <cellStyle name="Normal 3 2 2" xfId="433"/>
    <cellStyle name="Normal 3 3" xfId="207"/>
    <cellStyle name="Normal 3 3 2" xfId="448"/>
    <cellStyle name="Normal 3 4" xfId="326"/>
    <cellStyle name="Normal 3 4 2" xfId="538"/>
    <cellStyle name="Normal 4" xfId="42"/>
    <cellStyle name="Normal 4 2" xfId="327"/>
    <cellStyle name="Normal 4 2 2" xfId="536"/>
    <cellStyle name="Normal 5" xfId="84"/>
    <cellStyle name="Normal 5 2" xfId="376"/>
    <cellStyle name="Normal 6" xfId="100"/>
    <cellStyle name="Normal 6 2" xfId="537"/>
    <cellStyle name="Normal 6 3" xfId="390"/>
    <cellStyle name="Normal 7" xfId="115"/>
    <cellStyle name="Normal 7 2" xfId="404"/>
    <cellStyle name="Normal 8" xfId="129"/>
    <cellStyle name="Normal 8 2" xfId="534"/>
    <cellStyle name="Normal 8 3" xfId="418"/>
    <cellStyle name="Normal 9" xfId="143"/>
    <cellStyle name="Normal 9 2" xfId="432"/>
    <cellStyle name="Normal_1+ of main drugs implic" xfId="43"/>
    <cellStyle name="Normal_4 - sex and age" xfId="44"/>
    <cellStyle name="Normal_7 - only one drug involved" xfId="45"/>
    <cellStyle name="Normal_8 calc HB rates" xfId="46"/>
    <cellStyle name="Normal_8 calc LA rates" xfId="47"/>
    <cellStyle name="Normal_8 calc Scots rates" xfId="48"/>
    <cellStyle name="Normal_9 for prob drug user" xfId="49"/>
    <cellStyle name="Normal_Annex b" xfId="50"/>
    <cellStyle name="Normal_C2 - causes" xfId="51"/>
    <cellStyle name="Normal_C3 - drugs reported" xfId="52"/>
    <cellStyle name="Normal_C4 calc LA rates" xfId="53"/>
    <cellStyle name="Normal_drd-2011-all-tables-figures" xfId="54"/>
    <cellStyle name="Normal_drd-2011-figure1" xfId="55"/>
    <cellStyle name="Normal_drd-2011-figure2" xfId="56"/>
    <cellStyle name="Normal_drd-2011-table1" xfId="57"/>
    <cellStyle name="Normal_drd-2011-table4" xfId="58"/>
    <cellStyle name="Normal_drd-2011-table5" xfId="59"/>
    <cellStyle name="Normal_drd-2011-table6" xfId="60"/>
    <cellStyle name="Normal_drd-2011-table8" xfId="61"/>
    <cellStyle name="Normal_drd-2011-tablec4" xfId="62"/>
    <cellStyle name="Normal_drd-2011-tablehb3" xfId="63"/>
    <cellStyle name="Normal_drd-2011-tablehb4" xfId="64"/>
    <cellStyle name="Normal_drd-2011-tablex" xfId="65"/>
    <cellStyle name="Normal_drd-2011-tabley" xfId="66"/>
    <cellStyle name="Normal_drd-2011-tablez" xfId="67"/>
    <cellStyle name="Normal_HB1 - summary" xfId="68"/>
    <cellStyle name="Normal_HB2 - causes" xfId="69"/>
    <cellStyle name="Normal_HB4 calc HB rates" xfId="70"/>
    <cellStyle name="Normal_Sheet1" xfId="71"/>
    <cellStyle name="Normal_Sheet1_1" xfId="72"/>
    <cellStyle name="Normal_shhdtab" xfId="73"/>
    <cellStyle name="Normal_TABLE4" xfId="74"/>
    <cellStyle name="Normal_TABLE4 2" xfId="181"/>
    <cellStyle name="Normal_unspecified drug" xfId="75"/>
    <cellStyle name="Normal_Y - ONS 'wide' defn - drugs" xfId="76"/>
    <cellStyle name="Note 10" xfId="223"/>
    <cellStyle name="Note 10 2" xfId="464"/>
    <cellStyle name="Note 11" xfId="237"/>
    <cellStyle name="Note 11 2" xfId="478"/>
    <cellStyle name="Note 12" xfId="252"/>
    <cellStyle name="Note 12 2" xfId="491"/>
    <cellStyle name="Note 13" xfId="267"/>
    <cellStyle name="Note 13 2" xfId="506"/>
    <cellStyle name="Note 14" xfId="296"/>
    <cellStyle name="Note 14 2" xfId="521"/>
    <cellStyle name="Note 2" xfId="77"/>
    <cellStyle name="Note 2 2" xfId="369"/>
    <cellStyle name="Note 3" xfId="85"/>
    <cellStyle name="Note 3 2" xfId="377"/>
    <cellStyle name="Note 4" xfId="101"/>
    <cellStyle name="Note 4 2" xfId="391"/>
    <cellStyle name="Note 5" xfId="116"/>
    <cellStyle name="Note 5 2" xfId="405"/>
    <cellStyle name="Note 6" xfId="130"/>
    <cellStyle name="Note 6 2" xfId="419"/>
    <cellStyle name="Note 7" xfId="182"/>
    <cellStyle name="Note 8" xfId="194"/>
    <cellStyle name="Note 8 2" xfId="435"/>
    <cellStyle name="Note 9" xfId="209"/>
    <cellStyle name="Note 9 2" xfId="450"/>
    <cellStyle name="Output" xfId="78" builtinId="21" customBuiltin="1"/>
    <cellStyle name="Output 2" xfId="183"/>
    <cellStyle name="Output 3" xfId="291"/>
    <cellStyle name="Output 4" xfId="370"/>
    <cellStyle name="Percent" xfId="79" builtinId="5"/>
    <cellStyle name="Percent 2" xfId="80"/>
    <cellStyle name="Percent 2 2" xfId="372"/>
    <cellStyle name="Percent 3" xfId="184"/>
    <cellStyle name="Percent 4" xfId="371"/>
    <cellStyle name="Title" xfId="81" builtinId="15" customBuiltin="1"/>
    <cellStyle name="Title 2" xfId="185"/>
    <cellStyle name="Title 3" xfId="282"/>
    <cellStyle name="Title 4" xfId="373"/>
    <cellStyle name="Total" xfId="82" builtinId="25" customBuiltin="1"/>
    <cellStyle name="Total 2" xfId="186"/>
    <cellStyle name="Total 3" xfId="298"/>
    <cellStyle name="Total 4" xfId="374"/>
    <cellStyle name="Warning Text" xfId="83" builtinId="11" customBuiltin="1"/>
    <cellStyle name="Warning Text 2" xfId="187"/>
    <cellStyle name="Warning Text 3" xfId="295"/>
    <cellStyle name="Warning Text 4" xfId="375"/>
    <cellStyle name="whole number" xfId="188"/>
    <cellStyle name="whole number 2" xfId="18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187173248506E-2"/>
          <c:y val="5.0257731958762888E-2"/>
          <c:w val="0.86821836878992364"/>
          <c:h val="0.74226804123711343"/>
        </c:manualLayout>
      </c:layout>
      <c:lineChart>
        <c:grouping val="standard"/>
        <c:varyColors val="0"/>
        <c:ser>
          <c:idx val="1"/>
          <c:order val="0"/>
          <c:tx>
            <c:v>registered in year</c:v>
          </c:tx>
          <c:spPr>
            <a:ln w="19050">
              <a:solidFill>
                <a:schemeClr val="tx1"/>
              </a:solidFill>
            </a:ln>
          </c:spPr>
          <c:marker>
            <c:symbol val="circle"/>
            <c:size val="10"/>
            <c:spPr>
              <a:solidFill>
                <a:schemeClr val="tx1"/>
              </a:solidFill>
              <a:ln>
                <a:solidFill>
                  <a:schemeClr val="tx1"/>
                </a:solidFill>
              </a:ln>
            </c:spPr>
          </c:marker>
          <c:cat>
            <c:numRef>
              <c:f>'1 - summary'!$A$10:$A$33</c:f>
              <c:numCache>
                <c:formatCode>General</c:formatCod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'1 - summary'!$B$10:$B$33</c:f>
              <c:numCache>
                <c:formatCode>#,##0</c:formatCode>
                <c:ptCount val="24"/>
                <c:pt idx="0">
                  <c:v>244</c:v>
                </c:pt>
                <c:pt idx="1">
                  <c:v>224</c:v>
                </c:pt>
                <c:pt idx="2">
                  <c:v>249</c:v>
                </c:pt>
                <c:pt idx="3">
                  <c:v>291</c:v>
                </c:pt>
                <c:pt idx="4">
                  <c:v>292</c:v>
                </c:pt>
                <c:pt idx="5">
                  <c:v>332</c:v>
                </c:pt>
                <c:pt idx="6">
                  <c:v>382</c:v>
                </c:pt>
                <c:pt idx="7">
                  <c:v>317</c:v>
                </c:pt>
                <c:pt idx="8">
                  <c:v>356</c:v>
                </c:pt>
                <c:pt idx="9">
                  <c:v>336</c:v>
                </c:pt>
                <c:pt idx="10">
                  <c:v>421</c:v>
                </c:pt>
                <c:pt idx="11">
                  <c:v>455</c:v>
                </c:pt>
                <c:pt idx="12">
                  <c:v>574</c:v>
                </c:pt>
                <c:pt idx="13">
                  <c:v>545</c:v>
                </c:pt>
                <c:pt idx="14">
                  <c:v>485</c:v>
                </c:pt>
                <c:pt idx="15">
                  <c:v>584</c:v>
                </c:pt>
                <c:pt idx="16">
                  <c:v>581</c:v>
                </c:pt>
                <c:pt idx="17">
                  <c:v>527</c:v>
                </c:pt>
                <c:pt idx="18">
                  <c:v>614</c:v>
                </c:pt>
                <c:pt idx="19">
                  <c:v>706</c:v>
                </c:pt>
                <c:pt idx="20">
                  <c:v>868</c:v>
                </c:pt>
                <c:pt idx="21">
                  <c:v>934</c:v>
                </c:pt>
                <c:pt idx="22">
                  <c:v>1187</c:v>
                </c:pt>
                <c:pt idx="23">
                  <c:v>1264</c:v>
                </c:pt>
              </c:numCache>
            </c:numRef>
          </c:val>
          <c:smooth val="0"/>
          <c:extLst>
            <c:ext xmlns:c16="http://schemas.microsoft.com/office/drawing/2014/chart" uri="{C3380CC4-5D6E-409C-BE32-E72D297353CC}">
              <c16:uniqueId val="{00000000-9466-432A-B818-0B9EFF6BFE4D}"/>
            </c:ext>
          </c:extLst>
        </c:ser>
        <c:ser>
          <c:idx val="2"/>
          <c:order val="1"/>
          <c:tx>
            <c:strRef>
              <c:f>'1 - summary'!$C$7</c:f>
              <c:strCache>
                <c:ptCount val="1"/>
                <c:pt idx="0">
                  <c:v>3-year average</c:v>
                </c:pt>
              </c:strCache>
            </c:strRef>
          </c:tx>
          <c:spPr>
            <a:ln w="31750" cmpd="dbl">
              <a:solidFill>
                <a:schemeClr val="bg1">
                  <a:lumMod val="50000"/>
                </a:schemeClr>
              </a:solidFill>
              <a:prstDash val="solid"/>
            </a:ln>
          </c:spPr>
          <c:marker>
            <c:symbol val="square"/>
            <c:size val="5"/>
            <c:spPr>
              <a:noFill/>
              <a:ln>
                <a:solidFill>
                  <a:schemeClr val="bg1">
                    <a:lumMod val="50000"/>
                  </a:schemeClr>
                </a:solidFill>
              </a:ln>
            </c:spPr>
          </c:marker>
          <c:cat>
            <c:numRef>
              <c:f>'1 - summary'!$A$10:$A$33</c:f>
              <c:numCache>
                <c:formatCode>General</c:formatCod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'1 - summary'!$C$10:$C$33</c:f>
              <c:numCache>
                <c:formatCode>0</c:formatCode>
                <c:ptCount val="24"/>
                <c:pt idx="1">
                  <c:v>239</c:v>
                </c:pt>
                <c:pt idx="2">
                  <c:v>254.66666666666666</c:v>
                </c:pt>
                <c:pt idx="3">
                  <c:v>277.33333333333331</c:v>
                </c:pt>
                <c:pt idx="4">
                  <c:v>305</c:v>
                </c:pt>
                <c:pt idx="5">
                  <c:v>335.33333333333331</c:v>
                </c:pt>
                <c:pt idx="6">
                  <c:v>343.66666666666669</c:v>
                </c:pt>
                <c:pt idx="7">
                  <c:v>351.66666666666669</c:v>
                </c:pt>
                <c:pt idx="8">
                  <c:v>336.33333333333331</c:v>
                </c:pt>
                <c:pt idx="9">
                  <c:v>371</c:v>
                </c:pt>
                <c:pt idx="10">
                  <c:v>404</c:v>
                </c:pt>
                <c:pt idx="11">
                  <c:v>483.33333333333331</c:v>
                </c:pt>
                <c:pt idx="12">
                  <c:v>524.66666666666663</c:v>
                </c:pt>
                <c:pt idx="13">
                  <c:v>534.66666666666663</c:v>
                </c:pt>
                <c:pt idx="14">
                  <c:v>538</c:v>
                </c:pt>
                <c:pt idx="15">
                  <c:v>550</c:v>
                </c:pt>
                <c:pt idx="16">
                  <c:v>564</c:v>
                </c:pt>
                <c:pt idx="17">
                  <c:v>574</c:v>
                </c:pt>
                <c:pt idx="18">
                  <c:v>615.66666666666663</c:v>
                </c:pt>
                <c:pt idx="19">
                  <c:v>729.33333333333337</c:v>
                </c:pt>
                <c:pt idx="20">
                  <c:v>836</c:v>
                </c:pt>
                <c:pt idx="21">
                  <c:v>996.33333333333337</c:v>
                </c:pt>
                <c:pt idx="22">
                  <c:v>1128.3333333333333</c:v>
                </c:pt>
              </c:numCache>
            </c:numRef>
          </c:val>
          <c:smooth val="0"/>
          <c:extLst>
            <c:ext xmlns:c16="http://schemas.microsoft.com/office/drawing/2014/chart" uri="{C3380CC4-5D6E-409C-BE32-E72D297353CC}">
              <c16:uniqueId val="{00000001-9466-432A-B818-0B9EFF6BFE4D}"/>
            </c:ext>
          </c:extLst>
        </c:ser>
        <c:ser>
          <c:idx val="3"/>
          <c:order val="2"/>
          <c:tx>
            <c:strRef>
              <c:f>'1 - summary'!$D$7</c:f>
              <c:strCache>
                <c:ptCount val="1"/>
                <c:pt idx="0">
                  <c:v>5-year average</c:v>
                </c:pt>
              </c:strCache>
            </c:strRef>
          </c:tx>
          <c:spPr>
            <a:ln w="63500">
              <a:solidFill>
                <a:schemeClr val="bg1">
                  <a:lumMod val="50000"/>
                </a:schemeClr>
              </a:solidFill>
              <a:prstDash val="solid"/>
            </a:ln>
          </c:spPr>
          <c:marker>
            <c:symbol val="square"/>
            <c:size val="7"/>
            <c:spPr>
              <a:solidFill>
                <a:schemeClr val="bg1">
                  <a:lumMod val="50000"/>
                </a:schemeClr>
              </a:solidFill>
            </c:spPr>
          </c:marker>
          <c:cat>
            <c:numRef>
              <c:f>'1 - summary'!$A$10:$A$33</c:f>
              <c:numCache>
                <c:formatCode>General</c:formatCod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'1 - summary'!$D$10:$D$33</c:f>
              <c:numCache>
                <c:formatCode>#,##0\ \ \ \ \ \ \ \ \ </c:formatCode>
                <c:ptCount val="24"/>
                <c:pt idx="2" formatCode="0">
                  <c:v>260</c:v>
                </c:pt>
                <c:pt idx="3" formatCode="0">
                  <c:v>277.60000000000002</c:v>
                </c:pt>
                <c:pt idx="4" formatCode="0">
                  <c:v>309.2</c:v>
                </c:pt>
                <c:pt idx="5" formatCode="0">
                  <c:v>322.8</c:v>
                </c:pt>
                <c:pt idx="6" formatCode="0">
                  <c:v>335.8</c:v>
                </c:pt>
                <c:pt idx="7" formatCode="0">
                  <c:v>344.6</c:v>
                </c:pt>
                <c:pt idx="8" formatCode="0">
                  <c:v>362.4</c:v>
                </c:pt>
                <c:pt idx="9" formatCode="0">
                  <c:v>377</c:v>
                </c:pt>
                <c:pt idx="10" formatCode="0">
                  <c:v>428.4</c:v>
                </c:pt>
                <c:pt idx="11" formatCode="0">
                  <c:v>466.2</c:v>
                </c:pt>
                <c:pt idx="12" formatCode="0">
                  <c:v>496</c:v>
                </c:pt>
                <c:pt idx="13" formatCode="0">
                  <c:v>528.6</c:v>
                </c:pt>
                <c:pt idx="14" formatCode="0">
                  <c:v>553.79999999999995</c:v>
                </c:pt>
                <c:pt idx="15" formatCode="0">
                  <c:v>544.4</c:v>
                </c:pt>
                <c:pt idx="16" formatCode="0">
                  <c:v>558.20000000000005</c:v>
                </c:pt>
                <c:pt idx="17" formatCode="0">
                  <c:v>602.4</c:v>
                </c:pt>
                <c:pt idx="18" formatCode="0">
                  <c:v>659.2</c:v>
                </c:pt>
                <c:pt idx="19" formatCode="0">
                  <c:v>729.8</c:v>
                </c:pt>
                <c:pt idx="20" formatCode="0">
                  <c:v>861.8</c:v>
                </c:pt>
                <c:pt idx="21" formatCode="0">
                  <c:v>991.8</c:v>
                </c:pt>
              </c:numCache>
            </c:numRef>
          </c:val>
          <c:smooth val="0"/>
          <c:extLst>
            <c:ext xmlns:c16="http://schemas.microsoft.com/office/drawing/2014/chart" uri="{C3380CC4-5D6E-409C-BE32-E72D297353CC}">
              <c16:uniqueId val="{00000002-9466-432A-B818-0B9EFF6BFE4D}"/>
            </c:ext>
          </c:extLst>
        </c:ser>
        <c:ser>
          <c:idx val="0"/>
          <c:order val="3"/>
          <c:tx>
            <c:strRef>
              <c:f>'1 - summary'!$E$7</c:f>
              <c:strCache>
                <c:ptCount val="1"/>
                <c:pt idx="0">
                  <c:v>likely lower</c:v>
                </c:pt>
              </c:strCache>
            </c:strRef>
          </c:tx>
          <c:spPr>
            <a:ln w="38100">
              <a:solidFill>
                <a:srgbClr val="969696"/>
              </a:solidFill>
              <a:prstDash val="sysDash"/>
            </a:ln>
          </c:spPr>
          <c:marker>
            <c:symbol val="none"/>
          </c:marker>
          <c:cat>
            <c:numRef>
              <c:f>'1 - summary'!$A$10:$A$33</c:f>
              <c:numCache>
                <c:formatCode>General</c:formatCod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'1 - summary'!$E$10:$E$33</c:f>
              <c:numCache>
                <c:formatCode>#,##0\ \ \ \ \ \ \ \ \ </c:formatCode>
                <c:ptCount val="24"/>
                <c:pt idx="2" formatCode="0">
                  <c:v>228.39594962666968</c:v>
                </c:pt>
                <c:pt idx="3" formatCode="0">
                  <c:v>244.94378833973545</c:v>
                </c:pt>
                <c:pt idx="4" formatCode="0">
                  <c:v>274.73519592395741</c:v>
                </c:pt>
                <c:pt idx="5" formatCode="0">
                  <c:v>287.58539393944613</c:v>
                </c:pt>
                <c:pt idx="6" formatCode="0">
                  <c:v>299.88330081981366</c:v>
                </c:pt>
                <c:pt idx="7" formatCode="0">
                  <c:v>308.21572647420317</c:v>
                </c:pt>
                <c:pt idx="8" formatCode="0">
                  <c:v>325.08785934846406</c:v>
                </c:pt>
                <c:pt idx="9" formatCode="0">
                  <c:v>338.94368383566268</c:v>
                </c:pt>
                <c:pt idx="10" formatCode="0">
                  <c:v>387.83226109332685</c:v>
                </c:pt>
                <c:pt idx="11" formatCode="0">
                  <c:v>423.88033648526965</c:v>
                </c:pt>
                <c:pt idx="12" formatCode="0">
                  <c:v>452.34872739541265</c:v>
                </c:pt>
                <c:pt idx="13" formatCode="0">
                  <c:v>483.53704670130912</c:v>
                </c:pt>
                <c:pt idx="14" formatCode="0">
                  <c:v>507.67540699366549</c:v>
                </c:pt>
                <c:pt idx="15" formatCode="0">
                  <c:v>498.6685333714301</c:v>
                </c:pt>
                <c:pt idx="16" formatCode="0">
                  <c:v>511.8925371025361</c:v>
                </c:pt>
                <c:pt idx="17" formatCode="0">
                  <c:v>554.29407687196931</c:v>
                </c:pt>
                <c:pt idx="18" formatCode="0">
                  <c:v>608.87721470347651</c:v>
                </c:pt>
                <c:pt idx="19" formatCode="0">
                  <c:v>676.85097092486012</c:v>
                </c:pt>
                <c:pt idx="20" formatCode="0">
                  <c:v>804.26139661062314</c:v>
                </c:pt>
                <c:pt idx="21" formatCode="0">
                  <c:v>930.07400158766154</c:v>
                </c:pt>
              </c:numCache>
            </c:numRef>
          </c:val>
          <c:smooth val="0"/>
          <c:extLst>
            <c:ext xmlns:c16="http://schemas.microsoft.com/office/drawing/2014/chart" uri="{C3380CC4-5D6E-409C-BE32-E72D297353CC}">
              <c16:uniqueId val="{00000003-9466-432A-B818-0B9EFF6BFE4D}"/>
            </c:ext>
          </c:extLst>
        </c:ser>
        <c:ser>
          <c:idx val="4"/>
          <c:order val="4"/>
          <c:tx>
            <c:strRef>
              <c:f>'1 - summary'!$F$7</c:f>
              <c:strCache>
                <c:ptCount val="1"/>
                <c:pt idx="0">
                  <c:v>likely upper</c:v>
                </c:pt>
              </c:strCache>
            </c:strRef>
          </c:tx>
          <c:spPr>
            <a:ln w="38100">
              <a:solidFill>
                <a:srgbClr val="969696"/>
              </a:solidFill>
              <a:prstDash val="sysDash"/>
            </a:ln>
          </c:spPr>
          <c:marker>
            <c:symbol val="none"/>
          </c:marker>
          <c:cat>
            <c:numRef>
              <c:f>'1 - summary'!$A$10:$A$33</c:f>
              <c:numCache>
                <c:formatCode>General</c:formatCod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numCache>
            </c:numRef>
          </c:cat>
          <c:val>
            <c:numRef>
              <c:f>'1 - summary'!$F$10:$F$33</c:f>
              <c:numCache>
                <c:formatCode>#,##0\ \ \ \ \ \ \ \ \ </c:formatCode>
                <c:ptCount val="24"/>
                <c:pt idx="2" formatCode="0">
                  <c:v>291.60405037333032</c:v>
                </c:pt>
                <c:pt idx="3" formatCode="0">
                  <c:v>310.25621166026463</c:v>
                </c:pt>
                <c:pt idx="4" formatCode="0">
                  <c:v>343.66480407604257</c:v>
                </c:pt>
                <c:pt idx="5" formatCode="0">
                  <c:v>358.01460606055389</c:v>
                </c:pt>
                <c:pt idx="6" formatCode="0">
                  <c:v>371.71669918018637</c:v>
                </c:pt>
                <c:pt idx="7" formatCode="0">
                  <c:v>380.98427352579688</c:v>
                </c:pt>
                <c:pt idx="8" formatCode="0">
                  <c:v>399.71214065153589</c:v>
                </c:pt>
                <c:pt idx="9" formatCode="0">
                  <c:v>415.05631616433732</c:v>
                </c:pt>
                <c:pt idx="10" formatCode="0">
                  <c:v>468.96773890667311</c:v>
                </c:pt>
                <c:pt idx="11" formatCode="0">
                  <c:v>508.51966351473033</c:v>
                </c:pt>
                <c:pt idx="12" formatCode="0">
                  <c:v>539.65127260458735</c:v>
                </c:pt>
                <c:pt idx="13" formatCode="0">
                  <c:v>573.66295329869092</c:v>
                </c:pt>
                <c:pt idx="14" formatCode="0">
                  <c:v>599.92459300633448</c:v>
                </c:pt>
                <c:pt idx="15" formatCode="0">
                  <c:v>590.1314666285698</c:v>
                </c:pt>
                <c:pt idx="16" formatCode="0">
                  <c:v>604.50746289746394</c:v>
                </c:pt>
                <c:pt idx="17" formatCode="0">
                  <c:v>650.50592312803064</c:v>
                </c:pt>
                <c:pt idx="18" formatCode="0">
                  <c:v>709.52278529652358</c:v>
                </c:pt>
                <c:pt idx="19" formatCode="0">
                  <c:v>782.74902907513979</c:v>
                </c:pt>
                <c:pt idx="20" formatCode="0">
                  <c:v>919.33860338937677</c:v>
                </c:pt>
                <c:pt idx="21" formatCode="0">
                  <c:v>1053.5259984123384</c:v>
                </c:pt>
              </c:numCache>
            </c:numRef>
          </c:val>
          <c:smooth val="0"/>
          <c:extLst>
            <c:ext xmlns:c16="http://schemas.microsoft.com/office/drawing/2014/chart" uri="{C3380CC4-5D6E-409C-BE32-E72D297353CC}">
              <c16:uniqueId val="{00000004-9466-432A-B818-0B9EFF6BFE4D}"/>
            </c:ext>
          </c:extLst>
        </c:ser>
        <c:dLbls>
          <c:showLegendKey val="0"/>
          <c:showVal val="0"/>
          <c:showCatName val="0"/>
          <c:showSerName val="0"/>
          <c:showPercent val="0"/>
          <c:showBubbleSize val="0"/>
        </c:dLbls>
        <c:marker val="1"/>
        <c:smooth val="0"/>
        <c:axId val="179952256"/>
        <c:axId val="182927744"/>
      </c:lineChart>
      <c:catAx>
        <c:axId val="179952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82927744"/>
        <c:crosses val="autoZero"/>
        <c:auto val="1"/>
        <c:lblAlgn val="ctr"/>
        <c:lblOffset val="100"/>
        <c:tickLblSkip val="1"/>
        <c:tickMarkSkip val="1"/>
        <c:noMultiLvlLbl val="0"/>
      </c:catAx>
      <c:valAx>
        <c:axId val="182927744"/>
        <c:scaling>
          <c:orientation val="minMax"/>
          <c:min val="0"/>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79952256"/>
        <c:crosses val="autoZero"/>
        <c:crossBetween val="between"/>
        <c:majorUnit val="50"/>
        <c:minorUnit val="10"/>
      </c:valAx>
      <c:spPr>
        <a:noFill/>
        <a:ln w="12700">
          <a:solidFill>
            <a:srgbClr val="808080"/>
          </a:solidFill>
          <a:prstDash val="solid"/>
        </a:ln>
      </c:spPr>
    </c:plotArea>
    <c:legend>
      <c:legendPos val="r"/>
      <c:layout>
        <c:manualLayout>
          <c:xMode val="edge"/>
          <c:yMode val="edge"/>
          <c:x val="5.7275541795665637E-2"/>
          <c:y val="0.86888235985427198"/>
          <c:w val="0.88554301455352136"/>
          <c:h val="7.4503477013826883E-2"/>
        </c:manualLayout>
      </c:layout>
      <c:overlay val="0"/>
      <c:spPr>
        <a:solidFill>
          <a:srgbClr val="FFFFFF"/>
        </a:solidFill>
        <a:ln w="3175">
          <a:solidFill>
            <a:srgbClr val="000000"/>
          </a:solidFill>
          <a:prstDash val="solid"/>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showDLblsOverMax val="0"/>
  </c:chart>
  <c:spPr>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58749836836448"/>
          <c:y val="5.6818251876987497E-2"/>
          <c:w val="0.7161727712664554"/>
          <c:h val="0.92550619168515191"/>
        </c:manualLayout>
      </c:layout>
      <c:barChart>
        <c:barDir val="bar"/>
        <c:grouping val="clustered"/>
        <c:varyColors val="0"/>
        <c:ser>
          <c:idx val="0"/>
          <c:order val="0"/>
          <c:tx>
            <c:strRef>
              <c:f>'Fig 2 calc rates'!$B$4</c:f>
              <c:strCache>
                <c:ptCount val="1"/>
                <c:pt idx="0">
                  <c:v>Estimate</c:v>
                </c:pt>
              </c:strCache>
            </c:strRef>
          </c:tx>
          <c:spPr>
            <a:noFill/>
            <a:ln w="12700">
              <a:solidFill>
                <a:srgbClr val="000000"/>
              </a:solidFill>
              <a:prstDash val="solid"/>
            </a:ln>
          </c:spPr>
          <c:invertIfNegative val="0"/>
          <c:errBars>
            <c:errBarType val="both"/>
            <c:errValType val="cust"/>
            <c:noEndCap val="0"/>
            <c:plus>
              <c:numRef>
                <c:f>'Fig 2 calc rates'!$G$5:$G$19</c:f>
                <c:numCache>
                  <c:formatCode>General</c:formatCode>
                  <c:ptCount val="15"/>
                  <c:pt idx="0">
                    <c:v>0.34237835200510425</c:v>
                  </c:pt>
                  <c:pt idx="1">
                    <c:v>0.98168498168497997</c:v>
                  </c:pt>
                  <c:pt idx="2">
                    <c:v>2.8758169934640492</c:v>
                  </c:pt>
                  <c:pt idx="3">
                    <c:v>2.2591876208897474</c:v>
                  </c:pt>
                  <c:pt idx="4">
                    <c:v>2.0571428571428569</c:v>
                  </c:pt>
                  <c:pt idx="5">
                    <c:v>1.3289124668435015</c:v>
                  </c:pt>
                  <c:pt idx="6">
                    <c:v>0.90058479532163815</c:v>
                  </c:pt>
                  <c:pt idx="7">
                    <c:v>0.65560893078340854</c:v>
                  </c:pt>
                  <c:pt idx="8">
                    <c:v>1.7213622291021657</c:v>
                  </c:pt>
                  <c:pt idx="9">
                    <c:v>1.1479786422578186</c:v>
                  </c:pt>
                  <c:pt idx="10">
                    <c:v>0.73202614379084885</c:v>
                  </c:pt>
                  <c:pt idx="11">
                    <c:v>13.333333333333332</c:v>
                  </c:pt>
                  <c:pt idx="12">
                    <c:v>3.9215686274509807</c:v>
                  </c:pt>
                  <c:pt idx="13">
                    <c:v>0.92214357937310432</c:v>
                  </c:pt>
                  <c:pt idx="14">
                    <c:v>8</c:v>
                  </c:pt>
                </c:numCache>
              </c:numRef>
            </c:plus>
            <c:minus>
              <c:numRef>
                <c:f>'Fig 2 calc rates'!$F$5:$F$19</c:f>
                <c:numCache>
                  <c:formatCode>General</c:formatCode>
                  <c:ptCount val="15"/>
                  <c:pt idx="0">
                    <c:v>0.3459823346577906</c:v>
                  </c:pt>
                  <c:pt idx="1">
                    <c:v>0.58008658008658109</c:v>
                  </c:pt>
                  <c:pt idx="2">
                    <c:v>3.2352941176470615</c:v>
                  </c:pt>
                  <c:pt idx="3">
                    <c:v>2.0419580419580434</c:v>
                  </c:pt>
                  <c:pt idx="4">
                    <c:v>1.6589861751152064</c:v>
                  </c:pt>
                  <c:pt idx="5">
                    <c:v>1.0797413793103452</c:v>
                  </c:pt>
                  <c:pt idx="6">
                    <c:v>1.1861360718870344</c:v>
                  </c:pt>
                  <c:pt idx="7">
                    <c:v>0.64468211527034924</c:v>
                  </c:pt>
                  <c:pt idx="8">
                    <c:v>1.393483709273184</c:v>
                  </c:pt>
                  <c:pt idx="9">
                    <c:v>0.95434369055168133</c:v>
                  </c:pt>
                  <c:pt idx="10">
                    <c:v>0.65497076023391898</c:v>
                  </c:pt>
                  <c:pt idx="11">
                    <c:v>10.666666666666668</c:v>
                  </c:pt>
                  <c:pt idx="12">
                    <c:v>3.2579185520361991</c:v>
                  </c:pt>
                  <c:pt idx="13">
                    <c:v>0.80922803904170415</c:v>
                  </c:pt>
                  <c:pt idx="14">
                    <c:v>9.1428571428571423</c:v>
                  </c:pt>
                </c:numCache>
              </c:numRef>
            </c:minus>
            <c:spPr>
              <a:ln w="12700">
                <a:solidFill>
                  <a:srgbClr val="000000"/>
                </a:solidFill>
                <a:prstDash val="solid"/>
              </a:ln>
            </c:spPr>
          </c:errBars>
          <c:cat>
            <c:strRef>
              <c:f>'Fig 2 calc rates'!$A$5:$A$19</c:f>
              <c:strCache>
                <c:ptCount val="15"/>
                <c:pt idx="0">
                  <c:v>SCOTLAND</c:v>
                </c:pt>
                <c:pt idx="1">
                  <c:v>Ayrshire &amp; Arran</c:v>
                </c:pt>
                <c:pt idx="2">
                  <c:v>Borders</c:v>
                </c:pt>
                <c:pt idx="3">
                  <c:v>Dumfries &amp; Galloway</c:v>
                </c:pt>
                <c:pt idx="4">
                  <c:v>Fife</c:v>
                </c:pt>
                <c:pt idx="5">
                  <c:v>Forth Valley</c:v>
                </c:pt>
                <c:pt idx="6">
                  <c:v>Grampian</c:v>
                </c:pt>
                <c:pt idx="7">
                  <c:v>Greater Glasgow &amp; Clyde</c:v>
                </c:pt>
                <c:pt idx="8">
                  <c:v>Highland</c:v>
                </c:pt>
                <c:pt idx="9">
                  <c:v>Lanarkshire</c:v>
                </c:pt>
                <c:pt idx="10">
                  <c:v>Lothian</c:v>
                </c:pt>
                <c:pt idx="11">
                  <c:v>Orkney</c:v>
                </c:pt>
                <c:pt idx="12">
                  <c:v>Shetland</c:v>
                </c:pt>
                <c:pt idx="13">
                  <c:v>Tayside</c:v>
                </c:pt>
                <c:pt idx="14">
                  <c:v>Western Isles</c:v>
                </c:pt>
              </c:strCache>
            </c:strRef>
          </c:cat>
          <c:val>
            <c:numRef>
              <c:f>'Fig 2 calc rates'!$B$5:$B$19</c:f>
              <c:numCache>
                <c:formatCode>0.00</c:formatCode>
                <c:ptCount val="15"/>
                <c:pt idx="0">
                  <c:v>12.736474694589878</c:v>
                </c:pt>
                <c:pt idx="1">
                  <c:v>12.761904761904763</c:v>
                </c:pt>
                <c:pt idx="2">
                  <c:v>21.568627450980394</c:v>
                </c:pt>
                <c:pt idx="3">
                  <c:v>13.272727272727273</c:v>
                </c:pt>
                <c:pt idx="4">
                  <c:v>17.142857142857142</c:v>
                </c:pt>
                <c:pt idx="5">
                  <c:v>11.517241379310345</c:v>
                </c:pt>
                <c:pt idx="6">
                  <c:v>16.210526315789473</c:v>
                </c:pt>
                <c:pt idx="7">
                  <c:v>11.604278074866309</c:v>
                </c:pt>
                <c:pt idx="8">
                  <c:v>14.631578947368421</c:v>
                </c:pt>
                <c:pt idx="9">
                  <c:v>11.315789473684211</c:v>
                </c:pt>
                <c:pt idx="10">
                  <c:v>12.444444444444445</c:v>
                </c:pt>
                <c:pt idx="11">
                  <c:v>26.666666666666668</c:v>
                </c:pt>
                <c:pt idx="12">
                  <c:v>9.4117647058823533</c:v>
                </c:pt>
                <c:pt idx="13">
                  <c:v>13.217391304347826</c:v>
                </c:pt>
                <c:pt idx="14">
                  <c:v>32</c:v>
                </c:pt>
              </c:numCache>
            </c:numRef>
          </c:val>
          <c:extLst>
            <c:ext xmlns:c16="http://schemas.microsoft.com/office/drawing/2014/chart" uri="{C3380CC4-5D6E-409C-BE32-E72D297353CC}">
              <c16:uniqueId val="{00000000-6B33-4D78-AA08-79405A90C460}"/>
            </c:ext>
          </c:extLst>
        </c:ser>
        <c:dLbls>
          <c:showLegendKey val="0"/>
          <c:showVal val="0"/>
          <c:showCatName val="0"/>
          <c:showSerName val="0"/>
          <c:showPercent val="0"/>
          <c:showBubbleSize val="0"/>
        </c:dLbls>
        <c:gapWidth val="150"/>
        <c:axId val="183784960"/>
        <c:axId val="183786496"/>
      </c:barChart>
      <c:catAx>
        <c:axId val="1837849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3786496"/>
        <c:crosses val="autoZero"/>
        <c:auto val="1"/>
        <c:lblAlgn val="ctr"/>
        <c:lblOffset val="100"/>
        <c:tickLblSkip val="1"/>
        <c:tickMarkSkip val="1"/>
        <c:noMultiLvlLbl val="0"/>
      </c:catAx>
      <c:valAx>
        <c:axId val="183786496"/>
        <c:scaling>
          <c:orientation val="minMax"/>
        </c:scaling>
        <c:delete val="0"/>
        <c:axPos val="t"/>
        <c:majorGridlines>
          <c:spPr>
            <a:ln>
              <a:solidFill>
                <a:schemeClr val="bg1">
                  <a:lumMod val="65000"/>
                </a:schemeClr>
              </a:solidFill>
              <a:prstDash val="sysDot"/>
            </a:ln>
          </c:spPr>
        </c:majorGridlines>
        <c:numFmt formatCode="0"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83784960"/>
        <c:crosses val="autoZero"/>
        <c:crossBetween val="between"/>
      </c:valAx>
      <c:spPr>
        <a:noFill/>
        <a:ln w="12700">
          <a:solidFill>
            <a:srgbClr val="808080"/>
          </a:solidFill>
          <a:prstDash val="solid"/>
        </a:ln>
      </c:spPr>
    </c:plotArea>
    <c:plotVisOnly val="1"/>
    <c:dispBlanksAs val="gap"/>
    <c:showDLblsOverMax val="0"/>
  </c:chart>
  <c:spPr>
    <a:solidFill>
      <a:schemeClr val="bg1"/>
    </a:solidFill>
    <a:ln w="3175">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23544859132796"/>
          <c:y val="6.1077880027764798E-2"/>
          <c:w val="0.76806785719854354"/>
          <c:h val="0.92215622787017437"/>
        </c:manualLayout>
      </c:layout>
      <c:barChart>
        <c:barDir val="bar"/>
        <c:grouping val="clustered"/>
        <c:varyColors val="0"/>
        <c:ser>
          <c:idx val="0"/>
          <c:order val="0"/>
          <c:tx>
            <c:strRef>
              <c:f>'Fig 3 calc rates'!$B$4</c:f>
              <c:strCache>
                <c:ptCount val="1"/>
                <c:pt idx="0">
                  <c:v>Estimate</c:v>
                </c:pt>
              </c:strCache>
            </c:strRef>
          </c:tx>
          <c:spPr>
            <a:noFill/>
            <a:ln w="12700">
              <a:solidFill>
                <a:srgbClr val="000000"/>
              </a:solidFill>
              <a:prstDash val="solid"/>
            </a:ln>
          </c:spPr>
          <c:invertIfNegative val="0"/>
          <c:errBars>
            <c:errBarType val="both"/>
            <c:errValType val="cust"/>
            <c:noEndCap val="0"/>
            <c:plus>
              <c:numRef>
                <c:f>'Fig 3 calc rates'!$G$5:$G$37</c:f>
                <c:numCache>
                  <c:formatCode>General</c:formatCode>
                  <c:ptCount val="33"/>
                  <c:pt idx="0">
                    <c:v>0.34237835200510425</c:v>
                  </c:pt>
                  <c:pt idx="1">
                    <c:v>1.4772727272727266</c:v>
                  </c:pt>
                  <c:pt idx="2">
                    <c:v>1.1969696969696972</c:v>
                  </c:pt>
                  <c:pt idx="3">
                    <c:v>2.3571428571428577</c:v>
                  </c:pt>
                  <c:pt idx="4">
                    <c:v>3.2608695652173907</c:v>
                  </c:pt>
                  <c:pt idx="5">
                    <c:v>0.90000000000000036</c:v>
                  </c:pt>
                  <c:pt idx="6">
                    <c:v>5.9176329468212696</c:v>
                  </c:pt>
                  <c:pt idx="7">
                    <c:v>2.2591876208897474</c:v>
                  </c:pt>
                  <c:pt idx="8">
                    <c:v>0.73517786561264842</c:v>
                  </c:pt>
                  <c:pt idx="9">
                    <c:v>0.80000000000000071</c:v>
                  </c:pt>
                  <c:pt idx="10">
                    <c:v>3.9143192488262919</c:v>
                  </c:pt>
                  <c:pt idx="11">
                    <c:v>1.8602091359383603</c:v>
                  </c:pt>
                  <c:pt idx="12">
                    <c:v>1.9467213114754092</c:v>
                  </c:pt>
                  <c:pt idx="13">
                    <c:v>1.212121212121211</c:v>
                  </c:pt>
                  <c:pt idx="14">
                    <c:v>2.0571428571428569</c:v>
                  </c:pt>
                  <c:pt idx="15">
                    <c:v>0.89151336210159648</c:v>
                  </c:pt>
                  <c:pt idx="16">
                    <c:v>2.3095238095238102</c:v>
                  </c:pt>
                  <c:pt idx="17">
                    <c:v>1.7641025641025632</c:v>
                  </c:pt>
                  <c:pt idx="18">
                    <c:v>2.1376518218623488</c:v>
                  </c:pt>
                  <c:pt idx="19">
                    <c:v>7.1957671957671927</c:v>
                  </c:pt>
                  <c:pt idx="20">
                    <c:v>8</c:v>
                  </c:pt>
                  <c:pt idx="21">
                    <c:v>0.81666666666666643</c:v>
                  </c:pt>
                  <c:pt idx="22">
                    <c:v>1.0858585858585865</c:v>
                  </c:pt>
                  <c:pt idx="23">
                    <c:v>13.333333333333332</c:v>
                  </c:pt>
                  <c:pt idx="24">
                    <c:v>1.0666666666666664</c:v>
                  </c:pt>
                  <c:pt idx="25">
                    <c:v>1.3148148148148149</c:v>
                  </c:pt>
                  <c:pt idx="26">
                    <c:v>2.8758169934640492</c:v>
                  </c:pt>
                  <c:pt idx="27">
                    <c:v>3.9215686274509807</c:v>
                  </c:pt>
                  <c:pt idx="28">
                    <c:v>1.6670838548185216</c:v>
                  </c:pt>
                  <c:pt idx="29">
                    <c:v>1.1944444444444446</c:v>
                  </c:pt>
                  <c:pt idx="30">
                    <c:v>1.9047619047619051</c:v>
                  </c:pt>
                  <c:pt idx="31">
                    <c:v>2.0735009671179885</c:v>
                  </c:pt>
                  <c:pt idx="32">
                    <c:v>2.2937062937062933</c:v>
                  </c:pt>
                </c:numCache>
              </c:numRef>
            </c:plus>
            <c:minus>
              <c:numRef>
                <c:f>'Fig 3 calc rates'!$F$5:$F$37</c:f>
                <c:numCache>
                  <c:formatCode>General</c:formatCode>
                  <c:ptCount val="33"/>
                  <c:pt idx="0">
                    <c:v>0.3459823346577906</c:v>
                  </c:pt>
                  <c:pt idx="1">
                    <c:v>1.25</c:v>
                  </c:pt>
                  <c:pt idx="2">
                    <c:v>1.8809523809523796</c:v>
                  </c:pt>
                  <c:pt idx="3">
                    <c:v>2.4574468085106389</c:v>
                  </c:pt>
                  <c:pt idx="4">
                    <c:v>3.6486486486486491</c:v>
                  </c:pt>
                  <c:pt idx="5">
                    <c:v>0.96923076923076934</c:v>
                  </c:pt>
                  <c:pt idx="6">
                    <c:v>2.7640589333886698</c:v>
                  </c:pt>
                  <c:pt idx="7">
                    <c:v>2.0419580419580434</c:v>
                  </c:pt>
                  <c:pt idx="8">
                    <c:v>0.67391304347826164</c:v>
                  </c:pt>
                  <c:pt idx="9">
                    <c:v>1.3333333333333339</c:v>
                  </c:pt>
                  <c:pt idx="10">
                    <c:v>0.53743513713862079</c:v>
                  </c:pt>
                  <c:pt idx="11">
                    <c:v>1.849802371541502</c:v>
                  </c:pt>
                  <c:pt idx="12">
                    <c:v>2.083333333333333</c:v>
                  </c:pt>
                  <c:pt idx="13">
                    <c:v>1.9047619047619051</c:v>
                  </c:pt>
                  <c:pt idx="14">
                    <c:v>1.6589861751152064</c:v>
                  </c:pt>
                  <c:pt idx="15">
                    <c:v>0.86974789915966433</c:v>
                  </c:pt>
                  <c:pt idx="16">
                    <c:v>0.92380952380952408</c:v>
                  </c:pt>
                  <c:pt idx="17">
                    <c:v>1.3490196078431378</c:v>
                  </c:pt>
                  <c:pt idx="18">
                    <c:v>2.7346717308735755</c:v>
                  </c:pt>
                  <c:pt idx="19">
                    <c:v>5.7566137566137598</c:v>
                  </c:pt>
                  <c:pt idx="20">
                    <c:v>9.1428571428571423</c:v>
                  </c:pt>
                  <c:pt idx="21">
                    <c:v>1.3611111111111107</c:v>
                  </c:pt>
                  <c:pt idx="22">
                    <c:v>1.4566395663956637</c:v>
                  </c:pt>
                  <c:pt idx="23">
                    <c:v>10.666666666666668</c:v>
                  </c:pt>
                  <c:pt idx="24">
                    <c:v>1.1555555555555559</c:v>
                  </c:pt>
                  <c:pt idx="25">
                    <c:v>1.643518518518519</c:v>
                  </c:pt>
                  <c:pt idx="26">
                    <c:v>3.2352941176470615</c:v>
                  </c:pt>
                  <c:pt idx="27">
                    <c:v>3.2579185520361991</c:v>
                  </c:pt>
                  <c:pt idx="28">
                    <c:v>2.2901353965183748</c:v>
                  </c:pt>
                  <c:pt idx="29">
                    <c:v>1.6010638297872344</c:v>
                  </c:pt>
                  <c:pt idx="30">
                    <c:v>2.3076923076923075</c:v>
                  </c:pt>
                  <c:pt idx="31">
                    <c:v>2.6103896103896105</c:v>
                  </c:pt>
                  <c:pt idx="32">
                    <c:v>0.90109890109890145</c:v>
                  </c:pt>
                </c:numCache>
              </c:numRef>
            </c:minus>
            <c:spPr>
              <a:ln w="12700">
                <a:solidFill>
                  <a:srgbClr val="000000"/>
                </a:solidFill>
                <a:prstDash val="solid"/>
              </a:ln>
            </c:spPr>
          </c:errBars>
          <c:cat>
            <c:strRef>
              <c:f>'Fig 3 calc rates'!$A$5:$A$37</c:f>
              <c:strCache>
                <c:ptCount val="33"/>
                <c:pt idx="0">
                  <c:v>SCOTLAND</c:v>
                </c:pt>
                <c:pt idx="1">
                  <c:v>Aberdeen City</c:v>
                </c:pt>
                <c:pt idx="2">
                  <c:v>Aberdeenshire</c:v>
                </c:pt>
                <c:pt idx="3">
                  <c:v>Angus</c:v>
                </c:pt>
                <c:pt idx="4">
                  <c:v>Argyll &amp; Bute</c:v>
                </c:pt>
                <c:pt idx="5">
                  <c:v>City of Edinburgh</c:v>
                </c:pt>
                <c:pt idx="6">
                  <c:v>Clackmannanshire</c:v>
                </c:pt>
                <c:pt idx="7">
                  <c:v>Dumfries &amp; Galloway</c:v>
                </c:pt>
                <c:pt idx="8">
                  <c:v>Dundee City</c:v>
                </c:pt>
                <c:pt idx="9">
                  <c:v>East Ayrshire</c:v>
                </c:pt>
                <c:pt idx="10">
                  <c:v>East Dunbartonshire</c:v>
                </c:pt>
                <c:pt idx="11">
                  <c:v>East Lothian</c:v>
                </c:pt>
                <c:pt idx="12">
                  <c:v>East Renfrewshire</c:v>
                </c:pt>
                <c:pt idx="13">
                  <c:v>Falkirk</c:v>
                </c:pt>
                <c:pt idx="14">
                  <c:v>Fife</c:v>
                </c:pt>
                <c:pt idx="15">
                  <c:v>Glasgow City</c:v>
                </c:pt>
                <c:pt idx="16">
                  <c:v>Highland</c:v>
                </c:pt>
                <c:pt idx="17">
                  <c:v>Inverclyde</c:v>
                </c:pt>
                <c:pt idx="18">
                  <c:v>Midlothian</c:v>
                </c:pt>
                <c:pt idx="19">
                  <c:v>Moray</c:v>
                </c:pt>
                <c:pt idx="20">
                  <c:v>Na h-Eileanan Siar</c:v>
                </c:pt>
                <c:pt idx="21">
                  <c:v>North Ayrshire</c:v>
                </c:pt>
                <c:pt idx="22">
                  <c:v>North Lanarkshire</c:v>
                </c:pt>
                <c:pt idx="23">
                  <c:v>Orkney Islands</c:v>
                </c:pt>
                <c:pt idx="24">
                  <c:v>Perth &amp; Kinross</c:v>
                </c:pt>
                <c:pt idx="25">
                  <c:v>Renfrewshire</c:v>
                </c:pt>
                <c:pt idx="26">
                  <c:v>Scottish Borders</c:v>
                </c:pt>
                <c:pt idx="27">
                  <c:v>Shetland Islands</c:v>
                </c:pt>
                <c:pt idx="28">
                  <c:v>South Ayrshire</c:v>
                </c:pt>
                <c:pt idx="29">
                  <c:v>South Lanarkshire</c:v>
                </c:pt>
                <c:pt idx="30">
                  <c:v>Stirling</c:v>
                </c:pt>
                <c:pt idx="31">
                  <c:v>West Dunbartonshire</c:v>
                </c:pt>
                <c:pt idx="32">
                  <c:v>West Lothian</c:v>
                </c:pt>
              </c:strCache>
            </c:strRef>
          </c:cat>
          <c:val>
            <c:numRef>
              <c:f>'Fig 3 calc rates'!$B$5:$B$37</c:f>
              <c:numCache>
                <c:formatCode>0.00</c:formatCode>
                <c:ptCount val="33"/>
                <c:pt idx="0">
                  <c:v>12.736474694589878</c:v>
                </c:pt>
                <c:pt idx="1">
                  <c:v>16.25</c:v>
                </c:pt>
                <c:pt idx="2">
                  <c:v>13.166666666666666</c:v>
                </c:pt>
                <c:pt idx="3">
                  <c:v>16.5</c:v>
                </c:pt>
                <c:pt idx="4">
                  <c:v>15</c:v>
                </c:pt>
                <c:pt idx="5">
                  <c:v>12.6</c:v>
                </c:pt>
                <c:pt idx="6">
                  <c:v>12.131147540983607</c:v>
                </c:pt>
                <c:pt idx="7">
                  <c:v>13.272727272727273</c:v>
                </c:pt>
                <c:pt idx="8">
                  <c:v>16.173913043478262</c:v>
                </c:pt>
                <c:pt idx="9">
                  <c:v>12</c:v>
                </c:pt>
                <c:pt idx="10">
                  <c:v>8.169014084507042</c:v>
                </c:pt>
                <c:pt idx="11">
                  <c:v>11.304347826086957</c:v>
                </c:pt>
                <c:pt idx="12">
                  <c:v>6.25</c:v>
                </c:pt>
                <c:pt idx="13">
                  <c:v>13.333333333333334</c:v>
                </c:pt>
                <c:pt idx="14">
                  <c:v>17.142857142857142</c:v>
                </c:pt>
                <c:pt idx="15">
                  <c:v>12.369747899159664</c:v>
                </c:pt>
                <c:pt idx="16">
                  <c:v>13.857142857142858</c:v>
                </c:pt>
                <c:pt idx="17">
                  <c:v>11.466666666666667</c:v>
                </c:pt>
                <c:pt idx="18">
                  <c:v>12.631578947368421</c:v>
                </c:pt>
                <c:pt idx="19">
                  <c:v>25.185185185185187</c:v>
                </c:pt>
                <c:pt idx="20">
                  <c:v>32</c:v>
                </c:pt>
                <c:pt idx="21">
                  <c:v>12.25</c:v>
                </c:pt>
                <c:pt idx="22">
                  <c:v>11.944444444444445</c:v>
                </c:pt>
                <c:pt idx="23">
                  <c:v>26.666666666666668</c:v>
                </c:pt>
                <c:pt idx="24">
                  <c:v>6.9333333333333336</c:v>
                </c:pt>
                <c:pt idx="25">
                  <c:v>10.518518518518519</c:v>
                </c:pt>
                <c:pt idx="26">
                  <c:v>21.568627450980394</c:v>
                </c:pt>
                <c:pt idx="27">
                  <c:v>9.4117647058823533</c:v>
                </c:pt>
                <c:pt idx="28">
                  <c:v>15.74468085106383</c:v>
                </c:pt>
                <c:pt idx="29">
                  <c:v>10.75</c:v>
                </c:pt>
                <c:pt idx="30">
                  <c:v>10</c:v>
                </c:pt>
                <c:pt idx="31">
                  <c:v>12.181818181818182</c:v>
                </c:pt>
                <c:pt idx="32">
                  <c:v>12.615384615384615</c:v>
                </c:pt>
              </c:numCache>
            </c:numRef>
          </c:val>
          <c:extLst>
            <c:ext xmlns:c16="http://schemas.microsoft.com/office/drawing/2014/chart" uri="{C3380CC4-5D6E-409C-BE32-E72D297353CC}">
              <c16:uniqueId val="{00000000-3E60-421F-BE2B-FFB8B51489AF}"/>
            </c:ext>
          </c:extLst>
        </c:ser>
        <c:dLbls>
          <c:showLegendKey val="0"/>
          <c:showVal val="0"/>
          <c:showCatName val="0"/>
          <c:showSerName val="0"/>
          <c:showPercent val="0"/>
          <c:showBubbleSize val="0"/>
        </c:dLbls>
        <c:gapWidth val="150"/>
        <c:axId val="183732480"/>
        <c:axId val="186527744"/>
      </c:barChart>
      <c:catAx>
        <c:axId val="18373248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86527744"/>
        <c:crosses val="autoZero"/>
        <c:auto val="1"/>
        <c:lblAlgn val="ctr"/>
        <c:lblOffset val="100"/>
        <c:tickLblSkip val="1"/>
        <c:tickMarkSkip val="1"/>
        <c:noMultiLvlLbl val="0"/>
      </c:catAx>
      <c:valAx>
        <c:axId val="186527744"/>
        <c:scaling>
          <c:orientation val="minMax"/>
        </c:scaling>
        <c:delete val="0"/>
        <c:axPos val="t"/>
        <c:majorGridlines>
          <c:spPr>
            <a:ln w="3175">
              <a:solidFill>
                <a:schemeClr val="bg1">
                  <a:lumMod val="65000"/>
                </a:schemeClr>
              </a:solidFill>
              <a:prstDash val="sysDot"/>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3732480"/>
        <c:crosses val="autoZero"/>
        <c:crossBetween val="between"/>
      </c:valAx>
      <c:spPr>
        <a:solidFill>
          <a:schemeClr val="bg1"/>
        </a:solidFill>
        <a:ln w="12700">
          <a:solidFill>
            <a:srgbClr val="808080"/>
          </a:solidFill>
          <a:prstDash val="solid"/>
        </a:ln>
      </c:spPr>
    </c:plotArea>
    <c:plotVisOnly val="1"/>
    <c:dispBlanksAs val="gap"/>
    <c:showDLblsOverMax val="0"/>
  </c:chart>
  <c:spPr>
    <a:solidFill>
      <a:schemeClr val="bg1"/>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28089412159765"/>
          <c:y val="4.1033465100108864E-2"/>
          <c:w val="0.85263303973588223"/>
          <c:h val="0.70212818060186277"/>
        </c:manualLayout>
      </c:layout>
      <c:lineChart>
        <c:grouping val="standard"/>
        <c:varyColors val="0"/>
        <c:ser>
          <c:idx val="3"/>
          <c:order val="0"/>
          <c:tx>
            <c:strRef>
              <c:f>'X - diff defs'!$B$5</c:f>
              <c:strCache>
                <c:ptCount val="1"/>
                <c:pt idx="0">
                  <c:v>this paper (based on UK Drug Strategy 'baseline' definition)</c:v>
                </c:pt>
              </c:strCache>
            </c:strRef>
          </c:tx>
          <c:spPr>
            <a:ln w="38100" cmpd="sng">
              <a:solidFill>
                <a:schemeClr val="tx1"/>
              </a:solidFill>
              <a:prstDash val="solid"/>
            </a:ln>
          </c:spPr>
          <c:marker>
            <c:symbol val="none"/>
          </c:marker>
          <c:cat>
            <c:numRef>
              <c:f>'X - diff defs'!$A$13:$A$53</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'X - diff defs'!$B$13:$B$53</c:f>
              <c:numCache>
                <c:formatCode>#,##0\ \ \ \ \ \ \ \ \ </c:formatCode>
                <c:ptCount val="41"/>
                <c:pt idx="17" formatCode="_(* #,##0_);_(* \(#,##0\);_(* &quot;-&quot;_);_(@_)">
                  <c:v>244</c:v>
                </c:pt>
                <c:pt idx="18" formatCode="_(* #,##0_);_(* \(#,##0\);_(* &quot;-&quot;_);_(@_)">
                  <c:v>224</c:v>
                </c:pt>
                <c:pt idx="19" formatCode="_(* #,##0_);_(* \(#,##0\);_(* &quot;-&quot;_);_(@_)">
                  <c:v>249</c:v>
                </c:pt>
                <c:pt idx="20" formatCode="_(* #,##0_);_(* \(#,##0\);_(* &quot;-&quot;_);_(@_)">
                  <c:v>291</c:v>
                </c:pt>
                <c:pt idx="21" formatCode="_(* #,##0_);_(* \(#,##0\);_(* &quot;-&quot;_);_(@_)">
                  <c:v>292</c:v>
                </c:pt>
                <c:pt idx="22" formatCode="_(* #,##0_);_(* \(#,##0\);_(* &quot;-&quot;_);_(@_)">
                  <c:v>332</c:v>
                </c:pt>
                <c:pt idx="23" formatCode="_(* #,##0_);_(* \(#,##0\);_(* &quot;-&quot;_);_(@_)">
                  <c:v>382</c:v>
                </c:pt>
                <c:pt idx="24" formatCode="_(* #,##0_);_(* \(#,##0\);_(* &quot;-&quot;_);_(@_)">
                  <c:v>317</c:v>
                </c:pt>
                <c:pt idx="25" formatCode="_(* #,##0_);_(* \(#,##0\);_(* &quot;-&quot;_);_(@_)">
                  <c:v>356</c:v>
                </c:pt>
                <c:pt idx="26" formatCode="_(* #,##0_);_(* \(#,##0\);_(* &quot;-&quot;_);_(@_)">
                  <c:v>336</c:v>
                </c:pt>
                <c:pt idx="27" formatCode="_(* #,##0_);_(* \(#,##0\);_(* &quot;-&quot;_);_(@_)">
                  <c:v>421</c:v>
                </c:pt>
                <c:pt idx="28" formatCode="_(* #,##0_);_(* \(#,##0\);_(* &quot;-&quot;_);_(@_)">
                  <c:v>455</c:v>
                </c:pt>
                <c:pt idx="29" formatCode="_(* #,##0_);_(* \(#,##0\);_(* &quot;-&quot;_);_(@_)">
                  <c:v>574</c:v>
                </c:pt>
                <c:pt idx="30" formatCode="_(* #,##0_);_(* \(#,##0\);_(* &quot;-&quot;_);_(@_)">
                  <c:v>545</c:v>
                </c:pt>
                <c:pt idx="31" formatCode="_(* #,##0_);_(* \(#,##0\);_(* &quot;-&quot;_);_(@_)">
                  <c:v>485</c:v>
                </c:pt>
                <c:pt idx="32" formatCode="_(* #,##0_);_(* \(#,##0\);_(* &quot;-&quot;_);_(@_)">
                  <c:v>584</c:v>
                </c:pt>
                <c:pt idx="33" formatCode="_(* #,##0_);_(* \(#,##0\);_(* &quot;-&quot;_);_(@_)">
                  <c:v>581</c:v>
                </c:pt>
                <c:pt idx="34" formatCode="_(* #,##0_);_(* \(#,##0\);_(* &quot;-&quot;_);_(@_)">
                  <c:v>527</c:v>
                </c:pt>
                <c:pt idx="35" formatCode="_(* #,##0_);_(* \(#,##0\);_(* &quot;-&quot;_);_(@_)">
                  <c:v>614</c:v>
                </c:pt>
                <c:pt idx="36" formatCode="_(* #,##0_);_(* \(#,##0\);_(* &quot;-&quot;_);_(@_)">
                  <c:v>706</c:v>
                </c:pt>
                <c:pt idx="37" formatCode="_(* #,##0_);_(* \(#,##0\);_(* &quot;-&quot;_);_(@_)">
                  <c:v>868</c:v>
                </c:pt>
                <c:pt idx="38" formatCode="_(* #,##0_);_(* \(#,##0\);_(* &quot;-&quot;_);_(@_)">
                  <c:v>934</c:v>
                </c:pt>
                <c:pt idx="39" formatCode="_(* #,##0_);_(* \(#,##0\);_(* &quot;-&quot;_);_(@_)">
                  <c:v>1187</c:v>
                </c:pt>
                <c:pt idx="40" formatCode="_(* #,##0_);_(* \(#,##0\);_(* &quot;-&quot;_);_(@_)">
                  <c:v>1264</c:v>
                </c:pt>
              </c:numCache>
            </c:numRef>
          </c:val>
          <c:smooth val="0"/>
          <c:extLst>
            <c:ext xmlns:c16="http://schemas.microsoft.com/office/drawing/2014/chart" uri="{C3380CC4-5D6E-409C-BE32-E72D297353CC}">
              <c16:uniqueId val="{00000001-7A95-4415-B65C-16F5B18D2E1B}"/>
            </c:ext>
          </c:extLst>
        </c:ser>
        <c:ser>
          <c:idx val="0"/>
          <c:order val="1"/>
          <c:tx>
            <c:strRef>
              <c:f>'X - diff defs'!$C$5</c:f>
              <c:strCache>
                <c:ptCount val="1"/>
                <c:pt idx="0">
                  <c:v>Office for National Statistics 'wide' definition</c:v>
                </c:pt>
              </c:strCache>
            </c:strRef>
          </c:tx>
          <c:spPr>
            <a:ln w="12700">
              <a:solidFill>
                <a:schemeClr val="tx1"/>
              </a:solidFill>
              <a:prstDash val="solid"/>
            </a:ln>
          </c:spPr>
          <c:marker>
            <c:symbol val="none"/>
          </c:marker>
          <c:cat>
            <c:numRef>
              <c:f>'X - diff defs'!$A$13:$A$53</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'X - diff defs'!$C$13:$C$53</c:f>
              <c:numCache>
                <c:formatCode>_(* #,##0_);_(* \(#,##0\);_(* "-"_);_(@_)</c:formatCode>
                <c:ptCount val="41"/>
                <c:pt idx="0">
                  <c:v>339</c:v>
                </c:pt>
                <c:pt idx="1">
                  <c:v>306</c:v>
                </c:pt>
                <c:pt idx="2">
                  <c:v>307</c:v>
                </c:pt>
                <c:pt idx="3">
                  <c:v>265</c:v>
                </c:pt>
                <c:pt idx="4">
                  <c:v>212</c:v>
                </c:pt>
                <c:pt idx="5">
                  <c:v>201</c:v>
                </c:pt>
                <c:pt idx="6">
                  <c:v>242</c:v>
                </c:pt>
                <c:pt idx="7">
                  <c:v>223</c:v>
                </c:pt>
                <c:pt idx="8">
                  <c:v>250</c:v>
                </c:pt>
                <c:pt idx="9">
                  <c:v>238</c:v>
                </c:pt>
                <c:pt idx="10">
                  <c:v>264</c:v>
                </c:pt>
                <c:pt idx="11">
                  <c:v>275</c:v>
                </c:pt>
                <c:pt idx="12">
                  <c:v>275</c:v>
                </c:pt>
                <c:pt idx="13">
                  <c:v>311</c:v>
                </c:pt>
                <c:pt idx="14">
                  <c:v>372</c:v>
                </c:pt>
                <c:pt idx="15">
                  <c:v>422</c:v>
                </c:pt>
                <c:pt idx="16">
                  <c:v>426</c:v>
                </c:pt>
                <c:pt idx="17">
                  <c:v>460</c:v>
                </c:pt>
                <c:pt idx="18">
                  <c:v>447</c:v>
                </c:pt>
                <c:pt idx="19">
                  <c:v>449</c:v>
                </c:pt>
                <c:pt idx="20">
                  <c:v>492</c:v>
                </c:pt>
                <c:pt idx="21">
                  <c:v>495</c:v>
                </c:pt>
                <c:pt idx="22">
                  <c:v>551</c:v>
                </c:pt>
                <c:pt idx="23">
                  <c:v>566</c:v>
                </c:pt>
                <c:pt idx="24">
                  <c:v>493</c:v>
                </c:pt>
                <c:pt idx="25">
                  <c:v>546</c:v>
                </c:pt>
                <c:pt idx="26">
                  <c:v>480</c:v>
                </c:pt>
                <c:pt idx="27">
                  <c:v>577</c:v>
                </c:pt>
                <c:pt idx="28">
                  <c:v>630</c:v>
                </c:pt>
                <c:pt idx="29">
                  <c:v>737</c:v>
                </c:pt>
                <c:pt idx="30">
                  <c:v>716</c:v>
                </c:pt>
                <c:pt idx="31">
                  <c:v>692</c:v>
                </c:pt>
                <c:pt idx="32">
                  <c:v>749</c:v>
                </c:pt>
                <c:pt idx="33">
                  <c:v>734</c:v>
                </c:pt>
                <c:pt idx="34">
                  <c:v>685</c:v>
                </c:pt>
                <c:pt idx="35">
                  <c:v>743</c:v>
                </c:pt>
                <c:pt idx="36">
                  <c:v>813</c:v>
                </c:pt>
                <c:pt idx="37">
                  <c:v>997</c:v>
                </c:pt>
                <c:pt idx="38">
                  <c:v>1045</c:v>
                </c:pt>
                <c:pt idx="39">
                  <c:v>1313</c:v>
                </c:pt>
                <c:pt idx="40">
                  <c:v>1406</c:v>
                </c:pt>
              </c:numCache>
            </c:numRef>
          </c:val>
          <c:smooth val="0"/>
          <c:extLst>
            <c:ext xmlns:c16="http://schemas.microsoft.com/office/drawing/2014/chart" uri="{C3380CC4-5D6E-409C-BE32-E72D297353CC}">
              <c16:uniqueId val="{00000002-7A95-4415-B65C-16F5B18D2E1B}"/>
            </c:ext>
          </c:extLst>
        </c:ser>
        <c:ser>
          <c:idx val="1"/>
          <c:order val="2"/>
          <c:tx>
            <c:strRef>
              <c:f>'X - diff defs'!$D$5</c:f>
              <c:strCache>
                <c:ptCount val="1"/>
                <c:pt idx="0">
                  <c:v>European Monitoring Centre for Drugs and Drug Addiction 'general mortality register' definition 2</c:v>
                </c:pt>
              </c:strCache>
            </c:strRef>
          </c:tx>
          <c:spPr>
            <a:ln w="12700">
              <a:solidFill>
                <a:schemeClr val="tx1"/>
              </a:solidFill>
              <a:prstDash val="dash"/>
            </a:ln>
          </c:spPr>
          <c:marker>
            <c:symbol val="none"/>
          </c:marker>
          <c:cat>
            <c:numRef>
              <c:f>'X - diff defs'!$A$13:$A$53</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'X - diff defs'!$D$13:$D$53</c:f>
              <c:numCache>
                <c:formatCode>#,##0\ \ \ \ \ \ \ \ \ </c:formatCode>
                <c:ptCount val="41"/>
                <c:pt idx="17" formatCode="_(* #,##0_);_(* \(#,##0\);_(* &quot;-&quot;_);_(@_)">
                  <c:v>208</c:v>
                </c:pt>
                <c:pt idx="18" formatCode="_(* #,##0_);_(* \(#,##0\);_(* &quot;-&quot;_);_(@_)">
                  <c:v>188</c:v>
                </c:pt>
                <c:pt idx="19" formatCode="_(* #,##0_);_(* \(#,##0\);_(* &quot;-&quot;_);_(@_)">
                  <c:v>230</c:v>
                </c:pt>
                <c:pt idx="20" formatCode="_(* #,##0_);_(* \(#,##0\);_(* &quot;-&quot;_);_(@_)">
                  <c:v>272</c:v>
                </c:pt>
                <c:pt idx="21" formatCode="_(* #,##0_);_(* \(#,##0\);_(* &quot;-&quot;_);_(@_)">
                  <c:v>320</c:v>
                </c:pt>
                <c:pt idx="22" formatCode="_(* #,##0_);_(* \(#,##0\);_(* &quot;-&quot;_);_(@_)">
                  <c:v>378</c:v>
                </c:pt>
                <c:pt idx="23" formatCode="_(* #,##0_);_(* \(#,##0\);_(* &quot;-&quot;_);_(@_)">
                  <c:v>417</c:v>
                </c:pt>
                <c:pt idx="24" formatCode="_(* #,##0_);_(* \(#,##0\);_(* &quot;-&quot;_);_(@_)">
                  <c:v>331</c:v>
                </c:pt>
                <c:pt idx="25" formatCode="_(* #,##0_);_(* \(#,##0\);_(* &quot;-&quot;_);_(@_)">
                  <c:v>387</c:v>
                </c:pt>
                <c:pt idx="26" formatCode="_(* #,##0_);_(* \(#,##0\);_(* &quot;-&quot;_);_(@_)">
                  <c:v>352</c:v>
                </c:pt>
                <c:pt idx="27" formatCode="_(* #,##0_);_(* \(#,##0\);_(* &quot;-&quot;_);_(@_)">
                  <c:v>415</c:v>
                </c:pt>
                <c:pt idx="28" formatCode="_(* #,##0_);_(* \(#,##0\);_(* &quot;-&quot;_);_(@_)">
                  <c:v>450</c:v>
                </c:pt>
                <c:pt idx="29" formatCode="_(* #,##0_);_(* \(#,##0\);_(* &quot;-&quot;_);_(@_)">
                  <c:v>559</c:v>
                </c:pt>
                <c:pt idx="30" formatCode="_(* #,##0_);_(* \(#,##0\);_(* &quot;-&quot;_);_(@_)">
                  <c:v>534</c:v>
                </c:pt>
                <c:pt idx="31" formatCode="_(* #,##0_);_(* \(#,##0\);_(* &quot;-&quot;_);_(@_)">
                  <c:v>482</c:v>
                </c:pt>
                <c:pt idx="32" formatCode="_(* #,##0_);_(* \(#,##0\);_(* &quot;-&quot;_);_(@_)">
                  <c:v>558</c:v>
                </c:pt>
                <c:pt idx="33" formatCode="_(* #,##0_);_(* \(#,##0\);_(* &quot;-&quot;_);_(@_)">
                  <c:v>549</c:v>
                </c:pt>
                <c:pt idx="34" formatCode="_(* #,##0_);_(* \(#,##0\);_(* &quot;-&quot;_);_(@_)">
                  <c:v>516</c:v>
                </c:pt>
                <c:pt idx="35" formatCode="_(* #,##0_);_(* \(#,##0\);_(* &quot;-&quot;_);_(@_)">
                  <c:v>574</c:v>
                </c:pt>
                <c:pt idx="36" formatCode="_(* #,##0_);_(* \(#,##0\);_(* &quot;-&quot;_);_(@_)">
                  <c:v>637</c:v>
                </c:pt>
                <c:pt idx="37" formatCode="_(* #,##0_);_(* \(#,##0\);_(* &quot;-&quot;_);_(@_)">
                  <c:v>772</c:v>
                </c:pt>
                <c:pt idx="38" formatCode="_(* #,##0_);_(* \(#,##0\);_(* &quot;-&quot;_);_(@_)">
                  <c:v>828</c:v>
                </c:pt>
                <c:pt idx="39" formatCode="_(* #,##0_);_(* \(#,##0\);_(* &quot;-&quot;_);_(@_)">
                  <c:v>1064</c:v>
                </c:pt>
                <c:pt idx="40" formatCode="_(* #,##0_);_(* \(#,##0\);_(* &quot;-&quot;_);_(@_)">
                  <c:v>1137</c:v>
                </c:pt>
              </c:numCache>
            </c:numRef>
          </c:val>
          <c:smooth val="0"/>
          <c:extLst>
            <c:ext xmlns:c16="http://schemas.microsoft.com/office/drawing/2014/chart" uri="{C3380CC4-5D6E-409C-BE32-E72D297353CC}">
              <c16:uniqueId val="{00000004-7A95-4415-B65C-16F5B18D2E1B}"/>
            </c:ext>
          </c:extLst>
        </c:ser>
        <c:dLbls>
          <c:showLegendKey val="0"/>
          <c:showVal val="0"/>
          <c:showCatName val="0"/>
          <c:showSerName val="0"/>
          <c:showPercent val="0"/>
          <c:showBubbleSize val="0"/>
        </c:dLbls>
        <c:smooth val="0"/>
        <c:axId val="186616448"/>
        <c:axId val="186630528"/>
      </c:lineChart>
      <c:catAx>
        <c:axId val="186616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6630528"/>
        <c:crosses val="autoZero"/>
        <c:auto val="1"/>
        <c:lblAlgn val="ctr"/>
        <c:lblOffset val="100"/>
        <c:tickLblSkip val="3"/>
        <c:tickMarkSkip val="1"/>
        <c:noMultiLvlLbl val="0"/>
      </c:catAx>
      <c:valAx>
        <c:axId val="186630528"/>
        <c:scaling>
          <c:orientation val="minMax"/>
        </c:scaling>
        <c:delete val="0"/>
        <c:axPos val="l"/>
        <c:majorGridlines>
          <c:spPr>
            <a:ln>
              <a:solidFill>
                <a:schemeClr val="bg1">
                  <a:lumMod val="6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186616448"/>
        <c:crosses val="autoZero"/>
        <c:crossBetween val="between"/>
      </c:valAx>
      <c:spPr>
        <a:noFill/>
        <a:ln w="12700">
          <a:solidFill>
            <a:srgbClr val="808080"/>
          </a:solidFill>
          <a:prstDash val="solid"/>
        </a:ln>
      </c:spPr>
    </c:plotArea>
    <c:legend>
      <c:legendPos val="b"/>
      <c:layout>
        <c:manualLayout>
          <c:xMode val="edge"/>
          <c:yMode val="edge"/>
          <c:x val="6.1580717903219846E-2"/>
          <c:y val="0.80468930745358958"/>
          <c:w val="0.8815332150382611"/>
          <c:h val="0.166941898220169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 4 per million '!$B$5</c:f>
              <c:strCache>
                <c:ptCount val="1"/>
                <c:pt idx="0">
                  <c:v>this paper (based on UK Drug Strategy 'baseline' definition)</c:v>
                </c:pt>
              </c:strCache>
            </c:strRef>
          </c:tx>
          <c:spPr>
            <a:ln w="38100">
              <a:solidFill>
                <a:schemeClr val="tx1"/>
              </a:solidFill>
            </a:ln>
          </c:spPr>
          <c:marker>
            <c:symbol val="none"/>
          </c:marker>
          <c:cat>
            <c:numRef>
              <c:f>'Fig 4 per million '!$A$9:$A$49</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'Fig 4 per million '!$B$9:$B$49</c:f>
              <c:numCache>
                <c:formatCode>0.0</c:formatCode>
                <c:ptCount val="41"/>
                <c:pt idx="17">
                  <c:v>47.916515291063376</c:v>
                </c:pt>
                <c:pt idx="18">
                  <c:v>44.065515979651174</c:v>
                </c:pt>
                <c:pt idx="19">
                  <c:v>49.044035240798337</c:v>
                </c:pt>
                <c:pt idx="20">
                  <c:v>57.374382633898207</c:v>
                </c:pt>
                <c:pt idx="21">
                  <c:v>57.673999691878635</c:v>
                </c:pt>
                <c:pt idx="22">
                  <c:v>65.558232297302638</c:v>
                </c:pt>
                <c:pt idx="23">
                  <c:v>75.404658507698386</c:v>
                </c:pt>
                <c:pt idx="24">
                  <c:v>62.543158725461183</c:v>
                </c:pt>
                <c:pt idx="25">
                  <c:v>70.019471707019648</c:v>
                </c:pt>
                <c:pt idx="26">
                  <c:v>65.75085123869907</c:v>
                </c:pt>
                <c:pt idx="27">
                  <c:v>82.018312877459579</c:v>
                </c:pt>
                <c:pt idx="28">
                  <c:v>88.007736943907162</c:v>
                </c:pt>
                <c:pt idx="29">
                  <c:v>110.32308904649331</c:v>
                </c:pt>
                <c:pt idx="30">
                  <c:v>104.16865765782985</c:v>
                </c:pt>
                <c:pt idx="31">
                  <c:v>92.166774352932237</c:v>
                </c:pt>
                <c:pt idx="32">
                  <c:v>110.19075831619465</c:v>
                </c:pt>
                <c:pt idx="33">
                  <c:v>109.34206564287865</c:v>
                </c:pt>
                <c:pt idx="34">
                  <c:v>98.916981061245934</c:v>
                </c:pt>
                <c:pt idx="35">
                  <c:v>114.81786221856534</c:v>
                </c:pt>
                <c:pt idx="36">
                  <c:v>131.39772938767914</c:v>
                </c:pt>
                <c:pt idx="37">
                  <c:v>160.60095842507448</c:v>
                </c:pt>
                <c:pt idx="38">
                  <c:v>172.17224598141868</c:v>
                </c:pt>
                <c:pt idx="39">
                  <c:v>218.27476508339311</c:v>
                </c:pt>
                <c:pt idx="40">
                  <c:v>231.3619973276225</c:v>
                </c:pt>
              </c:numCache>
            </c:numRef>
          </c:val>
          <c:smooth val="0"/>
          <c:extLst>
            <c:ext xmlns:c16="http://schemas.microsoft.com/office/drawing/2014/chart" uri="{C3380CC4-5D6E-409C-BE32-E72D297353CC}">
              <c16:uniqueId val="{00000000-5478-46B1-9C26-3C794B035658}"/>
            </c:ext>
          </c:extLst>
        </c:ser>
        <c:ser>
          <c:idx val="1"/>
          <c:order val="1"/>
          <c:tx>
            <c:strRef>
              <c:f>'Fig 4 per million '!$C$5</c:f>
              <c:strCache>
                <c:ptCount val="1"/>
                <c:pt idx="0">
                  <c:v>Office for National Statistics 'wide' definition</c:v>
                </c:pt>
              </c:strCache>
            </c:strRef>
          </c:tx>
          <c:spPr>
            <a:ln w="12700">
              <a:solidFill>
                <a:schemeClr val="tx1"/>
              </a:solidFill>
            </a:ln>
          </c:spPr>
          <c:marker>
            <c:symbol val="none"/>
          </c:marker>
          <c:cat>
            <c:numRef>
              <c:f>'Fig 4 per million '!$A$9:$A$49</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'Fig 4 per million '!$C$9:$C$49</c:f>
              <c:numCache>
                <c:formatCode>0.0</c:formatCode>
                <c:ptCount val="41"/>
                <c:pt idx="0">
                  <c:v>65.147205780613419</c:v>
                </c:pt>
                <c:pt idx="1">
                  <c:v>58.915265985097903</c:v>
                </c:pt>
                <c:pt idx="2">
                  <c:v>59.264121076406319</c:v>
                </c:pt>
                <c:pt idx="3">
                  <c:v>51.31144303268055</c:v>
                </c:pt>
                <c:pt idx="4">
                  <c:v>41.180081272386815</c:v>
                </c:pt>
                <c:pt idx="5">
                  <c:v>39.113581169437701</c:v>
                </c:pt>
                <c:pt idx="6">
                  <c:v>47.192900003705226</c:v>
                </c:pt>
                <c:pt idx="7">
                  <c:v>43.624896317510995</c:v>
                </c:pt>
                <c:pt idx="8">
                  <c:v>49.029029107554003</c:v>
                </c:pt>
                <c:pt idx="9">
                  <c:v>46.874015251780428</c:v>
                </c:pt>
                <c:pt idx="10">
                  <c:v>51.987026873748327</c:v>
                </c:pt>
                <c:pt idx="11">
                  <c:v>54.120328185670118</c:v>
                </c:pt>
                <c:pt idx="12">
                  <c:v>54.098396130095821</c:v>
                </c:pt>
                <c:pt idx="13">
                  <c:v>61.152819125298393</c:v>
                </c:pt>
                <c:pt idx="14">
                  <c:v>73.049174662147564</c:v>
                </c:pt>
                <c:pt idx="15">
                  <c:v>82.709257361025905</c:v>
                </c:pt>
                <c:pt idx="16">
                  <c:v>83.469019474145171</c:v>
                </c:pt>
                <c:pt idx="17">
                  <c:v>90.334414073316196</c:v>
                </c:pt>
                <c:pt idx="18">
                  <c:v>87.934310905821761</c:v>
                </c:pt>
                <c:pt idx="19">
                  <c:v>88.436834630997794</c:v>
                </c:pt>
                <c:pt idx="20">
                  <c:v>97.004110844941295</c:v>
                </c:pt>
                <c:pt idx="21">
                  <c:v>97.769280299588772</c:v>
                </c:pt>
                <c:pt idx="22">
                  <c:v>108.8029698669089</c:v>
                </c:pt>
                <c:pt idx="23">
                  <c:v>111.7252270035531</c:v>
                </c:pt>
                <c:pt idx="24">
                  <c:v>97.26743612508632</c:v>
                </c:pt>
                <c:pt idx="25">
                  <c:v>107.38941447200204</c:v>
                </c:pt>
                <c:pt idx="26">
                  <c:v>93.929787483855819</c:v>
                </c:pt>
                <c:pt idx="27">
                  <c:v>112.40989674654199</c:v>
                </c:pt>
                <c:pt idx="28">
                  <c:v>121.85686653771761</c:v>
                </c:pt>
                <c:pt idx="29">
                  <c:v>141.65177112764036</c:v>
                </c:pt>
                <c:pt idx="30">
                  <c:v>136.85276859267188</c:v>
                </c:pt>
                <c:pt idx="31">
                  <c:v>131.50393371593631</c:v>
                </c:pt>
                <c:pt idx="32">
                  <c:v>141.32342119662636</c:v>
                </c:pt>
                <c:pt idx="33">
                  <c:v>138.13610358325806</c:v>
                </c:pt>
                <c:pt idx="34">
                  <c:v>128.57330555399142</c:v>
                </c:pt>
                <c:pt idx="35">
                  <c:v>138.94083327100009</c:v>
                </c:pt>
                <c:pt idx="36">
                  <c:v>151.31211613623674</c:v>
                </c:pt>
                <c:pt idx="37">
                  <c:v>184.46907321405445</c:v>
                </c:pt>
                <c:pt idx="38">
                  <c:v>192.63382981861082</c:v>
                </c:pt>
                <c:pt idx="39">
                  <c:v>241.44462220260752</c:v>
                </c:pt>
                <c:pt idx="40">
                  <c:v>257.35361411601048</c:v>
                </c:pt>
              </c:numCache>
            </c:numRef>
          </c:val>
          <c:smooth val="0"/>
          <c:extLst>
            <c:ext xmlns:c16="http://schemas.microsoft.com/office/drawing/2014/chart" uri="{C3380CC4-5D6E-409C-BE32-E72D297353CC}">
              <c16:uniqueId val="{00000001-5478-46B1-9C26-3C794B035658}"/>
            </c:ext>
          </c:extLst>
        </c:ser>
        <c:ser>
          <c:idx val="2"/>
          <c:order val="2"/>
          <c:tx>
            <c:strRef>
              <c:f>'Fig 4 per million '!$D$3</c:f>
              <c:strCache>
                <c:ptCount val="1"/>
                <c:pt idx="0">
                  <c:v>European Monitoring Centre for Drugs and Drug Addiction 'general mortality register' definition 2</c:v>
                </c:pt>
              </c:strCache>
            </c:strRef>
          </c:tx>
          <c:spPr>
            <a:ln w="19050">
              <a:solidFill>
                <a:schemeClr val="bg1">
                  <a:lumMod val="50000"/>
                </a:schemeClr>
              </a:solidFill>
              <a:prstDash val="sysDash"/>
            </a:ln>
          </c:spPr>
          <c:marker>
            <c:symbol val="none"/>
          </c:marker>
          <c:cat>
            <c:numRef>
              <c:f>'Fig 4 per million '!$A$9:$A$49</c:f>
              <c:numCache>
                <c:formatCode>General</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'Fig 4 per million '!$D$9:$D$49</c:f>
              <c:numCache>
                <c:formatCode>0.0</c:formatCode>
                <c:ptCount val="41"/>
                <c:pt idx="17">
                  <c:v>40.846865494021237</c:v>
                </c:pt>
                <c:pt idx="18">
                  <c:v>36.983558054350091</c:v>
                </c:pt>
                <c:pt idx="19">
                  <c:v>45.301719298729388</c:v>
                </c:pt>
                <c:pt idx="20">
                  <c:v>53.628288922406568</c:v>
                </c:pt>
                <c:pt idx="21">
                  <c:v>63.204383223976585</c:v>
                </c:pt>
                <c:pt idx="22">
                  <c:v>74.641601832471068</c:v>
                </c:pt>
                <c:pt idx="23">
                  <c:v>82.313462297670739</c:v>
                </c:pt>
                <c:pt idx="24">
                  <c:v>65.305317154976819</c:v>
                </c:pt>
                <c:pt idx="25">
                  <c:v>76.116672894990458</c:v>
                </c:pt>
                <c:pt idx="26">
                  <c:v>68.881844154827604</c:v>
                </c:pt>
                <c:pt idx="27">
                  <c:v>80.849405805571791</c:v>
                </c:pt>
                <c:pt idx="28">
                  <c:v>87.040618955512571</c:v>
                </c:pt>
                <c:pt idx="29">
                  <c:v>107.44008149301351</c:v>
                </c:pt>
                <c:pt idx="30">
                  <c:v>102.06617098950667</c:v>
                </c:pt>
                <c:pt idx="31">
                  <c:v>91.596670594048121</c:v>
                </c:pt>
                <c:pt idx="32">
                  <c:v>105.28500537745995</c:v>
                </c:pt>
                <c:pt idx="33">
                  <c:v>103.31978319783198</c:v>
                </c:pt>
                <c:pt idx="34">
                  <c:v>96.852300242130752</c:v>
                </c:pt>
                <c:pt idx="35">
                  <c:v>107.33787119455457</c:v>
                </c:pt>
                <c:pt idx="36">
                  <c:v>118.55574167131957</c:v>
                </c:pt>
                <c:pt idx="37">
                  <c:v>142.83864044257777</c:v>
                </c:pt>
                <c:pt idx="38">
                  <c:v>152.63235510986581</c:v>
                </c:pt>
                <c:pt idx="39">
                  <c:v>195.65657122892188</c:v>
                </c:pt>
                <c:pt idx="40">
                  <c:v>208.11597386195157</c:v>
                </c:pt>
              </c:numCache>
            </c:numRef>
          </c:val>
          <c:smooth val="0"/>
          <c:extLst>
            <c:ext xmlns:c16="http://schemas.microsoft.com/office/drawing/2014/chart" uri="{C3380CC4-5D6E-409C-BE32-E72D297353CC}">
              <c16:uniqueId val="{00000002-5478-46B1-9C26-3C794B035658}"/>
            </c:ext>
          </c:extLst>
        </c:ser>
        <c:dLbls>
          <c:showLegendKey val="0"/>
          <c:showVal val="0"/>
          <c:showCatName val="0"/>
          <c:showSerName val="0"/>
          <c:showPercent val="0"/>
          <c:showBubbleSize val="0"/>
        </c:dLbls>
        <c:smooth val="0"/>
        <c:axId val="186648448"/>
        <c:axId val="186649984"/>
      </c:lineChart>
      <c:catAx>
        <c:axId val="186648448"/>
        <c:scaling>
          <c:orientation val="minMax"/>
        </c:scaling>
        <c:delete val="0"/>
        <c:axPos val="b"/>
        <c:numFmt formatCode="General" sourceLinked="1"/>
        <c:majorTickMark val="out"/>
        <c:minorTickMark val="none"/>
        <c:tickLblPos val="nextTo"/>
        <c:txPr>
          <a:bodyPr/>
          <a:lstStyle/>
          <a:p>
            <a:pPr>
              <a:defRPr sz="800" baseline="0">
                <a:latin typeface="Arial" panose="020B0604020202020204" pitchFamily="34" charset="0"/>
              </a:defRPr>
            </a:pPr>
            <a:endParaRPr lang="en-US"/>
          </a:p>
        </c:txPr>
        <c:crossAx val="186649984"/>
        <c:crosses val="autoZero"/>
        <c:auto val="1"/>
        <c:lblAlgn val="ctr"/>
        <c:lblOffset val="100"/>
        <c:tickLblSkip val="3"/>
        <c:noMultiLvlLbl val="0"/>
      </c:catAx>
      <c:valAx>
        <c:axId val="186649984"/>
        <c:scaling>
          <c:orientation val="minMax"/>
        </c:scaling>
        <c:delete val="0"/>
        <c:axPos val="l"/>
        <c:majorGridlines/>
        <c:numFmt formatCode="0" sourceLinked="0"/>
        <c:majorTickMark val="out"/>
        <c:minorTickMark val="none"/>
        <c:tickLblPos val="nextTo"/>
        <c:crossAx val="18664844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95250</xdr:rowOff>
    </xdr:from>
    <xdr:to>
      <xdr:col>11</xdr:col>
      <xdr:colOff>123825</xdr:colOff>
      <xdr:row>41</xdr:row>
      <xdr:rowOff>133350</xdr:rowOff>
    </xdr:to>
    <xdr:graphicFrame macro="">
      <xdr:nvGraphicFramePr>
        <xdr:cNvPr id="10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xdr:row>
      <xdr:rowOff>114300</xdr:rowOff>
    </xdr:from>
    <xdr:to>
      <xdr:col>8</xdr:col>
      <xdr:colOff>495300</xdr:colOff>
      <xdr:row>58</xdr:row>
      <xdr:rowOff>85725</xdr:rowOff>
    </xdr:to>
    <xdr:graphicFrame macro="">
      <xdr:nvGraphicFramePr>
        <xdr:cNvPr id="20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28575</xdr:rowOff>
    </xdr:from>
    <xdr:to>
      <xdr:col>9</xdr:col>
      <xdr:colOff>571500</xdr:colOff>
      <xdr:row>62</xdr:row>
      <xdr:rowOff>123825</xdr:rowOff>
    </xdr:to>
    <xdr:graphicFrame macro="">
      <xdr:nvGraphicFramePr>
        <xdr:cNvPr id="30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3</xdr:row>
      <xdr:rowOff>114300</xdr:rowOff>
    </xdr:from>
    <xdr:to>
      <xdr:col>10</xdr:col>
      <xdr:colOff>85725</xdr:colOff>
      <xdr:row>36</xdr:row>
      <xdr:rowOff>95250</xdr:rowOff>
    </xdr:to>
    <xdr:graphicFrame macro="">
      <xdr:nvGraphicFramePr>
        <xdr:cNvPr id="41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295274</xdr:colOff>
      <xdr:row>40</xdr:row>
      <xdr:rowOff>66675</xdr:rowOff>
    </xdr:from>
    <xdr:to>
      <xdr:col>10</xdr:col>
      <xdr:colOff>142874</xdr:colOff>
      <xdr:row>63</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www.emcdda.europa.eu/edr2020" TargetMode="Externa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7"/>
  <sheetViews>
    <sheetView showGridLines="0" tabSelected="1" workbookViewId="0">
      <selection sqref="A1:D1"/>
    </sheetView>
  </sheetViews>
  <sheetFormatPr defaultColWidth="10.6640625" defaultRowHeight="12.75" x14ac:dyDescent="0.2"/>
  <cols>
    <col min="1" max="1" width="23.83203125" style="17" customWidth="1"/>
    <col min="2" max="2" width="10.6640625" style="17"/>
    <col min="3" max="3" width="17.5" style="17" customWidth="1"/>
    <col min="4" max="9" width="10.6640625" style="17"/>
    <col min="10" max="10" width="12.83203125" style="17" customWidth="1"/>
    <col min="11" max="11" width="14.1640625" style="17" customWidth="1"/>
    <col min="12" max="12" width="14.5" style="17" customWidth="1"/>
    <col min="13" max="13" width="15.33203125" style="17" customWidth="1"/>
    <col min="14" max="14" width="12.1640625" style="17" customWidth="1"/>
    <col min="15" max="16384" width="10.6640625" style="17"/>
  </cols>
  <sheetData>
    <row r="1" spans="1:16" ht="18" customHeight="1" x14ac:dyDescent="0.25">
      <c r="A1" s="733" t="s">
        <v>762</v>
      </c>
      <c r="B1" s="733"/>
      <c r="C1" s="733"/>
      <c r="D1" s="733"/>
      <c r="E1" s="437"/>
      <c r="F1" s="415"/>
      <c r="G1" s="385"/>
      <c r="H1" s="437"/>
      <c r="I1" s="437"/>
      <c r="J1" s="437"/>
      <c r="K1" s="437"/>
      <c r="L1" s="437"/>
      <c r="M1" s="437"/>
      <c r="N1" s="437"/>
    </row>
    <row r="2" spans="1:16" ht="15" customHeight="1" x14ac:dyDescent="0.25">
      <c r="A2" s="386"/>
      <c r="F2" s="415"/>
    </row>
    <row r="3" spans="1:16" ht="12.75" customHeight="1" x14ac:dyDescent="0.25">
      <c r="A3" s="726" t="s">
        <v>8</v>
      </c>
      <c r="B3" s="726"/>
      <c r="C3" s="726"/>
      <c r="D3" s="726"/>
      <c r="F3" s="414"/>
    </row>
    <row r="4" spans="1:16" ht="15.75" x14ac:dyDescent="0.25">
      <c r="A4" s="535"/>
      <c r="B4" s="535"/>
      <c r="C4" s="535"/>
      <c r="D4" s="535"/>
    </row>
    <row r="5" spans="1:16" s="18" customFormat="1" ht="14.25" customHeight="1" x14ac:dyDescent="0.2">
      <c r="A5" s="18" t="s">
        <v>162</v>
      </c>
      <c r="B5" s="725" t="s">
        <v>763</v>
      </c>
      <c r="C5" s="725"/>
      <c r="D5" s="725"/>
      <c r="E5" s="725"/>
      <c r="F5" s="725"/>
      <c r="G5" s="725"/>
      <c r="H5" s="725"/>
      <c r="I5" s="725"/>
      <c r="J5" s="725"/>
      <c r="K5" s="725"/>
      <c r="L5" s="725"/>
      <c r="M5" s="725"/>
      <c r="N5" s="725"/>
      <c r="O5" s="432"/>
      <c r="P5" s="432"/>
    </row>
    <row r="6" spans="1:16" s="18" customFormat="1" ht="14.25" customHeight="1" x14ac:dyDescent="0.2">
      <c r="A6" s="18" t="s">
        <v>76</v>
      </c>
      <c r="B6" s="725" t="s">
        <v>163</v>
      </c>
      <c r="C6" s="725"/>
      <c r="D6" s="725"/>
      <c r="E6" s="725"/>
      <c r="F6" s="725"/>
      <c r="G6" s="725"/>
      <c r="H6" s="725"/>
      <c r="I6" s="725"/>
      <c r="J6" s="725"/>
      <c r="K6" s="725"/>
      <c r="L6" s="725"/>
      <c r="M6" s="725"/>
      <c r="N6" s="725"/>
      <c r="O6" s="108"/>
      <c r="P6" s="108"/>
    </row>
    <row r="7" spans="1:16" s="18" customFormat="1" ht="14.25" customHeight="1" x14ac:dyDescent="0.2">
      <c r="A7" s="18" t="s">
        <v>164</v>
      </c>
      <c r="B7" s="723" t="s">
        <v>764</v>
      </c>
      <c r="C7" s="723"/>
      <c r="D7" s="723"/>
      <c r="E7" s="723"/>
      <c r="F7" s="723"/>
      <c r="G7" s="723"/>
      <c r="H7" s="723"/>
      <c r="I7" s="723"/>
      <c r="J7" s="723"/>
      <c r="K7" s="723"/>
      <c r="L7" s="723"/>
      <c r="M7" s="723"/>
      <c r="N7" s="723"/>
      <c r="O7" s="108"/>
      <c r="P7" s="108"/>
    </row>
    <row r="8" spans="1:16" s="18" customFormat="1" ht="14.25" customHeight="1" x14ac:dyDescent="0.2">
      <c r="A8" s="18" t="s">
        <v>165</v>
      </c>
      <c r="B8" s="723" t="s">
        <v>765</v>
      </c>
      <c r="C8" s="723"/>
      <c r="D8" s="723"/>
      <c r="E8" s="723"/>
      <c r="F8" s="723"/>
      <c r="G8" s="723"/>
      <c r="H8" s="723"/>
      <c r="I8" s="723"/>
      <c r="J8" s="723"/>
      <c r="K8" s="723"/>
      <c r="L8" s="723"/>
      <c r="M8" s="723"/>
      <c r="N8" s="723"/>
      <c r="O8" s="108"/>
      <c r="P8" s="108"/>
    </row>
    <row r="9" spans="1:16" s="18" customFormat="1" ht="14.25" customHeight="1" x14ac:dyDescent="0.2">
      <c r="A9" s="18" t="s">
        <v>166</v>
      </c>
      <c r="B9" s="723" t="s">
        <v>766</v>
      </c>
      <c r="C9" s="723"/>
      <c r="D9" s="723"/>
      <c r="E9" s="723"/>
      <c r="F9" s="723"/>
      <c r="G9" s="723"/>
      <c r="H9" s="723"/>
      <c r="I9" s="723"/>
      <c r="J9" s="723"/>
      <c r="K9" s="723"/>
      <c r="L9" s="723"/>
      <c r="M9" s="723"/>
      <c r="N9" s="723"/>
      <c r="O9" s="108"/>
      <c r="P9" s="108"/>
    </row>
    <row r="10" spans="1:16" s="18" customFormat="1" ht="14.25" customHeight="1" x14ac:dyDescent="0.2">
      <c r="A10" s="18" t="s">
        <v>167</v>
      </c>
      <c r="B10" s="723" t="s">
        <v>767</v>
      </c>
      <c r="C10" s="723"/>
      <c r="D10" s="723"/>
      <c r="E10" s="723"/>
      <c r="F10" s="723"/>
      <c r="G10" s="723"/>
      <c r="H10" s="723"/>
      <c r="I10" s="723"/>
      <c r="J10" s="723"/>
      <c r="K10" s="723"/>
      <c r="L10" s="723"/>
      <c r="M10" s="723"/>
      <c r="N10" s="723"/>
      <c r="O10" s="108"/>
      <c r="P10" s="108"/>
    </row>
    <row r="11" spans="1:16" s="18" customFormat="1" ht="14.25" customHeight="1" x14ac:dyDescent="0.2">
      <c r="A11" s="18" t="s">
        <v>168</v>
      </c>
      <c r="B11" s="723" t="s">
        <v>768</v>
      </c>
      <c r="C11" s="723"/>
      <c r="D11" s="723"/>
      <c r="E11" s="723"/>
      <c r="F11" s="723"/>
      <c r="G11" s="723"/>
      <c r="H11" s="723"/>
      <c r="I11" s="723"/>
      <c r="J11" s="723"/>
      <c r="K11" s="723"/>
      <c r="L11" s="723"/>
      <c r="M11" s="723"/>
      <c r="N11" s="723"/>
      <c r="O11" s="108"/>
      <c r="P11" s="108"/>
    </row>
    <row r="12" spans="1:16" s="18" customFormat="1" ht="14.25" customHeight="1" x14ac:dyDescent="0.2">
      <c r="A12" s="18" t="s">
        <v>169</v>
      </c>
      <c r="B12" s="723" t="s">
        <v>769</v>
      </c>
      <c r="C12" s="723"/>
      <c r="D12" s="723"/>
      <c r="E12" s="723"/>
      <c r="F12" s="723"/>
      <c r="G12" s="723"/>
      <c r="H12" s="723"/>
      <c r="I12" s="723"/>
      <c r="J12" s="723"/>
      <c r="K12" s="723"/>
      <c r="L12" s="723"/>
      <c r="M12" s="723"/>
      <c r="N12" s="723"/>
      <c r="O12" s="108"/>
      <c r="P12" s="108"/>
    </row>
    <row r="13" spans="1:16" s="18" customFormat="1" ht="14.25" customHeight="1" x14ac:dyDescent="0.2">
      <c r="A13" s="18" t="s">
        <v>170</v>
      </c>
      <c r="B13" s="725" t="s">
        <v>927</v>
      </c>
      <c r="C13" s="725"/>
      <c r="D13" s="725"/>
      <c r="E13" s="725"/>
      <c r="F13" s="725"/>
      <c r="G13" s="725"/>
      <c r="H13" s="725"/>
      <c r="I13" s="725"/>
      <c r="J13" s="725"/>
      <c r="K13" s="725"/>
      <c r="L13" s="725"/>
      <c r="M13" s="725"/>
      <c r="N13" s="725"/>
      <c r="O13" s="108"/>
      <c r="P13" s="108"/>
    </row>
    <row r="14" spans="1:16" s="18" customFormat="1" ht="14.25" customHeight="1" x14ac:dyDescent="0.2">
      <c r="A14" s="18" t="s">
        <v>383</v>
      </c>
      <c r="B14" s="728" t="s">
        <v>644</v>
      </c>
      <c r="C14" s="728"/>
      <c r="D14" s="728"/>
      <c r="E14" s="728"/>
      <c r="F14" s="728"/>
      <c r="G14" s="728"/>
      <c r="H14" s="728"/>
      <c r="I14" s="728"/>
      <c r="J14" s="728"/>
      <c r="K14" s="728"/>
      <c r="L14" s="728"/>
      <c r="M14" s="728"/>
      <c r="N14" s="728"/>
      <c r="O14" s="108"/>
      <c r="P14" s="108"/>
    </row>
    <row r="15" spans="1:16" s="18" customFormat="1" ht="14.25" customHeight="1" x14ac:dyDescent="0.2">
      <c r="A15" s="18" t="s">
        <v>175</v>
      </c>
      <c r="B15" s="725" t="s">
        <v>770</v>
      </c>
      <c r="C15" s="725"/>
      <c r="D15" s="725"/>
      <c r="E15" s="725"/>
      <c r="F15" s="725"/>
      <c r="G15" s="725"/>
      <c r="H15" s="725"/>
      <c r="I15" s="725"/>
      <c r="J15" s="725"/>
      <c r="K15" s="725"/>
      <c r="L15" s="725"/>
      <c r="M15" s="725"/>
      <c r="N15" s="725"/>
      <c r="O15" s="108"/>
      <c r="P15" s="108"/>
    </row>
    <row r="16" spans="1:16" s="18" customFormat="1" ht="14.25" customHeight="1" x14ac:dyDescent="0.2">
      <c r="A16" s="18" t="s">
        <v>176</v>
      </c>
      <c r="B16" s="725" t="s">
        <v>771</v>
      </c>
      <c r="C16" s="725"/>
      <c r="D16" s="725"/>
      <c r="E16" s="725"/>
      <c r="F16" s="725"/>
      <c r="G16" s="725"/>
      <c r="H16" s="725"/>
      <c r="I16" s="725"/>
      <c r="J16" s="725"/>
      <c r="K16" s="725"/>
      <c r="L16" s="725"/>
      <c r="M16" s="725"/>
      <c r="N16" s="725"/>
      <c r="O16" s="108"/>
      <c r="P16" s="108"/>
    </row>
    <row r="17" spans="1:19" s="18" customFormat="1" ht="14.25" customHeight="1" x14ac:dyDescent="0.2">
      <c r="A17" s="18" t="s">
        <v>177</v>
      </c>
      <c r="B17" s="725" t="s">
        <v>772</v>
      </c>
      <c r="C17" s="725"/>
      <c r="D17" s="725"/>
      <c r="E17" s="725"/>
      <c r="F17" s="725"/>
      <c r="G17" s="725"/>
      <c r="H17" s="725"/>
      <c r="I17" s="725"/>
      <c r="J17" s="725"/>
      <c r="K17" s="725"/>
      <c r="L17" s="725"/>
      <c r="M17" s="725"/>
      <c r="N17" s="725"/>
      <c r="O17" s="108"/>
      <c r="P17" s="108"/>
    </row>
    <row r="18" spans="1:19" s="18" customFormat="1" ht="14.25" customHeight="1" x14ac:dyDescent="0.2">
      <c r="A18" s="18" t="s">
        <v>178</v>
      </c>
      <c r="B18" s="725" t="s">
        <v>773</v>
      </c>
      <c r="C18" s="725"/>
      <c r="D18" s="725"/>
      <c r="E18" s="725"/>
      <c r="F18" s="725"/>
      <c r="G18" s="725"/>
      <c r="H18" s="725"/>
      <c r="I18" s="725"/>
      <c r="J18" s="725"/>
      <c r="K18" s="725"/>
      <c r="L18" s="725"/>
      <c r="M18" s="725"/>
      <c r="N18" s="725"/>
      <c r="O18" s="108"/>
      <c r="P18" s="108"/>
    </row>
    <row r="19" spans="1:19" s="18" customFormat="1" ht="14.25" customHeight="1" x14ac:dyDescent="0.2">
      <c r="A19" s="18" t="s">
        <v>384</v>
      </c>
      <c r="B19" s="727" t="s">
        <v>645</v>
      </c>
      <c r="C19" s="727"/>
      <c r="D19" s="727"/>
      <c r="E19" s="727"/>
      <c r="F19" s="727"/>
      <c r="G19" s="727"/>
      <c r="H19" s="727"/>
      <c r="I19" s="727"/>
      <c r="J19" s="727"/>
      <c r="K19" s="727"/>
      <c r="L19" s="727"/>
      <c r="M19" s="727"/>
      <c r="N19" s="727"/>
      <c r="O19" s="108"/>
      <c r="P19" s="108"/>
    </row>
    <row r="20" spans="1:19" s="18" customFormat="1" ht="14.25" customHeight="1" x14ac:dyDescent="0.2">
      <c r="A20" s="18" t="s">
        <v>385</v>
      </c>
      <c r="B20" s="722" t="s">
        <v>9</v>
      </c>
      <c r="C20" s="722"/>
      <c r="D20" s="722"/>
      <c r="E20" s="722"/>
      <c r="F20" s="722"/>
      <c r="G20" s="722"/>
      <c r="H20" s="722"/>
      <c r="I20" s="722"/>
      <c r="J20" s="722"/>
      <c r="K20" s="722"/>
      <c r="L20" s="722"/>
      <c r="M20" s="722"/>
      <c r="N20" s="722"/>
      <c r="O20" s="108"/>
      <c r="P20" s="108"/>
    </row>
    <row r="21" spans="1:19" s="18" customFormat="1" ht="14.25" customHeight="1" x14ac:dyDescent="0.2">
      <c r="A21" s="18" t="s">
        <v>171</v>
      </c>
      <c r="B21" s="723" t="s">
        <v>774</v>
      </c>
      <c r="C21" s="723"/>
      <c r="D21" s="723"/>
      <c r="E21" s="723"/>
      <c r="F21" s="723"/>
      <c r="G21" s="723"/>
      <c r="H21" s="723"/>
      <c r="I21" s="723"/>
      <c r="J21" s="723"/>
      <c r="K21" s="723"/>
      <c r="L21" s="723"/>
      <c r="M21" s="723"/>
      <c r="N21" s="723"/>
      <c r="O21" s="108"/>
      <c r="P21" s="108"/>
    </row>
    <row r="22" spans="1:19" s="18" customFormat="1" ht="14.25" customHeight="1" x14ac:dyDescent="0.2">
      <c r="A22" s="18" t="s">
        <v>172</v>
      </c>
      <c r="B22" s="723" t="s">
        <v>775</v>
      </c>
      <c r="C22" s="723"/>
      <c r="D22" s="723"/>
      <c r="E22" s="723"/>
      <c r="F22" s="723"/>
      <c r="G22" s="723"/>
      <c r="H22" s="723"/>
      <c r="I22" s="723"/>
      <c r="J22" s="723"/>
      <c r="K22" s="723"/>
      <c r="L22" s="723"/>
      <c r="M22" s="723"/>
      <c r="N22" s="723"/>
      <c r="O22" s="108"/>
      <c r="P22" s="108"/>
    </row>
    <row r="23" spans="1:19" s="18" customFormat="1" ht="14.25" customHeight="1" x14ac:dyDescent="0.2">
      <c r="A23" s="18" t="s">
        <v>173</v>
      </c>
      <c r="B23" s="723" t="s">
        <v>776</v>
      </c>
      <c r="C23" s="723"/>
      <c r="D23" s="723"/>
      <c r="E23" s="723"/>
      <c r="F23" s="723"/>
      <c r="G23" s="723"/>
      <c r="H23" s="723"/>
      <c r="I23" s="723"/>
      <c r="J23" s="723"/>
      <c r="K23" s="723"/>
      <c r="L23" s="723"/>
      <c r="M23" s="723"/>
      <c r="N23" s="723"/>
      <c r="O23" s="108"/>
      <c r="P23" s="108"/>
    </row>
    <row r="24" spans="1:19" s="18" customFormat="1" ht="14.25" customHeight="1" x14ac:dyDescent="0.2">
      <c r="A24" s="18" t="s">
        <v>174</v>
      </c>
      <c r="B24" s="723" t="s">
        <v>777</v>
      </c>
      <c r="C24" s="723"/>
      <c r="D24" s="723"/>
      <c r="E24" s="723"/>
      <c r="F24" s="723"/>
      <c r="G24" s="723"/>
      <c r="H24" s="723"/>
      <c r="I24" s="723"/>
      <c r="J24" s="723"/>
      <c r="K24" s="723"/>
      <c r="L24" s="723"/>
      <c r="M24" s="723"/>
      <c r="N24" s="723"/>
      <c r="O24" s="108"/>
      <c r="P24" s="108"/>
    </row>
    <row r="25" spans="1:19" s="18" customFormat="1" ht="14.25" customHeight="1" x14ac:dyDescent="0.2">
      <c r="A25" s="18" t="s">
        <v>386</v>
      </c>
      <c r="B25" s="727" t="s">
        <v>646</v>
      </c>
      <c r="C25" s="727"/>
      <c r="D25" s="727"/>
      <c r="E25" s="727"/>
      <c r="F25" s="727"/>
      <c r="G25" s="727"/>
      <c r="H25" s="727"/>
      <c r="I25" s="727"/>
      <c r="J25" s="727"/>
      <c r="K25" s="727"/>
      <c r="L25" s="727"/>
      <c r="M25" s="727"/>
      <c r="N25" s="727"/>
      <c r="O25" s="108"/>
      <c r="P25" s="108"/>
    </row>
    <row r="26" spans="1:19" s="18" customFormat="1" ht="14.25" customHeight="1" x14ac:dyDescent="0.2">
      <c r="A26" s="18" t="s">
        <v>387</v>
      </c>
      <c r="B26" s="722" t="s">
        <v>524</v>
      </c>
      <c r="C26" s="722"/>
      <c r="D26" s="722"/>
      <c r="E26" s="722"/>
      <c r="F26" s="722"/>
      <c r="G26" s="722"/>
      <c r="H26" s="722"/>
      <c r="I26" s="722"/>
      <c r="J26" s="722"/>
      <c r="K26" s="722"/>
      <c r="L26" s="722"/>
      <c r="M26" s="722"/>
      <c r="N26" s="722"/>
      <c r="O26" s="108"/>
      <c r="P26" s="108"/>
    </row>
    <row r="27" spans="1:19" s="18" customFormat="1" ht="14.25" customHeight="1" x14ac:dyDescent="0.2">
      <c r="A27" s="18" t="s">
        <v>179</v>
      </c>
      <c r="B27" s="723" t="s">
        <v>778</v>
      </c>
      <c r="C27" s="723"/>
      <c r="D27" s="723"/>
      <c r="E27" s="723"/>
      <c r="F27" s="723"/>
      <c r="G27" s="723"/>
      <c r="H27" s="723"/>
      <c r="I27" s="723"/>
      <c r="J27" s="723"/>
      <c r="K27" s="723"/>
      <c r="L27" s="723"/>
      <c r="M27" s="723"/>
      <c r="N27" s="723"/>
      <c r="O27" s="108"/>
      <c r="P27" s="108"/>
    </row>
    <row r="28" spans="1:19" s="18" customFormat="1" ht="14.25" customHeight="1" x14ac:dyDescent="0.2">
      <c r="A28" s="18" t="s">
        <v>7</v>
      </c>
      <c r="B28" s="723" t="s">
        <v>180</v>
      </c>
      <c r="C28" s="723"/>
      <c r="D28" s="723"/>
      <c r="E28" s="723"/>
      <c r="F28" s="723"/>
      <c r="G28" s="723"/>
      <c r="H28" s="723"/>
      <c r="I28" s="723"/>
      <c r="J28" s="723"/>
      <c r="K28" s="723"/>
      <c r="L28" s="723"/>
      <c r="M28" s="723"/>
      <c r="N28" s="723"/>
      <c r="O28" s="108"/>
      <c r="P28" s="108"/>
    </row>
    <row r="29" spans="1:19" s="18" customFormat="1" ht="14.25" customHeight="1" x14ac:dyDescent="0.2">
      <c r="A29" s="18" t="s">
        <v>181</v>
      </c>
      <c r="B29" s="723" t="s">
        <v>779</v>
      </c>
      <c r="C29" s="723"/>
      <c r="D29" s="723"/>
      <c r="E29" s="723"/>
      <c r="F29" s="723"/>
      <c r="G29" s="723"/>
      <c r="H29" s="723"/>
      <c r="I29" s="723"/>
      <c r="J29" s="723"/>
      <c r="K29" s="723"/>
      <c r="L29" s="723"/>
      <c r="M29" s="723"/>
      <c r="N29" s="723"/>
      <c r="O29" s="432"/>
      <c r="P29" s="108"/>
    </row>
    <row r="30" spans="1:19" s="18" customFormat="1" ht="12.75" customHeight="1" x14ac:dyDescent="0.2">
      <c r="A30" s="732" t="s">
        <v>182</v>
      </c>
      <c r="B30" s="724" t="s">
        <v>780</v>
      </c>
      <c r="C30" s="724"/>
      <c r="D30" s="724"/>
      <c r="E30" s="724"/>
      <c r="F30" s="724"/>
      <c r="G30" s="724"/>
      <c r="H30" s="724"/>
      <c r="I30" s="724"/>
      <c r="J30" s="724"/>
      <c r="K30" s="724"/>
      <c r="L30" s="724"/>
      <c r="M30" s="724"/>
      <c r="N30" s="724"/>
      <c r="O30" s="438"/>
      <c r="P30" s="108"/>
    </row>
    <row r="31" spans="1:19" s="18" customFormat="1" x14ac:dyDescent="0.2">
      <c r="A31" s="732"/>
      <c r="B31" s="724"/>
      <c r="C31" s="724"/>
      <c r="D31" s="724"/>
      <c r="E31" s="724"/>
      <c r="F31" s="724"/>
      <c r="G31" s="724"/>
      <c r="H31" s="724"/>
      <c r="I31" s="724"/>
      <c r="J31" s="724"/>
      <c r="K31" s="724"/>
      <c r="L31" s="724"/>
      <c r="M31" s="724"/>
      <c r="N31" s="724"/>
      <c r="O31" s="438"/>
      <c r="P31" s="108"/>
    </row>
    <row r="32" spans="1:19" ht="12.75" customHeight="1" x14ac:dyDescent="0.2">
      <c r="A32" s="436" t="s">
        <v>269</v>
      </c>
      <c r="B32" s="730" t="s">
        <v>781</v>
      </c>
      <c r="C32" s="730"/>
      <c r="D32" s="730"/>
      <c r="E32" s="730"/>
      <c r="F32" s="730"/>
      <c r="G32" s="730"/>
      <c r="H32" s="730"/>
      <c r="I32" s="730"/>
      <c r="J32" s="730"/>
      <c r="K32" s="730"/>
      <c r="L32" s="730"/>
      <c r="M32" s="730"/>
      <c r="N32" s="730"/>
      <c r="O32" s="435"/>
      <c r="P32" s="435"/>
      <c r="S32" s="95"/>
    </row>
    <row r="33" spans="1:24" ht="12.75" customHeight="1" x14ac:dyDescent="0.2">
      <c r="A33" s="436" t="s">
        <v>255</v>
      </c>
      <c r="B33" s="730" t="s">
        <v>782</v>
      </c>
      <c r="C33" s="730"/>
      <c r="D33" s="730"/>
      <c r="E33" s="730"/>
      <c r="F33" s="730"/>
      <c r="G33" s="730"/>
      <c r="H33" s="730"/>
      <c r="I33" s="730"/>
      <c r="J33" s="730"/>
      <c r="K33" s="730"/>
      <c r="L33" s="730"/>
      <c r="M33" s="730"/>
      <c r="N33" s="730"/>
      <c r="O33" s="435"/>
      <c r="P33" s="435"/>
    </row>
    <row r="34" spans="1:24" ht="12.75" customHeight="1" x14ac:dyDescent="0.2">
      <c r="A34" s="436" t="s">
        <v>270</v>
      </c>
      <c r="B34" s="730" t="s">
        <v>781</v>
      </c>
      <c r="C34" s="730"/>
      <c r="D34" s="730"/>
      <c r="E34" s="730"/>
      <c r="F34" s="730"/>
      <c r="G34" s="730"/>
      <c r="H34" s="730"/>
      <c r="I34" s="730"/>
      <c r="J34" s="730"/>
      <c r="K34" s="730"/>
      <c r="L34" s="730"/>
      <c r="M34" s="730"/>
      <c r="N34" s="730"/>
      <c r="O34" s="435"/>
      <c r="P34" s="435"/>
      <c r="Q34" s="438"/>
    </row>
    <row r="35" spans="1:24" ht="12.75" customHeight="1" x14ac:dyDescent="0.2">
      <c r="A35" s="732" t="s">
        <v>346</v>
      </c>
      <c r="B35" s="731" t="s">
        <v>783</v>
      </c>
      <c r="C35" s="731"/>
      <c r="D35" s="731"/>
      <c r="E35" s="731"/>
      <c r="F35" s="731"/>
      <c r="G35" s="731"/>
      <c r="H35" s="731"/>
      <c r="I35" s="731"/>
      <c r="J35" s="731"/>
      <c r="K35" s="731"/>
      <c r="L35" s="731"/>
      <c r="M35" s="731"/>
      <c r="N35" s="731"/>
      <c r="O35" s="434"/>
      <c r="P35" s="434"/>
      <c r="Q35" s="438"/>
    </row>
    <row r="36" spans="1:24" x14ac:dyDescent="0.2">
      <c r="A36" s="732"/>
      <c r="B36" s="731"/>
      <c r="C36" s="731"/>
      <c r="D36" s="731"/>
      <c r="E36" s="731"/>
      <c r="F36" s="731"/>
      <c r="G36" s="731"/>
      <c r="H36" s="731"/>
      <c r="I36" s="731"/>
      <c r="J36" s="731"/>
      <c r="K36" s="731"/>
      <c r="L36" s="731"/>
      <c r="M36" s="731"/>
      <c r="N36" s="731"/>
      <c r="O36" s="434"/>
      <c r="P36" s="434"/>
      <c r="Q36" s="438"/>
    </row>
    <row r="37" spans="1:24" ht="12.75" customHeight="1" x14ac:dyDescent="0.2">
      <c r="A37" s="436" t="s">
        <v>347</v>
      </c>
      <c r="B37" s="731" t="s">
        <v>784</v>
      </c>
      <c r="C37" s="731"/>
      <c r="D37" s="731"/>
      <c r="E37" s="731"/>
      <c r="F37" s="731"/>
      <c r="G37" s="731"/>
      <c r="H37" s="731"/>
      <c r="I37" s="731"/>
      <c r="J37" s="731"/>
      <c r="K37" s="731"/>
      <c r="L37" s="731"/>
      <c r="M37" s="731"/>
      <c r="N37" s="731"/>
      <c r="O37" s="434"/>
      <c r="P37" s="438"/>
      <c r="Q37" s="438"/>
    </row>
    <row r="38" spans="1:24" ht="12.75" customHeight="1" x14ac:dyDescent="0.2">
      <c r="A38" s="436" t="s">
        <v>417</v>
      </c>
      <c r="B38" s="731" t="s">
        <v>946</v>
      </c>
      <c r="C38" s="731"/>
      <c r="D38" s="731"/>
      <c r="E38" s="731"/>
      <c r="F38" s="731"/>
      <c r="G38" s="731"/>
      <c r="H38" s="731"/>
      <c r="I38" s="731"/>
      <c r="J38" s="731"/>
      <c r="K38" s="731"/>
      <c r="L38" s="731"/>
      <c r="M38" s="731"/>
      <c r="N38" s="731"/>
      <c r="O38" s="434"/>
      <c r="P38" s="434"/>
      <c r="Q38" s="438"/>
    </row>
    <row r="40" spans="1:24" x14ac:dyDescent="0.2">
      <c r="A40" s="357" t="s">
        <v>785</v>
      </c>
      <c r="B40" s="357"/>
      <c r="C40" s="357"/>
    </row>
    <row r="41" spans="1:24" x14ac:dyDescent="0.2">
      <c r="K41" s="106"/>
      <c r="L41" s="106"/>
      <c r="M41" s="106"/>
      <c r="N41" s="106"/>
      <c r="O41" s="106"/>
      <c r="P41" s="106"/>
      <c r="Q41" s="106"/>
      <c r="R41" s="106"/>
      <c r="S41" s="106"/>
      <c r="T41" s="106"/>
      <c r="U41" s="106"/>
      <c r="V41" s="106"/>
      <c r="W41" s="106"/>
      <c r="X41" s="106"/>
    </row>
    <row r="46" spans="1:24" x14ac:dyDescent="0.2">
      <c r="B46" s="729"/>
      <c r="C46" s="729"/>
      <c r="D46" s="729"/>
      <c r="E46" s="729"/>
      <c r="F46" s="729"/>
      <c r="G46" s="729"/>
      <c r="H46" s="729"/>
      <c r="I46" s="729"/>
      <c r="J46" s="729"/>
      <c r="K46" s="729"/>
      <c r="L46" s="729"/>
      <c r="M46" s="729"/>
      <c r="N46" s="729"/>
      <c r="O46" s="729"/>
      <c r="P46" s="729"/>
      <c r="Q46" s="729"/>
      <c r="R46" s="729"/>
      <c r="S46" s="729"/>
    </row>
    <row r="47" spans="1:24" x14ac:dyDescent="0.2">
      <c r="B47" s="729"/>
      <c r="C47" s="729"/>
      <c r="D47" s="729"/>
      <c r="E47" s="729"/>
      <c r="F47" s="729"/>
      <c r="G47" s="729"/>
      <c r="H47" s="729"/>
      <c r="I47" s="729"/>
      <c r="J47" s="729"/>
      <c r="K47" s="729"/>
      <c r="L47" s="729"/>
      <c r="M47" s="729"/>
      <c r="N47" s="729"/>
      <c r="O47" s="729"/>
      <c r="P47" s="729"/>
      <c r="Q47" s="729"/>
      <c r="R47" s="729"/>
      <c r="S47" s="729"/>
    </row>
  </sheetData>
  <mergeCells count="38">
    <mergeCell ref="A35:A36"/>
    <mergeCell ref="A1:D1"/>
    <mergeCell ref="A30:A31"/>
    <mergeCell ref="B25:N25"/>
    <mergeCell ref="B46:S46"/>
    <mergeCell ref="B47:S47"/>
    <mergeCell ref="B32:N32"/>
    <mergeCell ref="B33:N33"/>
    <mergeCell ref="B34:N34"/>
    <mergeCell ref="B35:N36"/>
    <mergeCell ref="B37:N37"/>
    <mergeCell ref="B38:N38"/>
    <mergeCell ref="B9:N9"/>
    <mergeCell ref="B10:N10"/>
    <mergeCell ref="B19:N19"/>
    <mergeCell ref="B14:N14"/>
    <mergeCell ref="B17:N17"/>
    <mergeCell ref="B18:N18"/>
    <mergeCell ref="B6:N6"/>
    <mergeCell ref="A3:D3"/>
    <mergeCell ref="B5:N5"/>
    <mergeCell ref="B7:N7"/>
    <mergeCell ref="B8:N8"/>
    <mergeCell ref="B11:N11"/>
    <mergeCell ref="B12:N12"/>
    <mergeCell ref="B13:N13"/>
    <mergeCell ref="B15:N15"/>
    <mergeCell ref="B16:N16"/>
    <mergeCell ref="B20:N20"/>
    <mergeCell ref="B21:N21"/>
    <mergeCell ref="B22:N22"/>
    <mergeCell ref="B23:N23"/>
    <mergeCell ref="B24:N24"/>
    <mergeCell ref="B26:N26"/>
    <mergeCell ref="B27:N27"/>
    <mergeCell ref="B28:N28"/>
    <mergeCell ref="B29:N29"/>
    <mergeCell ref="B30:N31"/>
  </mergeCells>
  <phoneticPr fontId="23" type="noConversion"/>
  <hyperlinks>
    <hyperlink ref="B5:E5" location="'1 - summary'!A1" display="Drug-related deaths in Scotland, 1996-2013"/>
    <hyperlink ref="B6:L6" location="'Figure 1'!A1" display="Drug-related deaths in Scotland, 3- and 5-year moving averages, and likely range of values around 5-year moving average"/>
    <hyperlink ref="B7:H7" location="'2 - causes'!A1" display="Drug-related deaths by underlying cause of death, Scotland, 1996-2013"/>
    <hyperlink ref="B8:H8" location="'3 - drugs reported'!A1" display="Drug-related deaths by selected drugs reported1, Scotland, 1996-2013"/>
    <hyperlink ref="B9:G9" location="'4 - sex and age'!A1" display="Drug-related deaths by sex and age, Scotland, 1996-2014"/>
    <hyperlink ref="B10:I10" location="'5 - sex age cause'!A1" display="Drug-related deaths by sex, age and underlying cause of death, Scotland, 2014"/>
    <hyperlink ref="B11:I11" location="'6 - sex, age and drugs'!A1" display="Drug-related deaths by sex, age and selected drugs reported, Scotland, 2014"/>
    <hyperlink ref="B12:K12" location="'7 - only one drug involved'!A1" display="Drug-related deaths involving only one drug by sex, age and selected drugs reported, Scotland, 2014"/>
    <hyperlink ref="B13:G13" location="'8 - death rates by age'!A1" display="Drug-related deaths per 1,000 population, Scotland, 2000 to 2013"/>
    <hyperlink ref="B21:J21" location="'C1 - summary'!A1" display="Drug-related deaths by Council area, 2003 - 2013 (with averages for 1999-2003 and 2009-2013)"/>
    <hyperlink ref="B22:H22" location="'C2 - causes'!A1" display="Drug-related deaths by underlying cause of death and Council area, 2013"/>
    <hyperlink ref="B23:H23" location="'C3 - drugs reported'!A1" display="Drug-related deaths by selected drugs reported and Council area, 2013"/>
    <hyperlink ref="B24:J24" location="'C4 - rates by age-group'!A1" display="Drug-related deaths per 1,000 population, Council areas, annual averages for 2009 to 2013"/>
    <hyperlink ref="B15:J15" location="'HB1 - summary'!A1" display="Drug-related deaths by NHS Board area, 2003-2013 (with averages for 1999-2003 and 2009-2013)"/>
    <hyperlink ref="B16:H16" location="'HB2 - causes'!A1" display="Drug-related deaths by underlying cause of death and NHS Board area, 2013"/>
    <hyperlink ref="B17:H17" location="'HB3 - drugs reported'!A1" display="Drug-related deaths by selected drugs reported1 and NHS Board area, 2013"/>
    <hyperlink ref="B18:J18" location="'HB4 - rates by age-group'!A1" display="Drug-related deaths per 1,000 population, NHS Boards, annual averages for 2009 to 2013"/>
    <hyperlink ref="B27:H27" location="'X - different definitions'!A1" display="Drug-related deaths in Scotland - different definitions, 1996 to 2014"/>
    <hyperlink ref="B28:G28" location="'Figure 4'!A1" display="Drug-related deaths in Scotland - different definitions"/>
    <hyperlink ref="B14:N14" location="'9 - per problem drug user'!A1" display="Drug-related deaths by sex and age-group: average for 2010 to 2014, and relative to the estimated number of problem drug users"/>
    <hyperlink ref="B19:N19" location="'HB5 - per problem drug user'!A1" display="Drug-related deaths by NHS Board area: average for 2010 to 2014, and relative to the estimated number of problem drug users"/>
    <hyperlink ref="B20" location="'Figure 2'!A1" display="Drug-related deaths per 1,000 problem drug users - NHS Board areas"/>
    <hyperlink ref="B26" location="'Figure 3'!A1" display="Drug-related deaths per 1,000 problem drug users - Council areas"/>
    <hyperlink ref="B25:N25" location="'C5 - per problem drug user'!A1" display="Drug-related deaths by Council area: average for 2010 to 2014, and relative to the estimated number of problem drug users"/>
    <hyperlink ref="B5:G5" location="'1 - summary'!A1" display="Drug-related deaths in Scotland, 1996-2014"/>
    <hyperlink ref="B7:I7" location="'2 - causes'!A1" display="Drug-related deaths by underlying cause of death, Scotland, 1996-2014"/>
    <hyperlink ref="B8:I8" location="'3 - drugs reported'!A1" display="Drug-related deaths by selected drugs reported, Scotland, 1996-2014"/>
    <hyperlink ref="B13:I13" location="'8 - death rates by age'!A1" display="Drug-related deaths per 1,000 population, Scotland, 2000 to 2014"/>
    <hyperlink ref="B15:L15" location="'HB1 - summary'!A1" display="Drug-related deaths by NHS Board area, 2004-2014 (with averages for 2000-2004 and 2010-2014)"/>
    <hyperlink ref="B16:L16" location="'HB2 - causes'!A1" display="Drug-related deaths by underlying cause of death and NHS Board area, 2014"/>
    <hyperlink ref="B17:L17" location="'HB3 - drugs reported'!A1" display="Drug-related deaths by selected drugs reported and NHS Board area, 2014"/>
    <hyperlink ref="B18:L18" location="'HB4 - rates by age-group'!A1" display="Drug-related deaths per 1,000 population, NHS Boards, annual averages for 2010 to 2014"/>
    <hyperlink ref="B21:K21" location="'C1 - summary'!A1" display="Drug-related deaths by Council area, 2004 - 2014 (with averages for 2000-2014 and 2010-2014)"/>
    <hyperlink ref="B22:I22" location="'C2 - causes'!A1" display="Drug-related deaths by underlying cause of death and Council area, 2014"/>
    <hyperlink ref="B23:I23" location="'C3 - drugs reported'!A1" display="Drug-related deaths by selected drugs reported and Council area, 2014"/>
    <hyperlink ref="B24:K24" location="'C4 - rates by age-group'!A1" display="Drug-related deaths per 1,000 population, Council areas, annual averages for 2010 to 2014"/>
    <hyperlink ref="B35" location="'CS1 - &quot;extra&quot; deaths - drugs'!Print_Area" display="Consistent series of drug-related deaths - &quot;extra&quot; deaths and which of the drugs that were present for each of the &quot;extra&quot; deaths meant that they were counted in the consistent series: 2000 to 2014"/>
    <hyperlink ref="B37" location="'CS2 - &quot;extra&quot; deaths - age sex'!Print_Area" display="'CS2 - &quot;extra&quot; deaths - age sex'!Print_Area"/>
    <hyperlink ref="B37:I37" location="'CS2 - &quot;extra&quot; deaths - age sex'!Print_Area" display="Consistent series of drug-related deaths - &quot;extra&quot; deaths by sex and age: 2000 to 2014"/>
    <hyperlink ref="B38:N38" location="'EMCDDA - drug-induced deaths'!A1" display="'Drug-induced' deaths aged 15-64: reported number and rate per million, latest available year's figures"/>
    <hyperlink ref="B37:N37" location="'CS2 - ''extra'' deaths - age sex'!A1" display="Consistent series of drug-related deaths - 'extra' deaths by sex and age: 2000 to 2019"/>
    <hyperlink ref="B35:N36" location="'CS1 - ''extra'' deaths - drugs'!A1" display="Consistent series of drug-related deaths - 'extra' deaths and which of the drugs that were present for each of the 'extra' deaths meant that they were counted in the consistent series: 2000 to 2019"/>
    <hyperlink ref="B34:N34" location="'NPS3'!A1" display="Drug-related deaths on the basis of the Office for National Statistics (ONS) 'wide' definition which involved New Psychoactive Substances (NPSs), 2019"/>
    <hyperlink ref="B33:N33" location="'NPS2'!A1" display="Drug-related deaths on the basis of the Office for National Statistics (ONS) 'wide' definition which involved New Psychoactive Substances (NPSs), 2009 to 2019"/>
    <hyperlink ref="B32:N32" location="'NPS1'!A1" display="Drug-related deaths on the basis of the Office for National Statistics (ONS) 'wide' definition which involved New Psychoactive Substances (NPSs), 2019"/>
    <hyperlink ref="B30:N31" location="'Z - excluded and other causes'!A1" display="Drug-related deaths on the basis of the 'wide' and 'baseline' definitions, deaths from some causes which may be associated with drug misuse, and volatile substance abuse deaths, 2009 to 2019"/>
    <hyperlink ref="B29:N29" location="'Y - ONS ''wide'' defn - drugs'!A1" display="Drug-related deaths, on the basis of the Office for National Statistics (ONS) 'wide' definition, by selected drugs reported, 2009 to 2019"/>
    <hyperlink ref="B27:N27" location="'X - diff defs'!A1" display="Drug-related deaths in Scotland - different definitions, 1979 to 2019"/>
  </hyperlinks>
  <pageMargins left="0.25" right="0.25" top="0.75" bottom="0.75" header="0.3" footer="0.3"/>
  <pageSetup paperSize="9" scale="81" orientation="landscape"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4"/>
  <sheetViews>
    <sheetView showGridLines="0" zoomScaleNormal="100" workbookViewId="0">
      <selection sqref="A1:F1"/>
    </sheetView>
  </sheetViews>
  <sheetFormatPr defaultRowHeight="11.25" x14ac:dyDescent="0.2"/>
  <cols>
    <col min="1" max="1" width="37.6640625" style="69" customWidth="1"/>
    <col min="2" max="6" width="12.83203125" style="69" customWidth="1"/>
    <col min="7" max="7" width="13.33203125" style="69" customWidth="1"/>
    <col min="8" max="8" width="12.83203125" style="69" customWidth="1"/>
    <col min="9" max="9" width="3.33203125" style="69" customWidth="1"/>
    <col min="10" max="16384" width="9.33203125" style="69"/>
  </cols>
  <sheetData>
    <row r="1" spans="1:12" ht="18" customHeight="1" x14ac:dyDescent="0.25">
      <c r="A1" s="811" t="s">
        <v>801</v>
      </c>
      <c r="B1" s="811"/>
      <c r="C1" s="811"/>
      <c r="D1" s="811"/>
      <c r="E1" s="811"/>
      <c r="F1" s="811"/>
      <c r="G1" s="458"/>
      <c r="H1" s="758" t="s">
        <v>761</v>
      </c>
      <c r="I1" s="758"/>
      <c r="J1" s="758"/>
      <c r="K1" s="442"/>
      <c r="L1" s="442"/>
    </row>
    <row r="2" spans="1:12" ht="15" customHeight="1" x14ac:dyDescent="0.25">
      <c r="A2" s="110"/>
      <c r="B2" s="111"/>
      <c r="C2" s="111"/>
      <c r="D2" s="111"/>
      <c r="E2" s="111"/>
      <c r="F2" s="111"/>
      <c r="G2" s="111"/>
      <c r="H2" s="111"/>
      <c r="I2" s="10"/>
    </row>
    <row r="3" spans="1:12" ht="15" x14ac:dyDescent="0.2">
      <c r="A3" s="673"/>
      <c r="B3" s="854" t="s">
        <v>85</v>
      </c>
      <c r="C3" s="854"/>
      <c r="D3" s="854"/>
      <c r="E3" s="854"/>
      <c r="F3" s="854"/>
      <c r="G3" s="854"/>
      <c r="H3" s="854"/>
      <c r="I3" s="10"/>
    </row>
    <row r="4" spans="1:12" ht="15" x14ac:dyDescent="0.2">
      <c r="A4" s="674"/>
      <c r="B4" s="856" t="s">
        <v>207</v>
      </c>
      <c r="C4" s="768" t="s">
        <v>199</v>
      </c>
      <c r="D4" s="856" t="s">
        <v>200</v>
      </c>
      <c r="E4" s="857" t="s">
        <v>201</v>
      </c>
      <c r="F4" s="857" t="s">
        <v>210</v>
      </c>
      <c r="G4" s="857" t="s">
        <v>208</v>
      </c>
      <c r="H4" s="857" t="s">
        <v>209</v>
      </c>
      <c r="I4" s="10"/>
    </row>
    <row r="5" spans="1:12" ht="15" x14ac:dyDescent="0.2">
      <c r="A5" s="675"/>
      <c r="B5" s="789"/>
      <c r="C5" s="792"/>
      <c r="D5" s="789"/>
      <c r="E5" s="787"/>
      <c r="F5" s="787"/>
      <c r="G5" s="787"/>
      <c r="H5" s="787"/>
      <c r="I5" s="10"/>
    </row>
    <row r="6" spans="1:12" ht="6.75" customHeight="1" x14ac:dyDescent="0.2">
      <c r="A6" s="30"/>
      <c r="B6" s="30"/>
      <c r="C6" s="30"/>
      <c r="D6" s="30"/>
      <c r="E6" s="30"/>
      <c r="F6" s="30"/>
      <c r="G6" s="30"/>
      <c r="H6" s="30"/>
      <c r="I6" s="10"/>
    </row>
    <row r="7" spans="1:12" ht="15.75" customHeight="1" x14ac:dyDescent="0.2">
      <c r="A7" s="227" t="s">
        <v>377</v>
      </c>
      <c r="B7" s="83">
        <f>AVERAGE(B11:B15)</f>
        <v>0.1282342152524252</v>
      </c>
      <c r="C7" s="83">
        <f t="shared" ref="C7:H7" si="0">AVERAGE(C11:C15)</f>
        <v>0.20179070580261613</v>
      </c>
      <c r="D7" s="83">
        <f t="shared" si="0"/>
        <v>0.10258603557634313</v>
      </c>
      <c r="E7" s="83">
        <f t="shared" si="0"/>
        <v>3.7559217900813929E-2</v>
      </c>
      <c r="F7" s="83">
        <f t="shared" si="0"/>
        <v>1.0832021570795635E-2</v>
      </c>
      <c r="G7" s="83">
        <f t="shared" si="0"/>
        <v>9.8440423470092325E-2</v>
      </c>
      <c r="H7" s="83">
        <f t="shared" si="0"/>
        <v>6.6358315909166438E-2</v>
      </c>
      <c r="I7" s="10"/>
    </row>
    <row r="8" spans="1:12" ht="15.75" customHeight="1" x14ac:dyDescent="0.2">
      <c r="A8" s="227" t="s">
        <v>802</v>
      </c>
      <c r="B8" s="83">
        <f>AVERAGE(B16:B20)</f>
        <v>0.11058980117360744</v>
      </c>
      <c r="C8" s="83">
        <f t="shared" ref="C8:H8" si="1">AVERAGE(C16:C20)</f>
        <v>0.24839438219475016</v>
      </c>
      <c r="D8" s="83">
        <f t="shared" si="1"/>
        <v>0.19579782116167452</v>
      </c>
      <c r="E8" s="83">
        <f t="shared" si="1"/>
        <v>7.7361164382594411E-2</v>
      </c>
      <c r="F8" s="83">
        <f t="shared" si="1"/>
        <v>2.3274870896636761E-2</v>
      </c>
      <c r="G8" s="83">
        <f t="shared" si="1"/>
        <v>0.13221001560057005</v>
      </c>
      <c r="H8" s="83">
        <f t="shared" si="1"/>
        <v>9.0014765983814873E-2</v>
      </c>
      <c r="I8" s="10"/>
    </row>
    <row r="9" spans="1:12" ht="15.75" customHeight="1" x14ac:dyDescent="0.2">
      <c r="A9" s="227"/>
      <c r="B9" s="83"/>
      <c r="C9" s="83"/>
      <c r="D9" s="83"/>
      <c r="E9" s="83"/>
      <c r="F9" s="83"/>
      <c r="G9" s="83"/>
      <c r="H9" s="83"/>
      <c r="I9" s="10"/>
    </row>
    <row r="10" spans="1:12" ht="15.75" customHeight="1" x14ac:dyDescent="0.2">
      <c r="A10" s="30"/>
      <c r="B10" s="30"/>
      <c r="C10" s="30"/>
      <c r="D10" s="30"/>
      <c r="E10" s="30"/>
      <c r="F10" s="30"/>
      <c r="G10" s="30"/>
      <c r="H10" s="30"/>
      <c r="I10" s="10"/>
    </row>
    <row r="11" spans="1:12" ht="15.75" x14ac:dyDescent="0.25">
      <c r="A11" s="50">
        <v>2000</v>
      </c>
      <c r="B11" s="83">
        <f>'8 calc Scots rates'!C87</f>
        <v>0.11633447596099449</v>
      </c>
      <c r="C11" s="83">
        <f>'8 calc Scots rates'!D87</f>
        <v>0.17580454998918663</v>
      </c>
      <c r="D11" s="83">
        <f>'8 calc Scots rates'!E87</f>
        <v>8.9105612103899723E-2</v>
      </c>
      <c r="E11" s="83">
        <f>'8 calc Scots rates'!F87</f>
        <v>2.3556467059961516E-2</v>
      </c>
      <c r="F11" s="83">
        <f>'8 calc Scots rates'!G87</f>
        <v>5.4922019885432667E-3</v>
      </c>
      <c r="G11" s="83">
        <f>'8 calc Scots rates'!I87</f>
        <v>8.5824948205989446E-2</v>
      </c>
      <c r="H11" s="83">
        <f>'8 calc Scots rates'!K87</f>
        <v>5.7673999691878634E-2</v>
      </c>
      <c r="I11" s="1"/>
    </row>
    <row r="12" spans="1:12" ht="15.75" x14ac:dyDescent="0.25">
      <c r="A12" s="50">
        <v>2001</v>
      </c>
      <c r="B12" s="83">
        <f>'8 calc Scots rates'!C88</f>
        <v>0.12480252764612954</v>
      </c>
      <c r="C12" s="83">
        <f>'8 calc Scots rates'!D88</f>
        <v>0.20111417251573718</v>
      </c>
      <c r="D12" s="83">
        <f>'8 calc Scots rates'!E88</f>
        <v>8.9500332429806165E-2</v>
      </c>
      <c r="E12" s="83">
        <f>'8 calc Scots rates'!F88</f>
        <v>4.498680145292857E-2</v>
      </c>
      <c r="F12" s="83">
        <f>'8 calc Scots rates'!G88</f>
        <v>1.4500923527567162E-2</v>
      </c>
      <c r="G12" s="83">
        <f>'8 calc Scots rates'!I88</f>
        <v>9.7851386416914932E-2</v>
      </c>
      <c r="H12" s="83">
        <f>'8 calc Scots rates'!K88</f>
        <v>6.5755696852414988E-2</v>
      </c>
      <c r="I12" s="1"/>
    </row>
    <row r="13" spans="1:12" ht="15.75" x14ac:dyDescent="0.25">
      <c r="A13" s="50">
        <v>2002</v>
      </c>
      <c r="B13" s="83">
        <f>'8 calc Scots rates'!C89</f>
        <v>0.1558190629041557</v>
      </c>
      <c r="C13" s="83">
        <f>'8 calc Scots rates'!D89</f>
        <v>0.22767077912511924</v>
      </c>
      <c r="D13" s="83">
        <f>'8 calc Scots rates'!E89</f>
        <v>0.11661984971250672</v>
      </c>
      <c r="E13" s="83">
        <f>'8 calc Scots rates'!F89</f>
        <v>3.9519327878690301E-2</v>
      </c>
      <c r="F13" s="83">
        <f>'8 calc Scots rates'!G89</f>
        <v>1.2192445560730571E-2</v>
      </c>
      <c r="G13" s="83">
        <f>'8 calc Scots rates'!I89</f>
        <v>0.11279704834826729</v>
      </c>
      <c r="H13" s="83">
        <f>'8 calc Scots rates'!K89</f>
        <v>7.5404658507698383E-2</v>
      </c>
      <c r="I13" s="1"/>
    </row>
    <row r="14" spans="1:12" ht="15.75" x14ac:dyDescent="0.25">
      <c r="A14" s="50">
        <v>2003</v>
      </c>
      <c r="B14" s="83">
        <f>'8 calc Scots rates'!C90</f>
        <v>0.12010865213454633</v>
      </c>
      <c r="C14" s="83">
        <f>'8 calc Scots rates'!D90</f>
        <v>0.18871948459634744</v>
      </c>
      <c r="D14" s="83">
        <f>'8 calc Scots rates'!E90</f>
        <v>0.10211632940962893</v>
      </c>
      <c r="E14" s="83">
        <f>'8 calc Scots rates'!F90</f>
        <v>2.9189495284437036E-2</v>
      </c>
      <c r="F14" s="83">
        <f>'8 calc Scots rates'!G90</f>
        <v>1.8660007871130594E-2</v>
      </c>
      <c r="G14" s="83">
        <f>'8 calc Scots rates'!I90</f>
        <v>9.2904252224656134E-2</v>
      </c>
      <c r="H14" s="83">
        <f>'8 calc Scots rates'!K90</f>
        <v>6.2937752786820553E-2</v>
      </c>
      <c r="I14" s="1"/>
    </row>
    <row r="15" spans="1:12" ht="15.75" x14ac:dyDescent="0.25">
      <c r="A15" s="50">
        <v>2004</v>
      </c>
      <c r="B15" s="83">
        <f>'8 calc Scots rates'!C91</f>
        <v>0.12410635761629991</v>
      </c>
      <c r="C15" s="83">
        <f>'8 calc Scots rates'!D91</f>
        <v>0.21564454278669004</v>
      </c>
      <c r="D15" s="83">
        <f>'8 calc Scots rates'!E91</f>
        <v>0.11558805422587413</v>
      </c>
      <c r="E15" s="83">
        <f>'8 calc Scots rates'!F91</f>
        <v>5.054399782805221E-2</v>
      </c>
      <c r="F15" s="83">
        <f>'8 calc Scots rates'!G91</f>
        <v>3.3145289060065894E-3</v>
      </c>
      <c r="G15" s="83">
        <f>'8 calc Scots rates'!I91</f>
        <v>0.10282448215463384</v>
      </c>
      <c r="H15" s="83">
        <f>'8 calc Scots rates'!K91</f>
        <v>7.0019471707019651E-2</v>
      </c>
      <c r="I15" s="1"/>
    </row>
    <row r="16" spans="1:12" ht="15.75" x14ac:dyDescent="0.25">
      <c r="A16" s="50">
        <v>2005</v>
      </c>
      <c r="B16" s="83">
        <f>'8 calc Scots rates'!C92</f>
        <v>7.1379213461815916E-2</v>
      </c>
      <c r="C16" s="83">
        <f>'8 calc Scots rates'!D92</f>
        <v>0.16330068366459297</v>
      </c>
      <c r="D16" s="83">
        <f>'8 calc Scots rates'!E92</f>
        <v>0.15827535137756082</v>
      </c>
      <c r="E16" s="83">
        <f>'8 calc Scots rates'!F92</f>
        <v>5.2652325311680417E-2</v>
      </c>
      <c r="F16" s="83">
        <f>'8 calc Scots rates'!G92</f>
        <v>1.7893889236825625E-2</v>
      </c>
      <c r="G16" s="83">
        <f>'8 calc Scots rates'!I92</f>
        <v>9.5339902888241693E-2</v>
      </c>
      <c r="H16" s="83">
        <f>'8 calc Scots rates'!K92</f>
        <v>6.5750851238699073E-2</v>
      </c>
      <c r="I16" s="1"/>
    </row>
    <row r="17" spans="1:9" ht="15.75" x14ac:dyDescent="0.25">
      <c r="A17" s="50">
        <v>2006</v>
      </c>
      <c r="B17" s="83">
        <f>'8 calc Scots rates'!C93</f>
        <v>0.10399820339335587</v>
      </c>
      <c r="C17" s="83">
        <f>'8 calc Scots rates'!D93</f>
        <v>0.24293822743435148</v>
      </c>
      <c r="D17" s="83">
        <f>'8 calc Scots rates'!E93</f>
        <v>0.15991639017080833</v>
      </c>
      <c r="E17" s="83">
        <f>'8 calc Scots rates'!F93</f>
        <v>7.5493222386256872E-2</v>
      </c>
      <c r="F17" s="83">
        <f>'8 calc Scots rates'!G93</f>
        <v>2.3926268810034994E-2</v>
      </c>
      <c r="G17" s="83">
        <f>'8 calc Scots rates'!I93</f>
        <v>0.12202345762640786</v>
      </c>
      <c r="H17" s="83">
        <f>'8 calc Scots rates'!K93</f>
        <v>8.1823495032144949E-2</v>
      </c>
      <c r="I17" s="1"/>
    </row>
    <row r="18" spans="1:9" ht="15.75" x14ac:dyDescent="0.25">
      <c r="A18" s="50">
        <v>2007</v>
      </c>
      <c r="B18" s="83">
        <f>'8 calc Scots rates'!C94</f>
        <v>0.14012074234180516</v>
      </c>
      <c r="C18" s="83">
        <f>'8 calc Scots rates'!D94</f>
        <v>0.23349949930812061</v>
      </c>
      <c r="D18" s="83">
        <f>'8 calc Scots rates'!E94</f>
        <v>0.18886818521757867</v>
      </c>
      <c r="E18" s="83">
        <f>'8 calc Scots rates'!F94</f>
        <v>6.1468272126870512E-2</v>
      </c>
      <c r="F18" s="83">
        <f>'8 calc Scots rates'!G94</f>
        <v>1.7302044944421113E-2</v>
      </c>
      <c r="G18" s="83">
        <f>'8 calc Scots rates'!I94</f>
        <v>0.1292658823189953</v>
      </c>
      <c r="H18" s="83">
        <f>'8 calc Scots rates'!K94</f>
        <v>8.800773694390715E-2</v>
      </c>
      <c r="I18" s="1"/>
    </row>
    <row r="19" spans="1:9" ht="15.75" x14ac:dyDescent="0.25">
      <c r="A19" s="50">
        <v>2008</v>
      </c>
      <c r="B19" s="83">
        <f>'8 calc Scots rates'!C95</f>
        <v>0.13613253389996036</v>
      </c>
      <c r="C19" s="83">
        <f>'8 calc Scots rates'!D95</f>
        <v>0.32814572780700679</v>
      </c>
      <c r="D19" s="83">
        <f>'8 calc Scots rates'!E95</f>
        <v>0.22375046936161677</v>
      </c>
      <c r="E19" s="83">
        <f>'8 calc Scots rates'!F95</f>
        <v>9.4928035190223747E-2</v>
      </c>
      <c r="F19" s="83">
        <f>'8 calc Scots rates'!G95</f>
        <v>2.6452927016374361E-2</v>
      </c>
      <c r="G19" s="83">
        <f>'8 calc Scots rates'!I95</f>
        <v>0.16202775004824985</v>
      </c>
      <c r="H19" s="83">
        <f>'8 calc Scots rates'!K95</f>
        <v>0.11032308904649331</v>
      </c>
      <c r="I19" s="1"/>
    </row>
    <row r="20" spans="1:9" ht="15.75" x14ac:dyDescent="0.25">
      <c r="A20" s="50">
        <v>2009</v>
      </c>
      <c r="B20" s="83">
        <f>'8 calc Scots rates'!C96</f>
        <v>0.1013183127710999</v>
      </c>
      <c r="C20" s="83">
        <f>'8 calc Scots rates'!D96</f>
        <v>0.27408777275967894</v>
      </c>
      <c r="D20" s="83">
        <f>'8 calc Scots rates'!E96</f>
        <v>0.24817870968080805</v>
      </c>
      <c r="E20" s="83">
        <f>'8 calc Scots rates'!F96</f>
        <v>0.10226396689794057</v>
      </c>
      <c r="F20" s="83">
        <f>'8 calc Scots rates'!G96</f>
        <v>3.0799224475527708E-2</v>
      </c>
      <c r="G20" s="83">
        <f>'8 calc Scots rates'!I96</f>
        <v>0.15239308512095559</v>
      </c>
      <c r="H20" s="83">
        <f>'8 calc Scots rates'!K96</f>
        <v>0.10416865765782986</v>
      </c>
      <c r="I20" s="1"/>
    </row>
    <row r="21" spans="1:9" ht="15.75" x14ac:dyDescent="0.25">
      <c r="A21" s="50">
        <v>2010</v>
      </c>
      <c r="B21" s="83">
        <f>'8 calc Scots rates'!C97</f>
        <v>9.4814520916812653E-2</v>
      </c>
      <c r="C21" s="83">
        <f>'8 calc Scots rates'!D97</f>
        <v>0.24452588557099833</v>
      </c>
      <c r="D21" s="83">
        <f>'8 calc Scots rates'!E97</f>
        <v>0.21246582729217681</v>
      </c>
      <c r="E21" s="83">
        <f>'8 calc Scots rates'!F97</f>
        <v>9.7741653377231341E-2</v>
      </c>
      <c r="F21" s="83">
        <f>'8 calc Scots rates'!G97</f>
        <v>3.036818386113237E-2</v>
      </c>
      <c r="G21" s="83">
        <f>'8 calc Scots rates'!I97</f>
        <v>0.13621816929023806</v>
      </c>
      <c r="H21" s="83">
        <f>'8 calc Scots rates'!K97</f>
        <v>9.2166774352932232E-2</v>
      </c>
      <c r="I21" s="1"/>
    </row>
    <row r="22" spans="1:9" ht="15.75" x14ac:dyDescent="0.25">
      <c r="A22" s="50">
        <v>2011</v>
      </c>
      <c r="B22" s="83">
        <f>'8 calc Scots rates'!C98</f>
        <v>8.3765278136829144E-2</v>
      </c>
      <c r="C22" s="83">
        <f>'8 calc Scots rates'!D98</f>
        <v>0.27457154155505981</v>
      </c>
      <c r="D22" s="83">
        <f>'8 calc Scots rates'!E98</f>
        <v>0.29050447746877417</v>
      </c>
      <c r="E22" s="83">
        <f>'8 calc Scots rates'!F98</f>
        <v>0.11927632263483935</v>
      </c>
      <c r="F22" s="83">
        <f>'8 calc Scots rates'!G98</f>
        <v>3.8899619531798192E-2</v>
      </c>
      <c r="G22" s="83">
        <f>'8 calc Scots rates'!I98</f>
        <v>0.1617455443892894</v>
      </c>
      <c r="H22" s="83">
        <f>'8 calc Scots rates'!K98</f>
        <v>0.11019075831619464</v>
      </c>
      <c r="I22" s="1"/>
    </row>
    <row r="23" spans="1:9" ht="15.75" x14ac:dyDescent="0.25">
      <c r="A23" s="80">
        <v>2012</v>
      </c>
      <c r="B23" s="83">
        <f>'8 calc Scots rates'!C99</f>
        <v>6.6640300286987905E-2</v>
      </c>
      <c r="C23" s="83">
        <f>'8 calc Scots rates'!D99</f>
        <v>0.25137114876614985</v>
      </c>
      <c r="D23" s="83">
        <f>'8 calc Scots rates'!E99</f>
        <v>0.28128798801345661</v>
      </c>
      <c r="E23" s="83">
        <f>'8 calc Scots rates'!F99</f>
        <v>0.14465900099751816</v>
      </c>
      <c r="F23" s="83">
        <f>'8 calc Scots rates'!G99</f>
        <v>5.1365801555779481E-2</v>
      </c>
      <c r="G23" s="83">
        <f>'8 calc Scots rates'!I99</f>
        <v>0.15983506153225527</v>
      </c>
      <c r="H23" s="83">
        <f>'8 calc Scots rates'!K99</f>
        <v>0.10934206564287866</v>
      </c>
      <c r="I23" s="1"/>
    </row>
    <row r="24" spans="1:9" ht="15.75" x14ac:dyDescent="0.25">
      <c r="A24" s="80">
        <v>2013</v>
      </c>
      <c r="B24" s="83">
        <f>'8 calc Scots rates'!C100</f>
        <v>4.6798951703481841E-2</v>
      </c>
      <c r="C24" s="83">
        <f>'8 calc Scots rates'!D100</f>
        <v>0.19919628628836694</v>
      </c>
      <c r="D24" s="83">
        <f>'8 calc Scots rates'!E100</f>
        <v>0.26729189727856173</v>
      </c>
      <c r="E24" s="83">
        <f>'8 calc Scots rates'!F100</f>
        <v>0.15620060155975674</v>
      </c>
      <c r="F24" s="83">
        <f>'8 calc Scots rates'!G100</f>
        <v>5.8758744129775463E-2</v>
      </c>
      <c r="G24" s="83">
        <f>'8 calc Scots rates'!I100</f>
        <v>0.14678670305163322</v>
      </c>
      <c r="H24" s="83">
        <f>'8 calc Scots rates'!K100</f>
        <v>9.891698106124594E-2</v>
      </c>
      <c r="I24" s="1"/>
    </row>
    <row r="25" spans="1:9" ht="15.75" x14ac:dyDescent="0.25">
      <c r="A25" s="80">
        <v>2014</v>
      </c>
      <c r="B25" s="83">
        <f>'8 calc Scots rates'!C101</f>
        <v>6.7965698007718539E-2</v>
      </c>
      <c r="C25" s="83">
        <f>'8 calc Scots rates'!D101</f>
        <v>0.2238891107181564</v>
      </c>
      <c r="D25" s="83">
        <f>'8 calc Scots rates'!E101</f>
        <v>0.31516102064822554</v>
      </c>
      <c r="E25" s="83">
        <f>'8 calc Scots rates'!F101</f>
        <v>0.18446666076705726</v>
      </c>
      <c r="F25" s="83">
        <f>'8 calc Scots rates'!G101</f>
        <v>5.5185744776370955E-2</v>
      </c>
      <c r="G25" s="83">
        <f>'8 calc Scots rates'!I101</f>
        <v>0.17041557297770449</v>
      </c>
      <c r="H25" s="83">
        <f>'8 calc Scots rates'!K101</f>
        <v>0.11481786221856534</v>
      </c>
      <c r="I25" s="1"/>
    </row>
    <row r="26" spans="1:9" ht="15.75" x14ac:dyDescent="0.25">
      <c r="A26" s="80">
        <v>2015</v>
      </c>
      <c r="B26" s="83">
        <f>'8 calc Scots rates'!C102</f>
        <v>4.4665921242069938E-2</v>
      </c>
      <c r="C26" s="83">
        <f>'8 calc Scots rates'!D102</f>
        <v>0.22900141334614618</v>
      </c>
      <c r="D26" s="83">
        <f>'8 calc Scots rates'!E102</f>
        <v>0.37166287043145729</v>
      </c>
      <c r="E26" s="83">
        <f>'8 calc Scots rates'!F102</f>
        <v>0.2284327639989964</v>
      </c>
      <c r="F26" s="83">
        <f>'8 calc Scots rates'!G102</f>
        <v>8.9729898296308716E-2</v>
      </c>
      <c r="G26" s="83">
        <f>'8 calc Scots rates'!I102</f>
        <v>0.19409619362085601</v>
      </c>
      <c r="H26" s="83">
        <f>'8 calc Scots rates'!K102</f>
        <v>0.13139772938767913</v>
      </c>
      <c r="I26" s="1"/>
    </row>
    <row r="27" spans="1:9" ht="15.75" x14ac:dyDescent="0.25">
      <c r="A27" s="80">
        <v>2016</v>
      </c>
      <c r="B27" s="83">
        <f>'8 calc Scots rates'!C103</f>
        <v>6.3384075807354667E-2</v>
      </c>
      <c r="C27" s="83">
        <f>'8 calc Scots rates'!D103</f>
        <v>0.27409071438507954</v>
      </c>
      <c r="D27" s="83">
        <f>'8 calc Scots rates'!E103</f>
        <v>0.4914403711501959</v>
      </c>
      <c r="E27" s="83">
        <f>'8 calc Scots rates'!F103</f>
        <v>0.26785423722873503</v>
      </c>
      <c r="F27" s="83">
        <f>'8 calc Scots rates'!G103</f>
        <v>9.5324341070492355E-2</v>
      </c>
      <c r="G27" s="83">
        <f>'8 calc Scots rates'!I103</f>
        <v>0.23918519082634535</v>
      </c>
      <c r="H27" s="83">
        <f>'8 calc Scots rates'!K103</f>
        <v>0.16060095842507446</v>
      </c>
      <c r="I27" s="1"/>
    </row>
    <row r="28" spans="1:9" ht="15.75" x14ac:dyDescent="0.25">
      <c r="A28" s="80">
        <v>2017</v>
      </c>
      <c r="B28" s="83">
        <f>'8 calc Scots rates'!C104</f>
        <v>5.5671624018594323E-2</v>
      </c>
      <c r="C28" s="83">
        <f>'8 calc Scots rates'!D104</f>
        <v>0.25090597400342862</v>
      </c>
      <c r="D28" s="83">
        <f>'8 calc Scots rates'!E104</f>
        <v>0.54209846315085697</v>
      </c>
      <c r="E28" s="83">
        <f>'8 calc Scots rates'!F104</f>
        <v>0.33833300299576202</v>
      </c>
      <c r="F28" s="83">
        <f>'8 calc Scots rates'!G104</f>
        <v>9.0408632894333499E-2</v>
      </c>
      <c r="G28" s="83">
        <f>'8 calc Scots rates'!I104</f>
        <v>0.25732234259721953</v>
      </c>
      <c r="H28" s="83">
        <f>'8 calc Scots rates'!K104</f>
        <v>0.17217224598141867</v>
      </c>
      <c r="I28" s="1"/>
    </row>
    <row r="29" spans="1:9" ht="15.75" x14ac:dyDescent="0.25">
      <c r="A29" s="80">
        <v>2018</v>
      </c>
      <c r="B29" s="83">
        <f>'8 calc Scots rates'!C105</f>
        <v>0.10075757098685743</v>
      </c>
      <c r="C29" s="83">
        <f>'8 calc Scots rates'!D105</f>
        <v>0.29182434595036566</v>
      </c>
      <c r="D29" s="83">
        <f>'8 calc Scots rates'!E105</f>
        <v>0.66414332273007981</v>
      </c>
      <c r="E29" s="83">
        <f>'8 calc Scots rates'!F105</f>
        <v>0.4428902633464018</v>
      </c>
      <c r="F29" s="83">
        <f>'8 calc Scots rates'!G105</f>
        <v>0.12448718196982984</v>
      </c>
      <c r="G29" s="83">
        <f>'8 calc Scots rates'!I105</f>
        <v>0.3265425823652906</v>
      </c>
      <c r="H29" s="83">
        <f>'8 calc Scots rates'!K105</f>
        <v>0.21827476508339311</v>
      </c>
      <c r="I29" s="1"/>
    </row>
    <row r="30" spans="1:9" ht="15.75" x14ac:dyDescent="0.25">
      <c r="A30" s="80">
        <v>2019</v>
      </c>
      <c r="B30" s="83">
        <f>'8 calc Scots rates'!C106</f>
        <v>0.12074723472944676</v>
      </c>
      <c r="C30" s="83">
        <f>'8 calc Scots rates'!D106</f>
        <v>0.28601150963526217</v>
      </c>
      <c r="D30" s="83">
        <f>'8 calc Scots rates'!E106</f>
        <v>0.6875470642335636</v>
      </c>
      <c r="E30" s="83">
        <f>'8 calc Scots rates'!F106</f>
        <v>0.51668878549284769</v>
      </c>
      <c r="F30" s="83">
        <f>'8 calc Scots rates'!G106</f>
        <v>0.13146909256508399</v>
      </c>
      <c r="G30" s="83">
        <f>'8 calc Scots rates'!I106</f>
        <v>0.35008231437054133</v>
      </c>
      <c r="H30" s="83">
        <f>'8 calc Scots rates'!K106</f>
        <v>0.2313619973276225</v>
      </c>
      <c r="I30" s="1"/>
    </row>
    <row r="31" spans="1:9" ht="15.75" x14ac:dyDescent="0.25">
      <c r="A31" s="50"/>
      <c r="B31" s="84"/>
      <c r="C31" s="84"/>
      <c r="D31" s="84"/>
      <c r="E31" s="84"/>
      <c r="F31" s="84"/>
      <c r="G31" s="84"/>
      <c r="H31" s="84"/>
      <c r="I31" s="1"/>
    </row>
    <row r="32" spans="1:9" ht="15.75" x14ac:dyDescent="0.25">
      <c r="A32" s="433" t="s">
        <v>803</v>
      </c>
      <c r="B32" s="83">
        <f>AVERAGE(B26:B30)</f>
        <v>7.7045285356864626E-2</v>
      </c>
      <c r="C32" s="83">
        <f t="shared" ref="C32:H32" si="2">AVERAGE(C26:C30)</f>
        <v>0.26636679146405645</v>
      </c>
      <c r="D32" s="83">
        <f t="shared" si="2"/>
        <v>0.55137841833923074</v>
      </c>
      <c r="E32" s="83">
        <f t="shared" si="2"/>
        <v>0.3588398106125486</v>
      </c>
      <c r="F32" s="83">
        <f t="shared" si="2"/>
        <v>0.10628382935920969</v>
      </c>
      <c r="G32" s="83">
        <f t="shared" si="2"/>
        <v>0.27344572475605056</v>
      </c>
      <c r="H32" s="83">
        <f t="shared" si="2"/>
        <v>0.18276153924103758</v>
      </c>
      <c r="I32" s="1"/>
    </row>
    <row r="33" spans="1:9" ht="15.75" x14ac:dyDescent="0.25">
      <c r="A33" s="51"/>
      <c r="B33" s="55"/>
      <c r="C33" s="55"/>
      <c r="D33" s="55"/>
      <c r="E33" s="55"/>
      <c r="F33" s="55"/>
      <c r="G33" s="55"/>
      <c r="H33" s="55"/>
      <c r="I33" s="1"/>
    </row>
    <row r="34" spans="1:9" ht="15.75" x14ac:dyDescent="0.25">
      <c r="I34" s="1"/>
    </row>
    <row r="35" spans="1:9" s="475" customFormat="1" ht="11.25" customHeight="1" x14ac:dyDescent="0.2">
      <c r="A35" s="54" t="s">
        <v>194</v>
      </c>
      <c r="B35" s="676"/>
      <c r="C35" s="676"/>
      <c r="D35" s="676"/>
      <c r="E35" s="676"/>
      <c r="F35" s="676"/>
      <c r="G35" s="676"/>
      <c r="H35" s="10"/>
      <c r="I35" s="10"/>
    </row>
    <row r="36" spans="1:9" s="475" customFormat="1" ht="11.25" customHeight="1" x14ac:dyDescent="0.2">
      <c r="A36" s="855" t="s">
        <v>0</v>
      </c>
      <c r="B36" s="855"/>
      <c r="C36" s="855"/>
      <c r="D36" s="855"/>
      <c r="E36" s="855"/>
      <c r="F36" s="855"/>
      <c r="G36" s="855"/>
      <c r="H36" s="855"/>
      <c r="I36" s="10"/>
    </row>
    <row r="37" spans="1:9" s="475" customFormat="1" ht="11.25" customHeight="1" x14ac:dyDescent="0.2">
      <c r="A37" s="855"/>
      <c r="B37" s="855"/>
      <c r="C37" s="855"/>
      <c r="D37" s="855"/>
      <c r="E37" s="855"/>
      <c r="F37" s="855"/>
      <c r="G37" s="855"/>
      <c r="H37" s="855"/>
      <c r="I37" s="10"/>
    </row>
    <row r="38" spans="1:9" s="475" customFormat="1" ht="11.25" customHeight="1" x14ac:dyDescent="0.2">
      <c r="A38" s="855" t="s">
        <v>378</v>
      </c>
      <c r="B38" s="855"/>
      <c r="C38" s="855"/>
      <c r="D38" s="855"/>
      <c r="E38" s="855"/>
      <c r="F38" s="855"/>
      <c r="G38" s="855"/>
      <c r="H38" s="855"/>
      <c r="I38" s="10"/>
    </row>
    <row r="39" spans="1:9" s="475" customFormat="1" ht="11.25" customHeight="1" x14ac:dyDescent="0.2">
      <c r="A39" s="855"/>
      <c r="B39" s="855"/>
      <c r="C39" s="855"/>
      <c r="D39" s="855"/>
      <c r="E39" s="855"/>
      <c r="F39" s="855"/>
      <c r="G39" s="855"/>
      <c r="H39" s="855"/>
      <c r="I39" s="10"/>
    </row>
    <row r="40" spans="1:9" s="475" customFormat="1" ht="11.25" customHeight="1" x14ac:dyDescent="0.2">
      <c r="A40" s="505" t="s">
        <v>206</v>
      </c>
      <c r="B40" s="10"/>
      <c r="C40" s="10"/>
      <c r="D40" s="10"/>
      <c r="E40" s="10"/>
      <c r="F40" s="660"/>
      <c r="G40" s="660"/>
      <c r="H40" s="10"/>
      <c r="I40" s="10"/>
    </row>
    <row r="41" spans="1:9" s="475" customFormat="1" ht="11.25" customHeight="1" x14ac:dyDescent="0.2">
      <c r="A41" s="484"/>
      <c r="B41" s="234"/>
      <c r="C41" s="234"/>
      <c r="D41" s="234"/>
      <c r="E41" s="234"/>
      <c r="F41" s="636"/>
      <c r="G41" s="636"/>
      <c r="H41" s="234"/>
      <c r="I41" s="10"/>
    </row>
    <row r="42" spans="1:9" s="475" customFormat="1" ht="11.25" customHeight="1" x14ac:dyDescent="0.2">
      <c r="A42" s="475" t="s">
        <v>785</v>
      </c>
    </row>
    <row r="43" spans="1:9" s="12" customFormat="1" ht="11.25" customHeight="1" x14ac:dyDescent="0.25"/>
    <row r="44" spans="1:9" ht="11.25" customHeight="1" x14ac:dyDescent="0.2"/>
    <row r="45" spans="1:9" ht="11.25" customHeight="1" x14ac:dyDescent="0.2"/>
    <row r="76" spans="9:9" ht="4.5" customHeight="1" x14ac:dyDescent="0.2"/>
    <row r="78" spans="9:9" ht="15" x14ac:dyDescent="0.2">
      <c r="I78" s="10"/>
    </row>
    <row r="79" spans="9:9" ht="15" x14ac:dyDescent="0.2">
      <c r="I79" s="10"/>
    </row>
    <row r="80" spans="9:9" ht="15" x14ac:dyDescent="0.2">
      <c r="I80" s="10"/>
    </row>
    <row r="81" spans="9:9" ht="15" x14ac:dyDescent="0.2">
      <c r="I81" s="10"/>
    </row>
    <row r="82" spans="9:9" ht="15" x14ac:dyDescent="0.2">
      <c r="I82" s="10"/>
    </row>
    <row r="83" spans="9:9" ht="15" x14ac:dyDescent="0.2">
      <c r="I83" s="10"/>
    </row>
    <row r="84" spans="9:9" ht="15" x14ac:dyDescent="0.2">
      <c r="I84" s="10"/>
    </row>
  </sheetData>
  <mergeCells count="12">
    <mergeCell ref="B3:H3"/>
    <mergeCell ref="A36:H37"/>
    <mergeCell ref="A38:H39"/>
    <mergeCell ref="A1:F1"/>
    <mergeCell ref="B4:B5"/>
    <mergeCell ref="C4:C5"/>
    <mergeCell ref="D4:D5"/>
    <mergeCell ref="E4:E5"/>
    <mergeCell ref="F4:F5"/>
    <mergeCell ref="G4:G5"/>
    <mergeCell ref="H4:H5"/>
    <mergeCell ref="H1:J1"/>
  </mergeCells>
  <phoneticPr fontId="22" type="noConversion"/>
  <hyperlinks>
    <hyperlink ref="H1" location="Contents!A1" display="back to contents"/>
  </hyperlinks>
  <pageMargins left="0.75" right="0.75" top="1" bottom="1" header="0.5" footer="0.5"/>
  <pageSetup paperSize="9" scale="8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showGridLines="0" zoomScaleNormal="100" workbookViewId="0">
      <selection sqref="A1:M2"/>
    </sheetView>
  </sheetViews>
  <sheetFormatPr defaultColWidth="9.1640625" defaultRowHeight="11.25" customHeight="1" x14ac:dyDescent="0.2"/>
  <cols>
    <col min="1" max="1" width="10.5" style="10" customWidth="1"/>
    <col min="2" max="2" width="16.1640625" style="10" customWidth="1"/>
    <col min="3" max="3" width="3.83203125" style="10" customWidth="1"/>
    <col min="4" max="4" width="12.83203125" style="10" customWidth="1"/>
    <col min="5" max="5" width="3.1640625" style="10" customWidth="1"/>
    <col min="6" max="7" width="12.83203125" style="10" customWidth="1"/>
    <col min="8" max="8" width="8.83203125" style="10" customWidth="1"/>
    <col min="9" max="9" width="3.83203125" style="10" customWidth="1"/>
    <col min="10" max="10" width="16" style="10" customWidth="1"/>
    <col min="11" max="11" width="3.83203125" style="10" customWidth="1"/>
    <col min="12" max="13" width="12.83203125" style="10" customWidth="1"/>
    <col min="14" max="14" width="3.1640625" style="10" customWidth="1"/>
    <col min="15" max="16384" width="9.1640625" style="10"/>
  </cols>
  <sheetData>
    <row r="1" spans="1:19" s="488" customFormat="1" ht="18" customHeight="1" x14ac:dyDescent="0.25">
      <c r="A1" s="861" t="s">
        <v>648</v>
      </c>
      <c r="B1" s="861"/>
      <c r="C1" s="861"/>
      <c r="D1" s="861"/>
      <c r="E1" s="861"/>
      <c r="F1" s="861"/>
      <c r="G1" s="861"/>
      <c r="H1" s="861"/>
      <c r="I1" s="861"/>
      <c r="J1" s="861"/>
      <c r="K1" s="861"/>
      <c r="L1" s="861"/>
      <c r="M1" s="861"/>
      <c r="N1" s="489"/>
      <c r="O1" s="722" t="s">
        <v>761</v>
      </c>
      <c r="P1" s="722"/>
      <c r="Q1" s="758"/>
      <c r="R1" s="758"/>
      <c r="S1" s="758"/>
    </row>
    <row r="2" spans="1:19" s="488" customFormat="1" ht="18" customHeight="1" x14ac:dyDescent="0.25">
      <c r="A2" s="861"/>
      <c r="B2" s="861"/>
      <c r="C2" s="861"/>
      <c r="D2" s="861"/>
      <c r="E2" s="861"/>
      <c r="F2" s="861"/>
      <c r="G2" s="861"/>
      <c r="H2" s="861"/>
      <c r="I2" s="861"/>
      <c r="J2" s="861"/>
      <c r="K2" s="861"/>
      <c r="L2" s="861"/>
      <c r="M2" s="861"/>
      <c r="N2" s="489"/>
      <c r="O2" s="489"/>
      <c r="Q2" s="442"/>
      <c r="R2" s="442"/>
      <c r="S2" s="442"/>
    </row>
    <row r="3" spans="1:19" s="488" customFormat="1" ht="15" customHeight="1" x14ac:dyDescent="0.25">
      <c r="A3" s="288"/>
      <c r="B3" s="230"/>
      <c r="C3" s="230"/>
      <c r="D3" s="230"/>
      <c r="E3" s="230"/>
      <c r="F3" s="230"/>
      <c r="G3" s="230"/>
      <c r="H3" s="230"/>
      <c r="I3" s="230"/>
      <c r="J3" s="230"/>
      <c r="K3" s="230"/>
      <c r="L3" s="230"/>
      <c r="M3" s="230"/>
      <c r="N3" s="638"/>
      <c r="O3" s="489"/>
    </row>
    <row r="4" spans="1:19" s="488" customFormat="1" ht="15.75" x14ac:dyDescent="0.25">
      <c r="A4" s="489"/>
      <c r="B4" s="489"/>
      <c r="C4" s="669"/>
      <c r="D4" s="489"/>
      <c r="E4" s="489"/>
      <c r="F4" s="489"/>
      <c r="G4" s="489"/>
      <c r="H4" s="489"/>
      <c r="I4" s="489"/>
      <c r="J4" s="670"/>
      <c r="K4" s="489"/>
      <c r="L4" s="489"/>
      <c r="M4" s="489"/>
      <c r="N4" s="489"/>
      <c r="O4" s="489"/>
    </row>
    <row r="5" spans="1:19" s="488" customFormat="1" ht="15.75" x14ac:dyDescent="0.25">
      <c r="A5" s="201"/>
      <c r="B5" s="202" t="s">
        <v>555</v>
      </c>
      <c r="C5" s="183"/>
      <c r="D5" s="859" t="s">
        <v>649</v>
      </c>
      <c r="E5" s="859"/>
      <c r="F5" s="859"/>
      <c r="G5" s="859"/>
      <c r="H5" s="859"/>
      <c r="I5" s="859"/>
      <c r="J5" s="865" t="s">
        <v>650</v>
      </c>
      <c r="K5" s="865"/>
      <c r="L5" s="865"/>
      <c r="M5" s="865"/>
      <c r="N5" s="203"/>
      <c r="O5" s="489"/>
    </row>
    <row r="6" spans="1:19" s="488" customFormat="1" ht="15.75" x14ac:dyDescent="0.25">
      <c r="A6" s="204"/>
      <c r="B6" s="858" t="s">
        <v>296</v>
      </c>
      <c r="C6" s="183"/>
      <c r="D6" s="205"/>
      <c r="E6" s="477"/>
      <c r="F6" s="477"/>
      <c r="G6" s="182"/>
      <c r="H6" s="182"/>
      <c r="I6" s="182"/>
      <c r="J6" s="864" t="s">
        <v>651</v>
      </c>
      <c r="K6" s="864"/>
      <c r="L6" s="864"/>
      <c r="M6" s="864"/>
      <c r="N6" s="173"/>
      <c r="O6" s="173"/>
    </row>
    <row r="7" spans="1:19" s="488" customFormat="1" ht="15.75" x14ac:dyDescent="0.25">
      <c r="A7" s="204"/>
      <c r="B7" s="858"/>
      <c r="C7" s="183"/>
      <c r="D7" s="205"/>
      <c r="E7" s="477"/>
      <c r="F7" s="477"/>
      <c r="G7" s="182"/>
      <c r="H7" s="182"/>
      <c r="I7" s="182"/>
      <c r="J7" s="476"/>
      <c r="K7" s="476"/>
      <c r="L7" s="476"/>
      <c r="M7" s="476"/>
      <c r="N7" s="173"/>
      <c r="O7" s="173"/>
    </row>
    <row r="8" spans="1:19" s="488" customFormat="1" ht="15.75" x14ac:dyDescent="0.25">
      <c r="A8" s="204"/>
      <c r="B8" s="858"/>
      <c r="C8" s="183"/>
      <c r="D8" s="205"/>
      <c r="E8" s="477"/>
      <c r="F8" s="860" t="s">
        <v>2</v>
      </c>
      <c r="G8" s="860"/>
      <c r="H8" s="860"/>
      <c r="I8" s="182"/>
      <c r="J8" s="476"/>
      <c r="K8" s="476"/>
      <c r="L8" s="860" t="s">
        <v>239</v>
      </c>
      <c r="M8" s="860"/>
      <c r="N8" s="173"/>
      <c r="O8" s="173"/>
    </row>
    <row r="9" spans="1:19" s="488" customFormat="1" ht="15.75" x14ac:dyDescent="0.25">
      <c r="A9" s="204"/>
      <c r="B9" s="858"/>
      <c r="C9" s="183"/>
      <c r="D9" s="205"/>
      <c r="E9" s="477"/>
      <c r="I9" s="182"/>
      <c r="J9" s="485"/>
      <c r="K9" s="182"/>
      <c r="N9" s="489"/>
      <c r="O9" s="489"/>
    </row>
    <row r="10" spans="1:19" s="488" customFormat="1" ht="15.75" x14ac:dyDescent="0.25">
      <c r="A10" s="477"/>
      <c r="B10" s="858"/>
      <c r="C10" s="206"/>
      <c r="D10" s="207" t="s">
        <v>236</v>
      </c>
      <c r="E10" s="207"/>
      <c r="F10" s="207" t="s">
        <v>238</v>
      </c>
      <c r="G10" s="207" t="s">
        <v>237</v>
      </c>
      <c r="H10" s="208" t="s">
        <v>3</v>
      </c>
      <c r="I10" s="207"/>
      <c r="J10" s="207" t="s">
        <v>236</v>
      </c>
      <c r="K10" s="477"/>
      <c r="L10" s="207" t="s">
        <v>4</v>
      </c>
      <c r="M10" s="207" t="s">
        <v>5</v>
      </c>
      <c r="N10" s="489"/>
      <c r="O10" s="489"/>
    </row>
    <row r="11" spans="1:19" s="488" customFormat="1" ht="15.75" x14ac:dyDescent="0.25">
      <c r="A11" s="178"/>
      <c r="B11" s="175"/>
      <c r="C11" s="175"/>
      <c r="D11" s="175"/>
      <c r="E11" s="175"/>
      <c r="F11" s="175"/>
      <c r="G11" s="175"/>
      <c r="H11" s="175"/>
      <c r="I11" s="175"/>
      <c r="J11" s="175"/>
      <c r="K11" s="175"/>
      <c r="L11" s="175"/>
      <c r="M11" s="175"/>
      <c r="N11" s="489"/>
      <c r="O11" s="489"/>
    </row>
    <row r="12" spans="1:19" s="488" customFormat="1" ht="15.75" x14ac:dyDescent="0.25">
      <c r="A12" s="477" t="s">
        <v>102</v>
      </c>
      <c r="B12" s="280">
        <f>'9 for prob drug user'!J13</f>
        <v>729.8</v>
      </c>
      <c r="C12" s="189"/>
      <c r="D12" s="190">
        <v>57300</v>
      </c>
      <c r="E12" s="190"/>
      <c r="F12" s="190">
        <v>55800</v>
      </c>
      <c r="G12" s="190">
        <v>58900</v>
      </c>
      <c r="H12" s="209">
        <f>AVERAGE((D12-F12)/D12,(G12-D12)/D12)</f>
        <v>2.7050610820244327E-2</v>
      </c>
      <c r="I12" s="190"/>
      <c r="J12" s="210">
        <f>1000*B12/D12</f>
        <v>12.736474694589878</v>
      </c>
      <c r="K12" s="477"/>
      <c r="L12" s="210">
        <f>1000*B12/G12</f>
        <v>12.390492359932088</v>
      </c>
      <c r="M12" s="210">
        <f>1000*B12/F12</f>
        <v>13.078853046594983</v>
      </c>
      <c r="N12" s="489"/>
      <c r="O12" s="489"/>
    </row>
    <row r="13" spans="1:19" s="488" customFormat="1" ht="15.75" x14ac:dyDescent="0.25">
      <c r="A13" s="477"/>
      <c r="B13" s="280"/>
      <c r="C13" s="189"/>
      <c r="D13" s="477"/>
      <c r="E13" s="477"/>
      <c r="F13" s="477"/>
      <c r="G13" s="477"/>
      <c r="H13" s="209"/>
      <c r="I13" s="477"/>
      <c r="J13" s="217"/>
      <c r="K13" s="477"/>
      <c r="L13" s="210"/>
      <c r="M13" s="210"/>
      <c r="N13" s="489"/>
      <c r="O13" s="489"/>
    </row>
    <row r="14" spans="1:19" s="147" customFormat="1" ht="15" x14ac:dyDescent="0.2">
      <c r="A14" s="523" t="s">
        <v>42</v>
      </c>
      <c r="B14" s="121">
        <f>'9 for prob drug user'!J17</f>
        <v>515</v>
      </c>
      <c r="C14" s="215"/>
      <c r="D14" s="121">
        <v>40800</v>
      </c>
      <c r="E14" s="121"/>
      <c r="F14" s="139" t="s">
        <v>80</v>
      </c>
      <c r="G14" s="139" t="s">
        <v>80</v>
      </c>
      <c r="H14" s="139" t="s">
        <v>80</v>
      </c>
      <c r="I14" s="139"/>
      <c r="J14" s="217">
        <f>1000*B14/D14</f>
        <v>12.622549019607844</v>
      </c>
      <c r="K14" s="523"/>
      <c r="L14" s="139" t="s">
        <v>80</v>
      </c>
      <c r="M14" s="139" t="s">
        <v>80</v>
      </c>
      <c r="N14" s="233"/>
      <c r="O14" s="233"/>
    </row>
    <row r="15" spans="1:19" s="147" customFormat="1" ht="15" x14ac:dyDescent="0.2">
      <c r="A15" s="523" t="s">
        <v>43</v>
      </c>
      <c r="B15" s="121">
        <f>'9 for prob drug user'!J16</f>
        <v>214.8</v>
      </c>
      <c r="C15" s="215"/>
      <c r="D15" s="121">
        <v>16600</v>
      </c>
      <c r="E15" s="121"/>
      <c r="F15" s="139" t="s">
        <v>80</v>
      </c>
      <c r="G15" s="139" t="s">
        <v>80</v>
      </c>
      <c r="H15" s="139" t="s">
        <v>80</v>
      </c>
      <c r="I15" s="139"/>
      <c r="J15" s="217">
        <f>1000*B15/D15</f>
        <v>12.939759036144578</v>
      </c>
      <c r="K15" s="523"/>
      <c r="L15" s="139" t="s">
        <v>80</v>
      </c>
      <c r="M15" s="139" t="s">
        <v>80</v>
      </c>
      <c r="N15" s="233"/>
      <c r="O15" s="233"/>
    </row>
    <row r="16" spans="1:19" s="147" customFormat="1" ht="15" x14ac:dyDescent="0.2">
      <c r="A16" s="523"/>
      <c r="B16" s="643"/>
      <c r="C16" s="215"/>
      <c r="D16" s="121"/>
      <c r="E16" s="121"/>
      <c r="F16" s="139"/>
      <c r="G16" s="139"/>
      <c r="H16" s="139"/>
      <c r="I16" s="139"/>
      <c r="J16" s="217"/>
      <c r="K16" s="523"/>
      <c r="L16" s="139"/>
      <c r="M16" s="139"/>
      <c r="N16" s="233"/>
      <c r="O16" s="233"/>
    </row>
    <row r="17" spans="1:15" s="147" customFormat="1" ht="15" x14ac:dyDescent="0.2">
      <c r="A17" s="523" t="s">
        <v>128</v>
      </c>
      <c r="B17" s="121">
        <f>'9 for prob drug user'!J21</f>
        <v>37.200000000000003</v>
      </c>
      <c r="C17" s="215"/>
      <c r="D17" s="121">
        <f>D22+D27</f>
        <v>5900</v>
      </c>
      <c r="E17" s="121"/>
      <c r="F17" s="139" t="s">
        <v>80</v>
      </c>
      <c r="G17" s="139" t="s">
        <v>80</v>
      </c>
      <c r="H17" s="139" t="s">
        <v>80</v>
      </c>
      <c r="I17" s="139"/>
      <c r="J17" s="217">
        <f>1000*B17/D17</f>
        <v>6.3050847457627119</v>
      </c>
      <c r="K17" s="523"/>
      <c r="L17" s="139" t="s">
        <v>80</v>
      </c>
      <c r="M17" s="139" t="s">
        <v>80</v>
      </c>
      <c r="N17" s="233"/>
      <c r="O17" s="233"/>
    </row>
    <row r="18" spans="1:15" s="147" customFormat="1" ht="15" x14ac:dyDescent="0.2">
      <c r="A18" s="523" t="s">
        <v>129</v>
      </c>
      <c r="B18" s="121">
        <f>'9 for prob drug user'!J22</f>
        <v>168.4</v>
      </c>
      <c r="C18" s="215"/>
      <c r="D18" s="121">
        <f t="shared" ref="D18:D19" si="0">D23+D28</f>
        <v>14900</v>
      </c>
      <c r="E18" s="121"/>
      <c r="F18" s="139" t="s">
        <v>80</v>
      </c>
      <c r="G18" s="139" t="s">
        <v>80</v>
      </c>
      <c r="H18" s="139" t="s">
        <v>80</v>
      </c>
      <c r="I18" s="139"/>
      <c r="J18" s="217">
        <f>1000*B18/D18</f>
        <v>11.302013422818792</v>
      </c>
      <c r="K18" s="523"/>
      <c r="L18" s="139" t="s">
        <v>80</v>
      </c>
      <c r="M18" s="139" t="s">
        <v>80</v>
      </c>
      <c r="N18" s="233"/>
      <c r="O18" s="233"/>
    </row>
    <row r="19" spans="1:15" s="147" customFormat="1" ht="15" x14ac:dyDescent="0.2">
      <c r="A19" s="523" t="s">
        <v>235</v>
      </c>
      <c r="B19" s="121">
        <f>'9 for prob drug user'!J23</f>
        <v>507.6</v>
      </c>
      <c r="C19" s="215"/>
      <c r="D19" s="121">
        <f t="shared" si="0"/>
        <v>36500</v>
      </c>
      <c r="E19" s="121"/>
      <c r="F19" s="139" t="s">
        <v>80</v>
      </c>
      <c r="G19" s="139" t="s">
        <v>80</v>
      </c>
      <c r="H19" s="139" t="s">
        <v>80</v>
      </c>
      <c r="I19" s="139"/>
      <c r="J19" s="217">
        <f>1000*B19/D19</f>
        <v>13.906849315068493</v>
      </c>
      <c r="K19" s="523"/>
      <c r="L19" s="139" t="s">
        <v>80</v>
      </c>
      <c r="M19" s="139" t="s">
        <v>80</v>
      </c>
      <c r="N19" s="233"/>
      <c r="O19" s="233"/>
    </row>
    <row r="20" spans="1:15" s="147" customFormat="1" ht="15" x14ac:dyDescent="0.2">
      <c r="A20" s="523"/>
      <c r="B20" s="643"/>
      <c r="C20" s="215"/>
      <c r="D20" s="121"/>
      <c r="E20" s="121"/>
      <c r="F20" s="139"/>
      <c r="G20" s="139"/>
      <c r="H20" s="139"/>
      <c r="I20" s="228"/>
      <c r="J20" s="523"/>
      <c r="K20" s="523"/>
      <c r="L20" s="139"/>
      <c r="M20" s="139"/>
      <c r="N20" s="233"/>
      <c r="O20" s="233"/>
    </row>
    <row r="21" spans="1:15" s="147" customFormat="1" ht="15" x14ac:dyDescent="0.2">
      <c r="A21" s="477" t="s">
        <v>42</v>
      </c>
      <c r="B21" s="643"/>
      <c r="C21" s="215"/>
      <c r="D21" s="121"/>
      <c r="E21" s="121"/>
      <c r="F21" s="139"/>
      <c r="G21" s="139"/>
      <c r="H21" s="139"/>
      <c r="I21" s="139"/>
      <c r="J21" s="217"/>
      <c r="K21" s="523"/>
      <c r="L21" s="139"/>
      <c r="M21" s="139"/>
      <c r="N21" s="233"/>
      <c r="O21" s="233"/>
    </row>
    <row r="22" spans="1:15" s="147" customFormat="1" ht="15" x14ac:dyDescent="0.2">
      <c r="A22" s="523" t="s">
        <v>128</v>
      </c>
      <c r="B22" s="643">
        <f>'9 for prob drug user'!J34</f>
        <v>28.6</v>
      </c>
      <c r="C22" s="215"/>
      <c r="D22" s="121">
        <v>4800</v>
      </c>
      <c r="E22" s="121"/>
      <c r="F22" s="139" t="s">
        <v>80</v>
      </c>
      <c r="G22" s="139" t="s">
        <v>80</v>
      </c>
      <c r="H22" s="139" t="s">
        <v>80</v>
      </c>
      <c r="I22" s="139"/>
      <c r="J22" s="217">
        <f>1000*B22/D22</f>
        <v>5.958333333333333</v>
      </c>
      <c r="K22" s="523"/>
      <c r="L22" s="139" t="s">
        <v>80</v>
      </c>
      <c r="M22" s="139" t="s">
        <v>80</v>
      </c>
      <c r="N22" s="233"/>
      <c r="O22" s="233"/>
    </row>
    <row r="23" spans="1:15" s="147" customFormat="1" ht="15" x14ac:dyDescent="0.2">
      <c r="A23" s="523" t="s">
        <v>129</v>
      </c>
      <c r="B23" s="643">
        <f>'9 for prob drug user'!J35</f>
        <v>128.19999999999999</v>
      </c>
      <c r="C23" s="215"/>
      <c r="D23" s="121">
        <v>9700</v>
      </c>
      <c r="E23" s="121"/>
      <c r="F23" s="139" t="s">
        <v>80</v>
      </c>
      <c r="G23" s="139" t="s">
        <v>80</v>
      </c>
      <c r="H23" s="139" t="s">
        <v>80</v>
      </c>
      <c r="I23" s="139"/>
      <c r="J23" s="217">
        <f>1000*B23/D23</f>
        <v>13.216494845360824</v>
      </c>
      <c r="K23" s="523"/>
      <c r="L23" s="139" t="s">
        <v>80</v>
      </c>
      <c r="M23" s="139" t="s">
        <v>80</v>
      </c>
      <c r="N23" s="233"/>
      <c r="O23" s="233"/>
    </row>
    <row r="24" spans="1:15" s="147" customFormat="1" ht="15" x14ac:dyDescent="0.2">
      <c r="A24" s="523" t="s">
        <v>235</v>
      </c>
      <c r="B24" s="643">
        <f>'9 for prob drug user'!J36</f>
        <v>347.8</v>
      </c>
      <c r="C24" s="215"/>
      <c r="D24" s="121">
        <v>26200</v>
      </c>
      <c r="E24" s="121"/>
      <c r="F24" s="139" t="s">
        <v>80</v>
      </c>
      <c r="G24" s="139" t="s">
        <v>80</v>
      </c>
      <c r="H24" s="139" t="s">
        <v>80</v>
      </c>
      <c r="I24" s="139"/>
      <c r="J24" s="217">
        <f>1000*B24/D24</f>
        <v>13.274809160305344</v>
      </c>
      <c r="K24" s="523"/>
      <c r="L24" s="139" t="s">
        <v>80</v>
      </c>
      <c r="M24" s="139" t="s">
        <v>80</v>
      </c>
      <c r="N24" s="233"/>
      <c r="O24" s="233"/>
    </row>
    <row r="25" spans="1:15" s="147" customFormat="1" ht="15" x14ac:dyDescent="0.2">
      <c r="A25" s="523"/>
      <c r="B25" s="643"/>
      <c r="C25" s="215"/>
      <c r="D25" s="121"/>
      <c r="E25" s="121"/>
      <c r="F25" s="139"/>
      <c r="G25" s="139"/>
      <c r="H25" s="139"/>
      <c r="I25" s="139"/>
      <c r="J25" s="217"/>
      <c r="K25" s="523"/>
      <c r="L25" s="139"/>
      <c r="M25" s="139"/>
      <c r="N25" s="233"/>
      <c r="O25" s="233"/>
    </row>
    <row r="26" spans="1:15" s="147" customFormat="1" ht="15" x14ac:dyDescent="0.2">
      <c r="A26" s="866" t="s">
        <v>43</v>
      </c>
      <c r="B26" s="866"/>
      <c r="C26" s="215"/>
      <c r="D26" s="139"/>
      <c r="E26" s="139"/>
      <c r="F26" s="139"/>
      <c r="G26" s="139"/>
      <c r="H26" s="139"/>
      <c r="I26" s="139"/>
      <c r="J26" s="217"/>
      <c r="K26" s="523"/>
      <c r="L26" s="139"/>
      <c r="M26" s="139"/>
      <c r="N26" s="233"/>
      <c r="O26" s="233"/>
    </row>
    <row r="27" spans="1:15" s="147" customFormat="1" ht="15" x14ac:dyDescent="0.2">
      <c r="A27" s="523" t="s">
        <v>128</v>
      </c>
      <c r="B27" s="643">
        <f>'9 for prob drug user'!J28</f>
        <v>8.6</v>
      </c>
      <c r="C27" s="215"/>
      <c r="D27" s="121">
        <v>1100</v>
      </c>
      <c r="E27" s="121"/>
      <c r="F27" s="139" t="s">
        <v>80</v>
      </c>
      <c r="G27" s="139" t="s">
        <v>80</v>
      </c>
      <c r="H27" s="139" t="s">
        <v>80</v>
      </c>
      <c r="I27" s="139"/>
      <c r="J27" s="217">
        <f>1000*B27/D27</f>
        <v>7.8181818181818183</v>
      </c>
      <c r="K27" s="523"/>
      <c r="L27" s="139" t="s">
        <v>80</v>
      </c>
      <c r="M27" s="139" t="s">
        <v>80</v>
      </c>
      <c r="N27" s="233"/>
      <c r="O27" s="233"/>
    </row>
    <row r="28" spans="1:15" s="147" customFormat="1" ht="15" x14ac:dyDescent="0.2">
      <c r="A28" s="523" t="s">
        <v>129</v>
      </c>
      <c r="B28" s="643">
        <f>'9 for prob drug user'!J29</f>
        <v>40.200000000000003</v>
      </c>
      <c r="C28" s="215"/>
      <c r="D28" s="121">
        <v>5200</v>
      </c>
      <c r="E28" s="121"/>
      <c r="F28" s="139" t="s">
        <v>80</v>
      </c>
      <c r="G28" s="139" t="s">
        <v>80</v>
      </c>
      <c r="H28" s="139" t="s">
        <v>80</v>
      </c>
      <c r="I28" s="139"/>
      <c r="J28" s="217">
        <f>1000*B28/D28</f>
        <v>7.7307692307692308</v>
      </c>
      <c r="K28" s="523"/>
      <c r="L28" s="139" t="s">
        <v>80</v>
      </c>
      <c r="M28" s="139" t="s">
        <v>80</v>
      </c>
      <c r="N28" s="233"/>
      <c r="O28" s="233"/>
    </row>
    <row r="29" spans="1:15" s="147" customFormat="1" ht="15" x14ac:dyDescent="0.2">
      <c r="A29" s="523" t="s">
        <v>235</v>
      </c>
      <c r="B29" s="643">
        <f>'9 for prob drug user'!J30</f>
        <v>159.80000000000001</v>
      </c>
      <c r="C29" s="215"/>
      <c r="D29" s="121">
        <v>10300</v>
      </c>
      <c r="E29" s="121"/>
      <c r="F29" s="139" t="s">
        <v>80</v>
      </c>
      <c r="G29" s="139" t="s">
        <v>80</v>
      </c>
      <c r="H29" s="139" t="s">
        <v>80</v>
      </c>
      <c r="I29" s="139"/>
      <c r="J29" s="217">
        <f>1000*B29/D29</f>
        <v>15.514563106796116</v>
      </c>
      <c r="K29" s="523"/>
      <c r="L29" s="139" t="s">
        <v>80</v>
      </c>
      <c r="M29" s="139" t="s">
        <v>80</v>
      </c>
      <c r="N29" s="233"/>
      <c r="O29" s="233"/>
    </row>
    <row r="30" spans="1:15" s="147" customFormat="1" ht="15" x14ac:dyDescent="0.2">
      <c r="A30" s="233"/>
      <c r="B30" s="671"/>
      <c r="C30" s="671"/>
      <c r="D30" s="233"/>
      <c r="E30" s="233"/>
      <c r="F30" s="672"/>
      <c r="G30" s="672"/>
      <c r="H30" s="672"/>
      <c r="I30" s="672"/>
      <c r="J30" s="233"/>
      <c r="K30" s="233"/>
      <c r="L30" s="233"/>
      <c r="M30" s="233"/>
      <c r="N30" s="233"/>
      <c r="O30" s="233"/>
    </row>
    <row r="31" spans="1:15" s="147" customFormat="1" ht="15" x14ac:dyDescent="0.2">
      <c r="A31" s="667"/>
      <c r="B31" s="667"/>
      <c r="C31" s="667"/>
      <c r="D31" s="667"/>
      <c r="E31" s="667"/>
      <c r="F31" s="667"/>
      <c r="G31" s="667"/>
      <c r="H31" s="667"/>
      <c r="I31" s="667"/>
      <c r="J31" s="667"/>
      <c r="K31" s="667"/>
      <c r="L31" s="667"/>
      <c r="M31" s="667"/>
      <c r="N31" s="233"/>
      <c r="O31" s="233"/>
    </row>
    <row r="32" spans="1:15" ht="12.75" customHeight="1" x14ac:dyDescent="0.2">
      <c r="A32" s="180"/>
      <c r="B32" s="234"/>
      <c r="C32" s="234"/>
      <c r="D32" s="234"/>
      <c r="E32" s="234"/>
      <c r="F32" s="234"/>
      <c r="G32" s="234"/>
      <c r="H32" s="234"/>
      <c r="I32" s="234"/>
      <c r="J32" s="234"/>
      <c r="K32" s="234"/>
      <c r="L32" s="234"/>
      <c r="M32" s="234"/>
      <c r="N32" s="234"/>
      <c r="O32" s="234"/>
    </row>
    <row r="33" spans="1:15" ht="11.25" customHeight="1" x14ac:dyDescent="0.2">
      <c r="A33" s="211" t="s">
        <v>194</v>
      </c>
      <c r="B33" s="234"/>
      <c r="C33" s="234"/>
      <c r="D33" s="234"/>
      <c r="E33" s="234"/>
      <c r="F33" s="234"/>
      <c r="G33" s="234"/>
      <c r="H33" s="234"/>
      <c r="I33" s="234"/>
      <c r="J33" s="234"/>
      <c r="K33" s="234"/>
      <c r="L33" s="234"/>
      <c r="M33" s="234"/>
      <c r="N33" s="234"/>
      <c r="O33" s="234"/>
    </row>
    <row r="34" spans="1:15" ht="11.25" customHeight="1" x14ac:dyDescent="0.2">
      <c r="A34" s="862" t="s">
        <v>804</v>
      </c>
      <c r="B34" s="862"/>
      <c r="C34" s="862"/>
      <c r="D34" s="862"/>
      <c r="E34" s="862"/>
      <c r="F34" s="862"/>
      <c r="G34" s="862"/>
      <c r="H34" s="862"/>
      <c r="I34" s="862"/>
      <c r="J34" s="862"/>
      <c r="K34" s="862"/>
      <c r="L34" s="862"/>
      <c r="M34" s="862"/>
      <c r="N34" s="234"/>
      <c r="O34" s="234"/>
    </row>
    <row r="35" spans="1:15" ht="11.25" customHeight="1" x14ac:dyDescent="0.2">
      <c r="A35" s="862"/>
      <c r="B35" s="862"/>
      <c r="C35" s="862"/>
      <c r="D35" s="862"/>
      <c r="E35" s="862"/>
      <c r="F35" s="862"/>
      <c r="G35" s="862"/>
      <c r="H35" s="862"/>
      <c r="I35" s="862"/>
      <c r="J35" s="862"/>
      <c r="K35" s="862"/>
      <c r="L35" s="862"/>
      <c r="M35" s="862"/>
      <c r="N35" s="234"/>
      <c r="O35" s="234"/>
    </row>
    <row r="36" spans="1:15" ht="15" x14ac:dyDescent="0.2">
      <c r="A36" s="862"/>
      <c r="B36" s="862"/>
      <c r="C36" s="862"/>
      <c r="D36" s="862"/>
      <c r="E36" s="862"/>
      <c r="F36" s="862"/>
      <c r="G36" s="862"/>
      <c r="H36" s="862"/>
      <c r="I36" s="862"/>
      <c r="J36" s="862"/>
      <c r="K36" s="862"/>
      <c r="L36" s="862"/>
      <c r="M36" s="862"/>
      <c r="N36" s="234"/>
      <c r="O36" s="234"/>
    </row>
    <row r="37" spans="1:15" ht="11.25" customHeight="1" x14ac:dyDescent="0.2">
      <c r="A37" s="862" t="s">
        <v>297</v>
      </c>
      <c r="B37" s="862"/>
      <c r="C37" s="862"/>
      <c r="D37" s="862"/>
      <c r="E37" s="862"/>
      <c r="F37" s="862"/>
      <c r="G37" s="862"/>
      <c r="H37" s="862"/>
      <c r="I37" s="862"/>
      <c r="J37" s="862"/>
      <c r="K37" s="862"/>
      <c r="L37" s="862"/>
      <c r="M37" s="862"/>
      <c r="N37" s="234"/>
      <c r="O37" s="234"/>
    </row>
    <row r="38" spans="1:15" ht="11.25" customHeight="1" x14ac:dyDescent="0.2">
      <c r="A38" s="862"/>
      <c r="B38" s="862"/>
      <c r="C38" s="862"/>
      <c r="D38" s="862"/>
      <c r="E38" s="862"/>
      <c r="F38" s="862"/>
      <c r="G38" s="862"/>
      <c r="H38" s="862"/>
      <c r="I38" s="862"/>
      <c r="J38" s="862"/>
      <c r="K38" s="862"/>
      <c r="L38" s="862"/>
      <c r="M38" s="862"/>
      <c r="N38" s="234"/>
      <c r="O38" s="234"/>
    </row>
    <row r="39" spans="1:15" ht="11.25" customHeight="1" x14ac:dyDescent="0.2">
      <c r="A39" s="862"/>
      <c r="B39" s="862"/>
      <c r="C39" s="862"/>
      <c r="D39" s="862"/>
      <c r="E39" s="862"/>
      <c r="F39" s="862"/>
      <c r="G39" s="862"/>
      <c r="H39" s="862"/>
      <c r="I39" s="862"/>
      <c r="J39" s="862"/>
      <c r="K39" s="862"/>
      <c r="L39" s="862"/>
      <c r="M39" s="862"/>
      <c r="N39" s="234"/>
      <c r="O39" s="234"/>
    </row>
    <row r="40" spans="1:15" ht="11.25" customHeight="1" x14ac:dyDescent="0.2">
      <c r="A40" s="862"/>
      <c r="B40" s="862"/>
      <c r="C40" s="862"/>
      <c r="D40" s="862"/>
      <c r="E40" s="862"/>
      <c r="F40" s="862"/>
      <c r="G40" s="862"/>
      <c r="H40" s="862"/>
      <c r="I40" s="862"/>
      <c r="J40" s="862"/>
      <c r="K40" s="862"/>
      <c r="L40" s="862"/>
      <c r="M40" s="862"/>
      <c r="N40" s="234"/>
      <c r="O40" s="234"/>
    </row>
    <row r="41" spans="1:15" ht="11.25" customHeight="1" x14ac:dyDescent="0.2">
      <c r="A41" s="862" t="s">
        <v>338</v>
      </c>
      <c r="B41" s="862"/>
      <c r="C41" s="862"/>
      <c r="D41" s="862"/>
      <c r="E41" s="862"/>
      <c r="F41" s="862"/>
      <c r="G41" s="862"/>
      <c r="H41" s="862"/>
      <c r="I41" s="862"/>
      <c r="J41" s="862"/>
      <c r="K41" s="862"/>
      <c r="L41" s="862"/>
      <c r="M41" s="862"/>
      <c r="N41" s="234"/>
      <c r="O41" s="234"/>
    </row>
    <row r="42" spans="1:15" ht="11.25" customHeight="1" x14ac:dyDescent="0.2">
      <c r="A42" s="862"/>
      <c r="B42" s="862"/>
      <c r="C42" s="862"/>
      <c r="D42" s="862"/>
      <c r="E42" s="862"/>
      <c r="F42" s="862"/>
      <c r="G42" s="862"/>
      <c r="H42" s="862"/>
      <c r="I42" s="862"/>
      <c r="J42" s="862"/>
      <c r="K42" s="862"/>
      <c r="L42" s="862"/>
      <c r="M42" s="862"/>
      <c r="N42" s="234"/>
      <c r="O42" s="234"/>
    </row>
    <row r="43" spans="1:15" ht="11.25" customHeight="1" x14ac:dyDescent="0.2">
      <c r="A43" s="862" t="s">
        <v>744</v>
      </c>
      <c r="B43" s="862"/>
      <c r="C43" s="862"/>
      <c r="D43" s="862"/>
      <c r="E43" s="862"/>
      <c r="F43" s="862"/>
      <c r="G43" s="862"/>
      <c r="H43" s="862"/>
      <c r="I43" s="862"/>
      <c r="J43" s="862"/>
      <c r="K43" s="862"/>
      <c r="L43" s="862"/>
      <c r="M43" s="862"/>
      <c r="N43" s="234"/>
      <c r="O43" s="234"/>
    </row>
    <row r="44" spans="1:15" ht="11.25" customHeight="1" x14ac:dyDescent="0.2">
      <c r="A44" s="862"/>
      <c r="B44" s="862"/>
      <c r="C44" s="862"/>
      <c r="D44" s="862"/>
      <c r="E44" s="862"/>
      <c r="F44" s="862"/>
      <c r="G44" s="862"/>
      <c r="H44" s="862"/>
      <c r="I44" s="862"/>
      <c r="J44" s="862"/>
      <c r="K44" s="862"/>
      <c r="L44" s="862"/>
      <c r="M44" s="862"/>
      <c r="N44" s="234"/>
      <c r="O44" s="234"/>
    </row>
    <row r="45" spans="1:15" ht="11.25" customHeight="1" x14ac:dyDescent="0.2">
      <c r="A45" s="862"/>
      <c r="B45" s="862"/>
      <c r="C45" s="862"/>
      <c r="D45" s="862"/>
      <c r="E45" s="862"/>
      <c r="F45" s="862"/>
      <c r="G45" s="862"/>
      <c r="H45" s="862"/>
      <c r="I45" s="862"/>
      <c r="J45" s="862"/>
      <c r="K45" s="862"/>
      <c r="L45" s="862"/>
      <c r="M45" s="862"/>
      <c r="N45" s="234"/>
      <c r="O45" s="234"/>
    </row>
    <row r="46" spans="1:15" ht="11.25" customHeight="1" x14ac:dyDescent="0.2">
      <c r="A46" s="862" t="s">
        <v>298</v>
      </c>
      <c r="B46" s="862"/>
      <c r="C46" s="862"/>
      <c r="D46" s="862"/>
      <c r="E46" s="862"/>
      <c r="F46" s="862"/>
      <c r="G46" s="862"/>
      <c r="H46" s="862"/>
      <c r="I46" s="862"/>
      <c r="J46" s="862"/>
      <c r="K46" s="862"/>
      <c r="L46" s="862"/>
      <c r="M46" s="862"/>
      <c r="N46" s="234"/>
      <c r="O46" s="234"/>
    </row>
    <row r="47" spans="1:15" ht="11.25" customHeight="1" x14ac:dyDescent="0.2">
      <c r="A47" s="862"/>
      <c r="B47" s="862"/>
      <c r="C47" s="862"/>
      <c r="D47" s="862"/>
      <c r="E47" s="862"/>
      <c r="F47" s="862"/>
      <c r="G47" s="862"/>
      <c r="H47" s="862"/>
      <c r="I47" s="862"/>
      <c r="J47" s="862"/>
      <c r="K47" s="862"/>
      <c r="L47" s="862"/>
      <c r="M47" s="862"/>
      <c r="N47" s="234"/>
      <c r="O47" s="234"/>
    </row>
    <row r="48" spans="1:15" ht="11.25" customHeight="1" x14ac:dyDescent="0.2">
      <c r="A48" s="327"/>
      <c r="B48" s="234"/>
      <c r="C48" s="234"/>
      <c r="D48" s="234"/>
      <c r="E48" s="234"/>
      <c r="F48" s="234"/>
      <c r="G48" s="234"/>
      <c r="H48" s="234"/>
      <c r="I48" s="234"/>
      <c r="J48" s="234"/>
      <c r="K48" s="234"/>
      <c r="L48" s="234"/>
      <c r="M48" s="234"/>
      <c r="N48" s="234"/>
      <c r="O48" s="234"/>
    </row>
    <row r="49" spans="1:3" ht="11.25" customHeight="1" x14ac:dyDescent="0.2">
      <c r="A49" s="863" t="s">
        <v>785</v>
      </c>
      <c r="B49" s="863"/>
      <c r="C49" s="863"/>
    </row>
  </sheetData>
  <mergeCells count="16">
    <mergeCell ref="A46:M47"/>
    <mergeCell ref="A49:C49"/>
    <mergeCell ref="J6:M6"/>
    <mergeCell ref="J5:M5"/>
    <mergeCell ref="A26:B26"/>
    <mergeCell ref="A37:M40"/>
    <mergeCell ref="A34:M36"/>
    <mergeCell ref="A41:M42"/>
    <mergeCell ref="A43:M45"/>
    <mergeCell ref="Q1:S1"/>
    <mergeCell ref="B6:B10"/>
    <mergeCell ref="D5:I5"/>
    <mergeCell ref="L8:M8"/>
    <mergeCell ref="F8:H8"/>
    <mergeCell ref="A1:M2"/>
    <mergeCell ref="O1:P1"/>
  </mergeCells>
  <phoneticPr fontId="32" type="noConversion"/>
  <hyperlinks>
    <hyperlink ref="O1" location="Contents!A1" display="back to contents"/>
  </hyperlinks>
  <pageMargins left="0.43" right="0.27" top="1" bottom="1" header="0.5" footer="0.5"/>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0"/>
  <sheetViews>
    <sheetView showGridLines="0" zoomScaleNormal="100" workbookViewId="0">
      <selection sqref="A1:Q1"/>
    </sheetView>
  </sheetViews>
  <sheetFormatPr defaultColWidth="9.1640625" defaultRowHeight="11.25" customHeight="1" x14ac:dyDescent="0.2"/>
  <cols>
    <col min="1" max="1" width="28.1640625" style="234" customWidth="1"/>
    <col min="2" max="12" width="6.83203125" style="234" customWidth="1"/>
    <col min="13" max="13" width="1.1640625" style="10" customWidth="1"/>
    <col min="14" max="14" width="8.83203125" style="10" customWidth="1"/>
    <col min="15" max="15" width="9.83203125" style="10" customWidth="1"/>
    <col min="16" max="16" width="2.1640625" style="10" customWidth="1"/>
    <col min="17" max="17" width="12.83203125" style="10" customWidth="1"/>
    <col min="18" max="18" width="16.83203125" style="10" customWidth="1"/>
    <col min="19" max="19" width="2.1640625" style="10" customWidth="1"/>
    <col min="20" max="21" width="6.83203125" style="10" customWidth="1"/>
    <col min="22" max="22" width="2.1640625" style="10" customWidth="1"/>
    <col min="23" max="24" width="6.83203125" style="10" customWidth="1"/>
    <col min="25" max="25" width="2.83203125" style="10" customWidth="1"/>
    <col min="26" max="16384" width="9.1640625" style="10"/>
  </cols>
  <sheetData>
    <row r="1" spans="1:26" s="488" customFormat="1" ht="18" customHeight="1" x14ac:dyDescent="0.25">
      <c r="A1" s="867" t="s">
        <v>805</v>
      </c>
      <c r="B1" s="867"/>
      <c r="C1" s="867"/>
      <c r="D1" s="867"/>
      <c r="E1" s="867"/>
      <c r="F1" s="867"/>
      <c r="G1" s="867"/>
      <c r="H1" s="867"/>
      <c r="I1" s="867"/>
      <c r="J1" s="867"/>
      <c r="K1" s="867"/>
      <c r="L1" s="867"/>
      <c r="M1" s="867"/>
      <c r="N1" s="867"/>
      <c r="O1" s="867"/>
      <c r="P1" s="867"/>
      <c r="Q1" s="867"/>
      <c r="R1" s="480"/>
      <c r="S1" s="722" t="s">
        <v>761</v>
      </c>
      <c r="T1" s="722"/>
      <c r="U1" s="722"/>
      <c r="V1" s="722"/>
      <c r="X1" s="439"/>
      <c r="Y1" s="439"/>
      <c r="Z1" s="439"/>
    </row>
    <row r="2" spans="1:26" s="488" customFormat="1" ht="15" customHeight="1" x14ac:dyDescent="0.25">
      <c r="A2" s="489"/>
      <c r="B2" s="489"/>
      <c r="C2" s="489"/>
      <c r="D2" s="489"/>
      <c r="E2" s="489"/>
      <c r="F2" s="489"/>
      <c r="G2" s="489"/>
      <c r="H2" s="489"/>
      <c r="I2" s="489"/>
      <c r="J2" s="489"/>
      <c r="K2" s="489"/>
      <c r="L2" s="489"/>
      <c r="M2" s="489"/>
      <c r="N2" s="489"/>
      <c r="O2" s="489"/>
      <c r="P2" s="489"/>
      <c r="Q2" s="489"/>
      <c r="R2" s="489"/>
      <c r="W2" s="230"/>
      <c r="X2" s="230"/>
      <c r="Y2" s="230"/>
      <c r="Z2" s="489"/>
    </row>
    <row r="3" spans="1:26" s="528" customFormat="1" ht="14.25" customHeight="1" x14ac:dyDescent="0.2">
      <c r="A3" s="878" t="s">
        <v>287</v>
      </c>
      <c r="B3" s="870">
        <v>2009</v>
      </c>
      <c r="C3" s="870">
        <v>2010</v>
      </c>
      <c r="D3" s="870">
        <v>2011</v>
      </c>
      <c r="E3" s="870">
        <v>2012</v>
      </c>
      <c r="F3" s="870">
        <v>2013</v>
      </c>
      <c r="G3" s="870">
        <v>2014</v>
      </c>
      <c r="H3" s="870">
        <v>2015</v>
      </c>
      <c r="I3" s="870">
        <v>2016</v>
      </c>
      <c r="J3" s="870">
        <v>2017</v>
      </c>
      <c r="K3" s="870">
        <v>2018</v>
      </c>
      <c r="L3" s="870">
        <v>2019</v>
      </c>
      <c r="M3" s="870">
        <v>2019</v>
      </c>
      <c r="N3" s="869" t="s">
        <v>79</v>
      </c>
      <c r="O3" s="869"/>
      <c r="P3" s="181"/>
      <c r="Q3" s="874" t="s">
        <v>808</v>
      </c>
      <c r="R3" s="185" t="s">
        <v>809</v>
      </c>
      <c r="S3" s="285"/>
      <c r="T3" s="869" t="s">
        <v>42</v>
      </c>
      <c r="U3" s="869"/>
      <c r="V3" s="285"/>
      <c r="W3" s="869" t="s">
        <v>43</v>
      </c>
      <c r="X3" s="869"/>
      <c r="Y3" s="183"/>
    </row>
    <row r="4" spans="1:26" s="528" customFormat="1" ht="14.25" customHeight="1" x14ac:dyDescent="0.2">
      <c r="A4" s="879"/>
      <c r="B4" s="871"/>
      <c r="C4" s="871"/>
      <c r="D4" s="871"/>
      <c r="E4" s="871"/>
      <c r="F4" s="871"/>
      <c r="G4" s="871"/>
      <c r="H4" s="871"/>
      <c r="I4" s="871"/>
      <c r="J4" s="871"/>
      <c r="K4" s="871"/>
      <c r="L4" s="871"/>
      <c r="M4" s="871"/>
      <c r="N4" s="874" t="s">
        <v>806</v>
      </c>
      <c r="O4" s="874" t="s">
        <v>807</v>
      </c>
      <c r="P4" s="366"/>
      <c r="Q4" s="875"/>
      <c r="R4" s="877" t="s">
        <v>299</v>
      </c>
      <c r="S4" s="285"/>
      <c r="T4" s="870">
        <v>2009</v>
      </c>
      <c r="U4" s="874">
        <v>2019</v>
      </c>
      <c r="V4" s="285"/>
      <c r="W4" s="870">
        <v>2009</v>
      </c>
      <c r="X4" s="874">
        <v>2019</v>
      </c>
      <c r="Y4" s="183"/>
    </row>
    <row r="5" spans="1:26" s="528" customFormat="1" ht="14.25" customHeight="1" x14ac:dyDescent="0.2">
      <c r="A5" s="879"/>
      <c r="B5" s="871"/>
      <c r="C5" s="871"/>
      <c r="D5" s="871"/>
      <c r="E5" s="871"/>
      <c r="F5" s="871"/>
      <c r="G5" s="871"/>
      <c r="H5" s="871"/>
      <c r="I5" s="871"/>
      <c r="J5" s="871"/>
      <c r="K5" s="871"/>
      <c r="L5" s="871"/>
      <c r="M5" s="871"/>
      <c r="N5" s="877"/>
      <c r="O5" s="875"/>
      <c r="P5" s="366"/>
      <c r="Q5" s="875"/>
      <c r="R5" s="877"/>
      <c r="S5" s="285"/>
      <c r="T5" s="871"/>
      <c r="U5" s="875"/>
      <c r="V5" s="285"/>
      <c r="W5" s="871"/>
      <c r="X5" s="875"/>
      <c r="Y5" s="183"/>
    </row>
    <row r="6" spans="1:26" s="528" customFormat="1" ht="14.25" customHeight="1" x14ac:dyDescent="0.2">
      <c r="A6" s="879"/>
      <c r="B6" s="871"/>
      <c r="C6" s="871"/>
      <c r="D6" s="871"/>
      <c r="E6" s="871"/>
      <c r="F6" s="871"/>
      <c r="G6" s="871"/>
      <c r="H6" s="871"/>
      <c r="I6" s="871"/>
      <c r="J6" s="871"/>
      <c r="K6" s="871"/>
      <c r="L6" s="871"/>
      <c r="M6" s="871"/>
      <c r="N6" s="877"/>
      <c r="O6" s="875"/>
      <c r="P6" s="366"/>
      <c r="Q6" s="875"/>
      <c r="R6" s="877"/>
      <c r="S6" s="285"/>
      <c r="T6" s="871"/>
      <c r="U6" s="875"/>
      <c r="V6" s="479"/>
      <c r="W6" s="871"/>
      <c r="X6" s="875"/>
      <c r="Y6" s="183"/>
    </row>
    <row r="7" spans="1:26" s="528" customFormat="1" ht="14.25" customHeight="1" x14ac:dyDescent="0.2">
      <c r="A7" s="879"/>
      <c r="B7" s="871"/>
      <c r="C7" s="871"/>
      <c r="D7" s="871"/>
      <c r="E7" s="871"/>
      <c r="F7" s="871"/>
      <c r="G7" s="871"/>
      <c r="H7" s="871"/>
      <c r="I7" s="871"/>
      <c r="J7" s="871"/>
      <c r="K7" s="871"/>
      <c r="L7" s="871"/>
      <c r="M7" s="871"/>
      <c r="N7" s="877"/>
      <c r="O7" s="875"/>
      <c r="P7" s="366"/>
      <c r="Q7" s="875"/>
      <c r="R7" s="877"/>
      <c r="S7" s="285"/>
      <c r="T7" s="871"/>
      <c r="U7" s="875"/>
      <c r="V7" s="285"/>
      <c r="W7" s="871"/>
      <c r="X7" s="875"/>
      <c r="Y7" s="183"/>
    </row>
    <row r="8" spans="1:26" s="528" customFormat="1" ht="14.25" customHeight="1" x14ac:dyDescent="0.2">
      <c r="A8" s="880"/>
      <c r="B8" s="872"/>
      <c r="C8" s="872"/>
      <c r="D8" s="872"/>
      <c r="E8" s="872"/>
      <c r="F8" s="872"/>
      <c r="G8" s="872"/>
      <c r="H8" s="872"/>
      <c r="I8" s="872"/>
      <c r="J8" s="872"/>
      <c r="K8" s="872"/>
      <c r="L8" s="872"/>
      <c r="M8" s="872"/>
      <c r="N8" s="175"/>
      <c r="O8" s="175"/>
      <c r="P8" s="175"/>
      <c r="Q8" s="876"/>
      <c r="R8" s="876"/>
      <c r="S8" s="175"/>
      <c r="T8" s="872"/>
      <c r="U8" s="876"/>
      <c r="V8" s="175"/>
      <c r="W8" s="872"/>
      <c r="X8" s="876"/>
      <c r="Y8" s="175"/>
    </row>
    <row r="9" spans="1:26" s="528" customFormat="1" ht="4.5" customHeight="1" x14ac:dyDescent="0.2">
      <c r="A9" s="177"/>
      <c r="B9" s="187"/>
      <c r="C9" s="187"/>
      <c r="D9" s="187"/>
      <c r="E9" s="187"/>
      <c r="F9" s="187"/>
      <c r="G9" s="187"/>
      <c r="H9" s="187"/>
      <c r="I9" s="187"/>
      <c r="J9" s="187"/>
      <c r="K9" s="187"/>
      <c r="L9" s="187"/>
      <c r="M9" s="187"/>
      <c r="N9" s="187"/>
      <c r="O9" s="187"/>
      <c r="P9" s="187"/>
      <c r="Q9" s="187"/>
      <c r="R9" s="187"/>
      <c r="S9" s="187"/>
      <c r="T9" s="187"/>
      <c r="U9" s="187"/>
      <c r="V9" s="187"/>
      <c r="W9" s="187"/>
      <c r="X9" s="187"/>
      <c r="Y9" s="187"/>
    </row>
    <row r="10" spans="1:26" s="528" customFormat="1" ht="15" customHeight="1" x14ac:dyDescent="0.2">
      <c r="A10" s="873" t="s">
        <v>371</v>
      </c>
      <c r="B10" s="873"/>
      <c r="C10" s="873"/>
      <c r="D10" s="187"/>
      <c r="E10" s="187"/>
      <c r="F10" s="187"/>
      <c r="G10" s="187"/>
      <c r="H10" s="187"/>
      <c r="I10" s="187"/>
      <c r="J10" s="187"/>
      <c r="K10" s="187"/>
      <c r="L10" s="187"/>
      <c r="M10" s="187"/>
      <c r="N10" s="187"/>
      <c r="O10" s="187"/>
      <c r="P10" s="187"/>
      <c r="Q10" s="187"/>
      <c r="R10" s="187"/>
      <c r="S10" s="187"/>
      <c r="T10" s="187"/>
      <c r="U10" s="187"/>
      <c r="V10" s="187"/>
      <c r="W10" s="187"/>
      <c r="X10" s="187"/>
      <c r="Y10" s="187"/>
    </row>
    <row r="11" spans="1:26" s="528" customFormat="1" ht="6" customHeight="1" x14ac:dyDescent="0.2">
      <c r="A11" s="17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row>
    <row r="12" spans="1:26" s="528" customFormat="1" ht="20.25" customHeight="1" x14ac:dyDescent="0.2">
      <c r="A12" s="477" t="s">
        <v>18</v>
      </c>
      <c r="B12" s="176">
        <v>545</v>
      </c>
      <c r="C12" s="176">
        <v>485</v>
      </c>
      <c r="D12" s="176">
        <v>584</v>
      </c>
      <c r="E12" s="176">
        <v>581</v>
      </c>
      <c r="F12" s="176">
        <v>527</v>
      </c>
      <c r="G12" s="176">
        <v>614</v>
      </c>
      <c r="H12" s="176">
        <v>706</v>
      </c>
      <c r="I12" s="176">
        <v>868</v>
      </c>
      <c r="J12" s="176">
        <v>934</v>
      </c>
      <c r="K12" s="231">
        <v>1187</v>
      </c>
      <c r="L12" s="231">
        <v>1264</v>
      </c>
      <c r="M12" s="477"/>
      <c r="N12" s="176">
        <f>'HB1 C1 calc first 5-yr aves'!H9</f>
        <v>466.2</v>
      </c>
      <c r="O12" s="176">
        <f>AVERAGE(H12:L12)</f>
        <v>991.8</v>
      </c>
      <c r="P12" s="188"/>
      <c r="Q12" s="100">
        <f>SUM(Q14:Q27)</f>
        <v>5424800</v>
      </c>
      <c r="R12" s="189">
        <f>1000*O12/Q12</f>
        <v>0.18282701666420881</v>
      </c>
      <c r="S12" s="189"/>
      <c r="T12" s="280">
        <v>413</v>
      </c>
      <c r="U12" s="280">
        <v>877</v>
      </c>
      <c r="V12" s="189"/>
      <c r="W12" s="280">
        <v>132</v>
      </c>
      <c r="X12" s="280">
        <v>387</v>
      </c>
      <c r="Y12" s="189"/>
    </row>
    <row r="13" spans="1:26" s="528" customFormat="1" ht="6" customHeight="1" x14ac:dyDescent="0.2">
      <c r="A13" s="477"/>
      <c r="B13" s="99"/>
      <c r="C13" s="184"/>
      <c r="D13" s="184"/>
      <c r="E13" s="184"/>
      <c r="F13" s="184"/>
      <c r="G13" s="184"/>
      <c r="H13" s="184"/>
      <c r="I13" s="184"/>
      <c r="J13" s="184"/>
      <c r="K13" s="184"/>
      <c r="L13" s="184"/>
      <c r="M13" s="477"/>
      <c r="N13" s="176"/>
      <c r="O13" s="176"/>
      <c r="P13" s="188"/>
      <c r="Q13" s="190"/>
      <c r="R13" s="189"/>
      <c r="S13" s="189"/>
      <c r="T13" s="280"/>
      <c r="U13" s="280"/>
      <c r="V13" s="189"/>
      <c r="W13" s="280"/>
      <c r="X13" s="280"/>
      <c r="Y13" s="189"/>
    </row>
    <row r="14" spans="1:26" s="522" customFormat="1" ht="12.75" x14ac:dyDescent="0.2">
      <c r="A14" s="523" t="s">
        <v>19</v>
      </c>
      <c r="B14" s="226">
        <v>39</v>
      </c>
      <c r="C14" s="226">
        <v>31</v>
      </c>
      <c r="D14" s="226">
        <v>47</v>
      </c>
      <c r="E14" s="226">
        <v>43</v>
      </c>
      <c r="F14" s="226">
        <v>36</v>
      </c>
      <c r="G14" s="226">
        <v>43</v>
      </c>
      <c r="H14" s="226">
        <v>43</v>
      </c>
      <c r="I14" s="226">
        <v>85</v>
      </c>
      <c r="J14" s="226">
        <v>61</v>
      </c>
      <c r="K14" s="226">
        <v>82</v>
      </c>
      <c r="L14" s="226">
        <v>108</v>
      </c>
      <c r="M14" s="523"/>
      <c r="N14" s="226">
        <f>'HB1 C1 calc first 5-yr aves'!H46</f>
        <v>31</v>
      </c>
      <c r="O14" s="282">
        <f>AVERAGE(H14:L14)</f>
        <v>75.8</v>
      </c>
      <c r="P14" s="666"/>
      <c r="Q14" s="121">
        <f>'HB4 calc HB rates'!M54</f>
        <v>370410</v>
      </c>
      <c r="R14" s="215">
        <f t="shared" ref="R14:R27" si="0">1000*O14/Q14</f>
        <v>0.20463810372290164</v>
      </c>
      <c r="S14" s="215"/>
      <c r="T14" s="643">
        <v>28</v>
      </c>
      <c r="U14" s="643">
        <v>72</v>
      </c>
      <c r="V14" s="215"/>
      <c r="W14" s="643">
        <v>11</v>
      </c>
      <c r="X14" s="643">
        <v>36</v>
      </c>
      <c r="Y14" s="215"/>
    </row>
    <row r="15" spans="1:26" s="522" customFormat="1" ht="12.75" x14ac:dyDescent="0.2">
      <c r="A15" s="523" t="s">
        <v>20</v>
      </c>
      <c r="B15" s="226">
        <v>5</v>
      </c>
      <c r="C15" s="226">
        <v>9</v>
      </c>
      <c r="D15" s="226">
        <v>8</v>
      </c>
      <c r="E15" s="226">
        <v>7</v>
      </c>
      <c r="F15" s="226">
        <v>8</v>
      </c>
      <c r="G15" s="226">
        <v>11</v>
      </c>
      <c r="H15" s="226">
        <v>13</v>
      </c>
      <c r="I15" s="226">
        <v>10</v>
      </c>
      <c r="J15" s="226">
        <v>13</v>
      </c>
      <c r="K15" s="226">
        <v>22</v>
      </c>
      <c r="L15" s="226">
        <v>16</v>
      </c>
      <c r="M15" s="523"/>
      <c r="N15" s="226">
        <f>'HB1 C1 calc first 5-yr aves'!H47</f>
        <v>5</v>
      </c>
      <c r="O15" s="282">
        <f t="shared" ref="O15:O27" si="1">AVERAGE(H15:L15)</f>
        <v>14.8</v>
      </c>
      <c r="P15" s="666"/>
      <c r="Q15" s="121">
        <f>'HB4 calc HB rates'!M55</f>
        <v>115020</v>
      </c>
      <c r="R15" s="215">
        <f t="shared" si="0"/>
        <v>0.12867327421318031</v>
      </c>
      <c r="S15" s="215"/>
      <c r="T15" s="643">
        <v>4</v>
      </c>
      <c r="U15" s="643">
        <v>8</v>
      </c>
      <c r="V15" s="215"/>
      <c r="W15" s="643">
        <v>1</v>
      </c>
      <c r="X15" s="643">
        <v>8</v>
      </c>
      <c r="Y15" s="215"/>
    </row>
    <row r="16" spans="1:26" s="522" customFormat="1" ht="12.75" x14ac:dyDescent="0.2">
      <c r="A16" s="523" t="s">
        <v>21</v>
      </c>
      <c r="B16" s="226">
        <v>8</v>
      </c>
      <c r="C16" s="226">
        <v>6</v>
      </c>
      <c r="D16" s="226">
        <v>12</v>
      </c>
      <c r="E16" s="226">
        <v>6</v>
      </c>
      <c r="F16" s="226">
        <v>9</v>
      </c>
      <c r="G16" s="226">
        <v>14</v>
      </c>
      <c r="H16" s="226">
        <v>11</v>
      </c>
      <c r="I16" s="226">
        <v>17</v>
      </c>
      <c r="J16" s="226">
        <v>22</v>
      </c>
      <c r="K16" s="226">
        <v>20</v>
      </c>
      <c r="L16" s="226">
        <v>35</v>
      </c>
      <c r="M16" s="523"/>
      <c r="N16" s="226">
        <f>'HB1 C1 calc first 5-yr aves'!H48</f>
        <v>7.8</v>
      </c>
      <c r="O16" s="282">
        <f t="shared" si="1"/>
        <v>21</v>
      </c>
      <c r="P16" s="666"/>
      <c r="Q16" s="121">
        <f>'HB4 calc HB rates'!M56</f>
        <v>149200</v>
      </c>
      <c r="R16" s="215">
        <f t="shared" si="0"/>
        <v>0.14075067024128687</v>
      </c>
      <c r="S16" s="215"/>
      <c r="T16" s="643">
        <v>8</v>
      </c>
      <c r="U16" s="643">
        <v>26</v>
      </c>
      <c r="V16" s="215"/>
      <c r="W16" s="643">
        <v>0</v>
      </c>
      <c r="X16" s="643">
        <v>9</v>
      </c>
      <c r="Y16" s="215"/>
    </row>
    <row r="17" spans="1:25" s="522" customFormat="1" ht="12.75" x14ac:dyDescent="0.2">
      <c r="A17" s="523" t="s">
        <v>22</v>
      </c>
      <c r="B17" s="226">
        <v>32</v>
      </c>
      <c r="C17" s="226">
        <v>35</v>
      </c>
      <c r="D17" s="226">
        <v>34</v>
      </c>
      <c r="E17" s="226">
        <v>38</v>
      </c>
      <c r="F17" s="226">
        <v>39</v>
      </c>
      <c r="G17" s="226">
        <v>46</v>
      </c>
      <c r="H17" s="226">
        <v>44</v>
      </c>
      <c r="I17" s="226">
        <v>45</v>
      </c>
      <c r="J17" s="226">
        <v>66</v>
      </c>
      <c r="K17" s="226">
        <v>64</v>
      </c>
      <c r="L17" s="226">
        <v>81</v>
      </c>
      <c r="M17" s="523"/>
      <c r="N17" s="226">
        <f>'HB1 C1 calc first 5-yr aves'!H49</f>
        <v>27.4</v>
      </c>
      <c r="O17" s="282">
        <f t="shared" si="1"/>
        <v>60</v>
      </c>
      <c r="P17" s="666"/>
      <c r="Q17" s="121">
        <f>'HB4 calc HB rates'!M57</f>
        <v>371410</v>
      </c>
      <c r="R17" s="215">
        <f t="shared" si="0"/>
        <v>0.16154653886540482</v>
      </c>
      <c r="S17" s="215"/>
      <c r="T17" s="643">
        <v>22</v>
      </c>
      <c r="U17" s="643">
        <v>52</v>
      </c>
      <c r="V17" s="215"/>
      <c r="W17" s="643">
        <v>10</v>
      </c>
      <c r="X17" s="643">
        <v>29</v>
      </c>
      <c r="Y17" s="215"/>
    </row>
    <row r="18" spans="1:25" s="522" customFormat="1" ht="12.75" x14ac:dyDescent="0.2">
      <c r="A18" s="523" t="s">
        <v>23</v>
      </c>
      <c r="B18" s="226">
        <v>14</v>
      </c>
      <c r="C18" s="226">
        <v>18</v>
      </c>
      <c r="D18" s="226">
        <v>26</v>
      </c>
      <c r="E18" s="226">
        <v>31</v>
      </c>
      <c r="F18" s="226">
        <v>24</v>
      </c>
      <c r="G18" s="226">
        <v>25</v>
      </c>
      <c r="H18" s="226">
        <v>31</v>
      </c>
      <c r="I18" s="226">
        <v>51</v>
      </c>
      <c r="J18" s="226">
        <v>36</v>
      </c>
      <c r="K18" s="226">
        <v>72</v>
      </c>
      <c r="L18" s="226">
        <v>75</v>
      </c>
      <c r="M18" s="523"/>
      <c r="N18" s="226">
        <f>'HB1 C1 calc first 5-yr aves'!H50</f>
        <v>20.2</v>
      </c>
      <c r="O18" s="282">
        <f t="shared" si="1"/>
        <v>53</v>
      </c>
      <c r="P18" s="666"/>
      <c r="Q18" s="121">
        <f>'HB4 calc HB rates'!M58</f>
        <v>305580</v>
      </c>
      <c r="R18" s="215">
        <f t="shared" si="0"/>
        <v>0.17344067020092938</v>
      </c>
      <c r="S18" s="215"/>
      <c r="T18" s="643">
        <v>10</v>
      </c>
      <c r="U18" s="643">
        <v>54</v>
      </c>
      <c r="V18" s="215"/>
      <c r="W18" s="643">
        <v>4</v>
      </c>
      <c r="X18" s="643">
        <v>21</v>
      </c>
      <c r="Y18" s="215"/>
    </row>
    <row r="19" spans="1:25" s="522" customFormat="1" ht="12.75" x14ac:dyDescent="0.2">
      <c r="A19" s="523" t="s">
        <v>24</v>
      </c>
      <c r="B19" s="226">
        <v>52</v>
      </c>
      <c r="C19" s="226">
        <v>44</v>
      </c>
      <c r="D19" s="226">
        <v>58</v>
      </c>
      <c r="E19" s="226">
        <v>31</v>
      </c>
      <c r="F19" s="226">
        <v>50</v>
      </c>
      <c r="G19" s="226">
        <v>36</v>
      </c>
      <c r="H19" s="226">
        <v>69</v>
      </c>
      <c r="I19" s="226">
        <v>68</v>
      </c>
      <c r="J19" s="226">
        <v>85</v>
      </c>
      <c r="K19" s="226">
        <v>92</v>
      </c>
      <c r="L19" s="226">
        <v>82</v>
      </c>
      <c r="M19" s="523"/>
      <c r="N19" s="226">
        <f>'HB1 C1 calc first 5-yr aves'!H51</f>
        <v>41.6</v>
      </c>
      <c r="O19" s="282">
        <f t="shared" si="1"/>
        <v>79.2</v>
      </c>
      <c r="P19" s="666"/>
      <c r="Q19" s="121">
        <f>'HB4 calc HB rates'!M59</f>
        <v>586380</v>
      </c>
      <c r="R19" s="215">
        <f t="shared" si="0"/>
        <v>0.13506599815819093</v>
      </c>
      <c r="S19" s="215"/>
      <c r="T19" s="643">
        <v>42</v>
      </c>
      <c r="U19" s="643">
        <v>55</v>
      </c>
      <c r="V19" s="215"/>
      <c r="W19" s="643">
        <v>10</v>
      </c>
      <c r="X19" s="643">
        <v>27</v>
      </c>
      <c r="Y19" s="215"/>
    </row>
    <row r="20" spans="1:25" s="522" customFormat="1" ht="14.25" x14ac:dyDescent="0.2">
      <c r="A20" s="523" t="s">
        <v>288</v>
      </c>
      <c r="B20" s="226">
        <v>193</v>
      </c>
      <c r="C20" s="226">
        <v>158</v>
      </c>
      <c r="D20" s="226">
        <v>183</v>
      </c>
      <c r="E20" s="226">
        <v>187</v>
      </c>
      <c r="F20" s="226">
        <v>138</v>
      </c>
      <c r="G20" s="226">
        <v>189</v>
      </c>
      <c r="H20" s="226">
        <v>221</v>
      </c>
      <c r="I20" s="226">
        <v>257</v>
      </c>
      <c r="J20" s="226">
        <v>280</v>
      </c>
      <c r="K20" s="226">
        <v>394</v>
      </c>
      <c r="L20" s="226">
        <v>404</v>
      </c>
      <c r="M20" s="523"/>
      <c r="N20" s="226">
        <f>'HB1 C1 calc first 5-yr aves'!H52</f>
        <v>158.6</v>
      </c>
      <c r="O20" s="282">
        <f t="shared" si="1"/>
        <v>311.2</v>
      </c>
      <c r="P20" s="666"/>
      <c r="Q20" s="121">
        <f>'HB4 calc HB rates'!M60</f>
        <v>1169110</v>
      </c>
      <c r="R20" s="215">
        <f t="shared" si="0"/>
        <v>0.26618538888556253</v>
      </c>
      <c r="S20" s="215"/>
      <c r="T20" s="643">
        <v>143</v>
      </c>
      <c r="U20" s="643">
        <v>279</v>
      </c>
      <c r="V20" s="215"/>
      <c r="W20" s="643">
        <v>50</v>
      </c>
      <c r="X20" s="643">
        <v>125</v>
      </c>
      <c r="Y20" s="215"/>
    </row>
    <row r="21" spans="1:25" s="522" customFormat="1" ht="14.25" x14ac:dyDescent="0.2">
      <c r="A21" s="523" t="s">
        <v>289</v>
      </c>
      <c r="B21" s="226">
        <v>21</v>
      </c>
      <c r="C21" s="226">
        <v>10</v>
      </c>
      <c r="D21" s="226">
        <v>33</v>
      </c>
      <c r="E21" s="226">
        <v>22</v>
      </c>
      <c r="F21" s="226">
        <v>18</v>
      </c>
      <c r="G21" s="226">
        <v>25</v>
      </c>
      <c r="H21" s="226">
        <v>35</v>
      </c>
      <c r="I21" s="226">
        <v>29</v>
      </c>
      <c r="J21" s="226">
        <v>32</v>
      </c>
      <c r="K21" s="226">
        <v>45</v>
      </c>
      <c r="L21" s="226">
        <v>24</v>
      </c>
      <c r="M21" s="523"/>
      <c r="N21" s="226">
        <f>'HB1 C1 calc first 5-yr aves'!H53</f>
        <v>17.2</v>
      </c>
      <c r="O21" s="282">
        <f t="shared" si="1"/>
        <v>33</v>
      </c>
      <c r="P21" s="666"/>
      <c r="Q21" s="121">
        <f>'HB4 calc HB rates'!M61</f>
        <v>321990</v>
      </c>
      <c r="R21" s="215">
        <f t="shared" si="0"/>
        <v>0.10248765489611479</v>
      </c>
      <c r="S21" s="215"/>
      <c r="T21" s="643">
        <v>19</v>
      </c>
      <c r="U21" s="643">
        <v>17</v>
      </c>
      <c r="V21" s="215"/>
      <c r="W21" s="643">
        <v>2</v>
      </c>
      <c r="X21" s="643">
        <v>7</v>
      </c>
      <c r="Y21" s="215"/>
    </row>
    <row r="22" spans="1:25" s="522" customFormat="1" ht="12.75" x14ac:dyDescent="0.2">
      <c r="A22" s="523" t="s">
        <v>25</v>
      </c>
      <c r="B22" s="226">
        <v>54</v>
      </c>
      <c r="C22" s="226">
        <v>62</v>
      </c>
      <c r="D22" s="226">
        <v>61</v>
      </c>
      <c r="E22" s="226">
        <v>67</v>
      </c>
      <c r="F22" s="226">
        <v>75</v>
      </c>
      <c r="G22" s="226">
        <v>67</v>
      </c>
      <c r="H22" s="226">
        <v>73</v>
      </c>
      <c r="I22" s="226">
        <v>113</v>
      </c>
      <c r="J22" s="226">
        <v>102</v>
      </c>
      <c r="K22" s="226">
        <v>130</v>
      </c>
      <c r="L22" s="226">
        <v>163</v>
      </c>
      <c r="M22" s="523"/>
      <c r="N22" s="226">
        <f>'HB1 C1 calc first 5-yr aves'!H54</f>
        <v>50.4</v>
      </c>
      <c r="O22" s="282">
        <f t="shared" si="1"/>
        <v>116.2</v>
      </c>
      <c r="P22" s="666"/>
      <c r="Q22" s="121">
        <f>'HB4 calc HB rates'!M62</f>
        <v>658130</v>
      </c>
      <c r="R22" s="215">
        <f t="shared" si="0"/>
        <v>0.17656086183580752</v>
      </c>
      <c r="S22" s="215"/>
      <c r="T22" s="643">
        <v>44</v>
      </c>
      <c r="U22" s="643">
        <v>122</v>
      </c>
      <c r="V22" s="215"/>
      <c r="W22" s="643">
        <v>10</v>
      </c>
      <c r="X22" s="643">
        <v>41</v>
      </c>
      <c r="Y22" s="215"/>
    </row>
    <row r="23" spans="1:25" s="522" customFormat="1" ht="12.75" x14ac:dyDescent="0.2">
      <c r="A23" s="523" t="s">
        <v>26</v>
      </c>
      <c r="B23" s="226">
        <v>81</v>
      </c>
      <c r="C23" s="226">
        <v>73</v>
      </c>
      <c r="D23" s="226">
        <v>73</v>
      </c>
      <c r="E23" s="226">
        <v>90</v>
      </c>
      <c r="F23" s="226">
        <v>90</v>
      </c>
      <c r="G23" s="226">
        <v>105</v>
      </c>
      <c r="H23" s="226">
        <v>100</v>
      </c>
      <c r="I23" s="226">
        <v>128</v>
      </c>
      <c r="J23" s="226">
        <v>137</v>
      </c>
      <c r="K23" s="226">
        <v>152</v>
      </c>
      <c r="L23" s="226">
        <v>155</v>
      </c>
      <c r="M23" s="523"/>
      <c r="N23" s="226">
        <f>'HB1 C1 calc first 5-yr aves'!H55</f>
        <v>66.599999999999994</v>
      </c>
      <c r="O23" s="282">
        <f t="shared" si="1"/>
        <v>134.4</v>
      </c>
      <c r="P23" s="666"/>
      <c r="Q23" s="121">
        <f>'HB4 calc HB rates'!M63</f>
        <v>889450</v>
      </c>
      <c r="R23" s="215">
        <f t="shared" si="0"/>
        <v>0.15110461521164764</v>
      </c>
      <c r="S23" s="215"/>
      <c r="T23" s="643">
        <v>60</v>
      </c>
      <c r="U23" s="643">
        <v>109</v>
      </c>
      <c r="V23" s="215"/>
      <c r="W23" s="643">
        <v>21</v>
      </c>
      <c r="X23" s="643">
        <v>46</v>
      </c>
      <c r="Y23" s="215"/>
    </row>
    <row r="24" spans="1:25" s="522" customFormat="1" ht="12.75" x14ac:dyDescent="0.2">
      <c r="A24" s="523" t="s">
        <v>27</v>
      </c>
      <c r="B24" s="226">
        <v>0</v>
      </c>
      <c r="C24" s="226">
        <v>2</v>
      </c>
      <c r="D24" s="523">
        <v>0</v>
      </c>
      <c r="E24" s="226">
        <v>1</v>
      </c>
      <c r="F24" s="226">
        <v>1</v>
      </c>
      <c r="G24" s="226">
        <v>0</v>
      </c>
      <c r="H24" s="226">
        <v>1</v>
      </c>
      <c r="I24" s="226">
        <v>1</v>
      </c>
      <c r="J24" s="226">
        <v>1</v>
      </c>
      <c r="K24" s="226">
        <v>3</v>
      </c>
      <c r="L24" s="226">
        <v>1</v>
      </c>
      <c r="M24" s="523"/>
      <c r="N24" s="226">
        <f>'HB1 C1 calc first 5-yr aves'!H56</f>
        <v>0.4</v>
      </c>
      <c r="O24" s="282">
        <f t="shared" si="1"/>
        <v>1.4</v>
      </c>
      <c r="P24" s="666"/>
      <c r="Q24" s="121">
        <f>'HB4 calc HB rates'!M64</f>
        <v>22000</v>
      </c>
      <c r="R24" s="215">
        <f t="shared" si="0"/>
        <v>6.363636363636363E-2</v>
      </c>
      <c r="S24" s="215"/>
      <c r="T24" s="643">
        <v>0</v>
      </c>
      <c r="U24" s="643">
        <v>0</v>
      </c>
      <c r="V24" s="215"/>
      <c r="W24" s="643">
        <v>0</v>
      </c>
      <c r="X24" s="643">
        <v>1</v>
      </c>
      <c r="Y24" s="215"/>
    </row>
    <row r="25" spans="1:25" s="522" customFormat="1" ht="12.75" x14ac:dyDescent="0.2">
      <c r="A25" s="523" t="s">
        <v>28</v>
      </c>
      <c r="B25" s="226">
        <v>0</v>
      </c>
      <c r="C25" s="226">
        <v>2</v>
      </c>
      <c r="D25" s="226">
        <v>3</v>
      </c>
      <c r="E25" s="226">
        <v>2</v>
      </c>
      <c r="F25" s="226">
        <v>0</v>
      </c>
      <c r="G25" s="226">
        <v>4</v>
      </c>
      <c r="H25" s="226">
        <v>1</v>
      </c>
      <c r="I25" s="226">
        <v>1</v>
      </c>
      <c r="J25" s="226">
        <v>2</v>
      </c>
      <c r="K25" s="226">
        <v>0</v>
      </c>
      <c r="L25" s="226">
        <v>2</v>
      </c>
      <c r="M25" s="523"/>
      <c r="N25" s="226">
        <f>'HB1 C1 calc first 5-yr aves'!H57</f>
        <v>1.2</v>
      </c>
      <c r="O25" s="282">
        <f t="shared" si="1"/>
        <v>1.2</v>
      </c>
      <c r="P25" s="666"/>
      <c r="Q25" s="121">
        <f>'HB4 calc HB rates'!M65</f>
        <v>23080</v>
      </c>
      <c r="R25" s="215">
        <f t="shared" si="0"/>
        <v>5.1993067590987867E-2</v>
      </c>
      <c r="S25" s="215"/>
      <c r="T25" s="643">
        <v>0</v>
      </c>
      <c r="U25" s="643">
        <v>2</v>
      </c>
      <c r="V25" s="215"/>
      <c r="W25" s="643">
        <v>0</v>
      </c>
      <c r="X25" s="643">
        <v>0</v>
      </c>
      <c r="Y25" s="215"/>
    </row>
    <row r="26" spans="1:25" s="522" customFormat="1" ht="12.75" x14ac:dyDescent="0.2">
      <c r="A26" s="523" t="s">
        <v>29</v>
      </c>
      <c r="B26" s="226">
        <v>44</v>
      </c>
      <c r="C26" s="226">
        <v>34</v>
      </c>
      <c r="D26" s="226">
        <v>45</v>
      </c>
      <c r="E26" s="226">
        <v>55</v>
      </c>
      <c r="F26" s="226">
        <v>37</v>
      </c>
      <c r="G26" s="226">
        <v>48</v>
      </c>
      <c r="H26" s="226">
        <v>63</v>
      </c>
      <c r="I26" s="226">
        <v>62</v>
      </c>
      <c r="J26" s="226">
        <v>94</v>
      </c>
      <c r="K26" s="226">
        <v>109</v>
      </c>
      <c r="L26" s="226">
        <v>118</v>
      </c>
      <c r="M26" s="523"/>
      <c r="N26" s="226">
        <f>'HB1 C1 calc first 5-yr aves'!H58</f>
        <v>37.4</v>
      </c>
      <c r="O26" s="282">
        <f t="shared" si="1"/>
        <v>89.2</v>
      </c>
      <c r="P26" s="666"/>
      <c r="Q26" s="121">
        <f>'HB4 calc HB rates'!M66</f>
        <v>416090</v>
      </c>
      <c r="R26" s="215">
        <f t="shared" si="0"/>
        <v>0.2143766973491312</v>
      </c>
      <c r="S26" s="215"/>
      <c r="T26" s="643">
        <v>32</v>
      </c>
      <c r="U26" s="643">
        <v>81</v>
      </c>
      <c r="V26" s="215"/>
      <c r="W26" s="643">
        <v>12</v>
      </c>
      <c r="X26" s="643">
        <v>37</v>
      </c>
      <c r="Y26" s="215"/>
    </row>
    <row r="27" spans="1:25" s="522" customFormat="1" ht="12.75" x14ac:dyDescent="0.2">
      <c r="A27" s="523" t="s">
        <v>30</v>
      </c>
      <c r="B27" s="226">
        <v>2</v>
      </c>
      <c r="C27" s="226">
        <v>1</v>
      </c>
      <c r="D27" s="226">
        <v>1</v>
      </c>
      <c r="E27" s="226">
        <v>1</v>
      </c>
      <c r="F27" s="226">
        <v>2</v>
      </c>
      <c r="G27" s="226">
        <v>1</v>
      </c>
      <c r="H27" s="226">
        <v>1</v>
      </c>
      <c r="I27" s="226">
        <v>1</v>
      </c>
      <c r="J27" s="226">
        <v>3</v>
      </c>
      <c r="K27" s="226">
        <v>2</v>
      </c>
      <c r="L27" s="226">
        <v>0</v>
      </c>
      <c r="M27" s="644"/>
      <c r="N27" s="226">
        <f>'HB1 C1 calc first 5-yr aves'!H59</f>
        <v>1.4</v>
      </c>
      <c r="O27" s="282">
        <f t="shared" si="1"/>
        <v>1.4</v>
      </c>
      <c r="P27" s="666"/>
      <c r="Q27" s="121">
        <f>'HB4 calc HB rates'!M67</f>
        <v>26950</v>
      </c>
      <c r="R27" s="215">
        <f t="shared" si="0"/>
        <v>5.1948051948051951E-2</v>
      </c>
      <c r="S27" s="215"/>
      <c r="T27" s="643">
        <v>1</v>
      </c>
      <c r="U27" s="643">
        <v>0</v>
      </c>
      <c r="V27" s="215"/>
      <c r="W27" s="643">
        <v>1</v>
      </c>
      <c r="X27" s="643">
        <v>0</v>
      </c>
      <c r="Y27" s="215"/>
    </row>
    <row r="28" spans="1:25" s="522" customFormat="1" ht="6" customHeight="1" x14ac:dyDescent="0.2">
      <c r="A28" s="523"/>
      <c r="B28" s="226"/>
      <c r="C28" s="226"/>
      <c r="D28" s="226"/>
      <c r="E28" s="226"/>
      <c r="F28" s="226"/>
      <c r="G28" s="226"/>
      <c r="H28" s="226"/>
      <c r="I28" s="226"/>
      <c r="J28" s="226"/>
      <c r="K28" s="226"/>
      <c r="L28" s="226"/>
      <c r="M28" s="644"/>
      <c r="N28" s="226"/>
      <c r="O28" s="282"/>
      <c r="P28" s="666"/>
      <c r="Q28" s="121"/>
      <c r="R28" s="215"/>
      <c r="S28" s="215"/>
      <c r="T28" s="215"/>
      <c r="U28" s="215"/>
      <c r="V28" s="215"/>
      <c r="W28" s="215"/>
      <c r="X28" s="215"/>
      <c r="Y28" s="215"/>
    </row>
    <row r="29" spans="1:25" s="522" customFormat="1" ht="14.25" x14ac:dyDescent="0.2">
      <c r="A29" s="868" t="s">
        <v>379</v>
      </c>
      <c r="B29" s="868"/>
      <c r="C29" s="868"/>
      <c r="D29" s="868"/>
      <c r="E29" s="868"/>
      <c r="F29" s="868"/>
      <c r="G29" s="868"/>
      <c r="H29" s="868"/>
      <c r="I29" s="226"/>
      <c r="J29" s="226"/>
      <c r="K29" s="226"/>
      <c r="L29" s="226"/>
      <c r="M29" s="644"/>
      <c r="N29" s="226"/>
      <c r="O29" s="282"/>
      <c r="P29" s="666"/>
      <c r="Q29" s="121"/>
      <c r="R29" s="215"/>
      <c r="S29" s="215"/>
      <c r="T29" s="215"/>
      <c r="U29" s="215"/>
      <c r="V29" s="215"/>
      <c r="W29" s="215"/>
      <c r="X29" s="215"/>
      <c r="Y29" s="215"/>
    </row>
    <row r="30" spans="1:25" s="522" customFormat="1" ht="6" customHeight="1" x14ac:dyDescent="0.2">
      <c r="A30" s="523"/>
      <c r="B30" s="226"/>
      <c r="C30" s="226"/>
      <c r="D30" s="226"/>
      <c r="E30" s="226"/>
      <c r="F30" s="226"/>
      <c r="G30" s="226"/>
      <c r="H30" s="226"/>
      <c r="I30" s="226"/>
      <c r="J30" s="226"/>
      <c r="K30" s="226"/>
      <c r="L30" s="226"/>
      <c r="M30" s="644"/>
      <c r="N30" s="226"/>
      <c r="O30" s="282"/>
      <c r="P30" s="666"/>
      <c r="Q30" s="121"/>
      <c r="R30" s="215"/>
      <c r="S30" s="215"/>
      <c r="T30" s="215"/>
      <c r="U30" s="215"/>
      <c r="V30" s="215"/>
      <c r="W30" s="215"/>
      <c r="X30" s="215"/>
      <c r="Y30" s="215"/>
    </row>
    <row r="31" spans="1:25" s="522" customFormat="1" ht="12.75" x14ac:dyDescent="0.2">
      <c r="A31" s="477" t="s">
        <v>18</v>
      </c>
      <c r="B31" s="65">
        <v>25</v>
      </c>
      <c r="C31" s="65">
        <v>27</v>
      </c>
      <c r="D31" s="65">
        <v>25</v>
      </c>
      <c r="E31" s="65">
        <v>25</v>
      </c>
      <c r="F31" s="65">
        <v>32</v>
      </c>
      <c r="G31" s="65">
        <v>10</v>
      </c>
      <c r="H31" s="65">
        <v>4</v>
      </c>
      <c r="I31" s="65">
        <v>5</v>
      </c>
      <c r="J31" s="65">
        <v>3</v>
      </c>
      <c r="K31" s="65">
        <v>9</v>
      </c>
      <c r="L31" s="65">
        <v>2</v>
      </c>
      <c r="M31" s="188"/>
      <c r="N31" s="65"/>
      <c r="O31" s="176"/>
      <c r="P31" s="191"/>
      <c r="Q31" s="100"/>
      <c r="R31" s="189"/>
      <c r="S31" s="189"/>
      <c r="T31" s="189"/>
      <c r="U31" s="189"/>
      <c r="V31" s="189"/>
      <c r="W31" s="189"/>
      <c r="X31" s="189"/>
      <c r="Y31" s="215"/>
    </row>
    <row r="32" spans="1:25" s="522" customFormat="1" ht="6" customHeight="1" x14ac:dyDescent="0.2">
      <c r="A32" s="523"/>
      <c r="B32" s="226"/>
      <c r="C32" s="226"/>
      <c r="D32" s="226"/>
      <c r="E32" s="226"/>
      <c r="F32" s="226"/>
      <c r="G32" s="226"/>
      <c r="H32" s="226"/>
      <c r="I32" s="226"/>
      <c r="J32" s="226"/>
      <c r="K32" s="226"/>
      <c r="L32" s="226"/>
      <c r="M32" s="644"/>
      <c r="N32" s="226"/>
      <c r="O32" s="282"/>
      <c r="P32" s="666"/>
      <c r="Q32" s="121"/>
      <c r="R32" s="215"/>
      <c r="S32" s="215"/>
      <c r="T32" s="215"/>
      <c r="U32" s="215"/>
      <c r="V32" s="215"/>
      <c r="W32" s="215"/>
      <c r="X32" s="215"/>
      <c r="Y32" s="215"/>
    </row>
    <row r="33" spans="1:25" s="522" customFormat="1" ht="12.75" x14ac:dyDescent="0.2">
      <c r="A33" s="523" t="s">
        <v>19</v>
      </c>
      <c r="B33" s="226">
        <v>1</v>
      </c>
      <c r="C33" s="226">
        <v>2</v>
      </c>
      <c r="D33" s="226">
        <v>3</v>
      </c>
      <c r="E33" s="226">
        <v>2</v>
      </c>
      <c r="F33" s="226">
        <v>1</v>
      </c>
      <c r="G33" s="226">
        <v>2</v>
      </c>
      <c r="H33" s="226">
        <v>1</v>
      </c>
      <c r="I33" s="226">
        <v>0</v>
      </c>
      <c r="J33" s="226">
        <v>1</v>
      </c>
      <c r="K33" s="226">
        <v>2</v>
      </c>
      <c r="L33" s="226">
        <v>0</v>
      </c>
      <c r="M33" s="644"/>
      <c r="N33" s="226"/>
      <c r="O33" s="282"/>
      <c r="P33" s="666"/>
      <c r="Q33" s="121"/>
      <c r="R33" s="215"/>
      <c r="S33" s="215"/>
      <c r="T33" s="215"/>
      <c r="U33" s="215"/>
      <c r="V33" s="215"/>
      <c r="W33" s="215"/>
      <c r="X33" s="215"/>
      <c r="Y33" s="215"/>
    </row>
    <row r="34" spans="1:25" s="522" customFormat="1" ht="12.75" x14ac:dyDescent="0.2">
      <c r="A34" s="523" t="s">
        <v>20</v>
      </c>
      <c r="B34" s="226">
        <v>0</v>
      </c>
      <c r="C34" s="226">
        <v>0</v>
      </c>
      <c r="D34" s="226">
        <v>2</v>
      </c>
      <c r="E34" s="226">
        <v>0</v>
      </c>
      <c r="F34" s="226">
        <v>0</v>
      </c>
      <c r="G34" s="226">
        <v>0</v>
      </c>
      <c r="H34" s="226">
        <v>0</v>
      </c>
      <c r="I34" s="226">
        <v>0</v>
      </c>
      <c r="J34" s="226">
        <v>0</v>
      </c>
      <c r="K34" s="226">
        <v>0</v>
      </c>
      <c r="L34" s="226">
        <v>0</v>
      </c>
      <c r="M34" s="644"/>
      <c r="N34" s="226"/>
      <c r="O34" s="282"/>
      <c r="P34" s="666"/>
      <c r="Q34" s="121"/>
      <c r="R34" s="215"/>
      <c r="S34" s="215"/>
      <c r="T34" s="215"/>
      <c r="U34" s="215"/>
      <c r="V34" s="215"/>
      <c r="W34" s="215"/>
      <c r="X34" s="215"/>
      <c r="Y34" s="215"/>
    </row>
    <row r="35" spans="1:25" s="522" customFormat="1" ht="12.75" x14ac:dyDescent="0.2">
      <c r="A35" s="523" t="s">
        <v>21</v>
      </c>
      <c r="B35" s="226">
        <v>1</v>
      </c>
      <c r="C35" s="226">
        <v>0</v>
      </c>
      <c r="D35" s="226">
        <v>1</v>
      </c>
      <c r="E35" s="226">
        <v>0</v>
      </c>
      <c r="F35" s="226">
        <v>1</v>
      </c>
      <c r="G35" s="226">
        <v>0</v>
      </c>
      <c r="H35" s="226">
        <v>0</v>
      </c>
      <c r="I35" s="226">
        <v>0</v>
      </c>
      <c r="J35" s="226">
        <v>0</v>
      </c>
      <c r="K35" s="226">
        <v>1</v>
      </c>
      <c r="L35" s="226">
        <v>0</v>
      </c>
      <c r="M35" s="644"/>
      <c r="N35" s="226"/>
      <c r="O35" s="282"/>
      <c r="P35" s="666"/>
      <c r="Q35" s="121"/>
      <c r="R35" s="215"/>
      <c r="S35" s="215"/>
      <c r="T35" s="215"/>
      <c r="U35" s="215"/>
      <c r="V35" s="215"/>
      <c r="W35" s="215"/>
      <c r="X35" s="215"/>
      <c r="Y35" s="215"/>
    </row>
    <row r="36" spans="1:25" s="522" customFormat="1" ht="12.75" x14ac:dyDescent="0.2">
      <c r="A36" s="523" t="s">
        <v>22</v>
      </c>
      <c r="B36" s="226">
        <v>2</v>
      </c>
      <c r="C36" s="226">
        <v>3</v>
      </c>
      <c r="D36" s="226">
        <v>2</v>
      </c>
      <c r="E36" s="226">
        <v>3</v>
      </c>
      <c r="F36" s="226">
        <v>1</v>
      </c>
      <c r="G36" s="226">
        <v>0</v>
      </c>
      <c r="H36" s="226">
        <v>0</v>
      </c>
      <c r="I36" s="226">
        <v>0</v>
      </c>
      <c r="J36" s="226">
        <v>0</v>
      </c>
      <c r="K36" s="226">
        <v>0</v>
      </c>
      <c r="L36" s="226">
        <v>0</v>
      </c>
      <c r="M36" s="644"/>
      <c r="N36" s="226"/>
      <c r="O36" s="282"/>
      <c r="P36" s="666"/>
      <c r="Q36" s="121"/>
      <c r="R36" s="215"/>
      <c r="S36" s="215"/>
      <c r="T36" s="215"/>
      <c r="U36" s="215"/>
      <c r="V36" s="215"/>
      <c r="W36" s="215"/>
      <c r="X36" s="215"/>
      <c r="Y36" s="215"/>
    </row>
    <row r="37" spans="1:25" s="522" customFormat="1" ht="12.75" x14ac:dyDescent="0.2">
      <c r="A37" s="523" t="s">
        <v>23</v>
      </c>
      <c r="B37" s="226">
        <v>1</v>
      </c>
      <c r="C37" s="226">
        <v>0</v>
      </c>
      <c r="D37" s="226">
        <v>0</v>
      </c>
      <c r="E37" s="226">
        <v>1</v>
      </c>
      <c r="F37" s="226">
        <v>0</v>
      </c>
      <c r="G37" s="226">
        <v>0</v>
      </c>
      <c r="H37" s="226">
        <v>0</v>
      </c>
      <c r="I37" s="226">
        <v>0</v>
      </c>
      <c r="J37" s="226">
        <v>1</v>
      </c>
      <c r="K37" s="226">
        <v>1</v>
      </c>
      <c r="L37" s="226">
        <v>0</v>
      </c>
      <c r="M37" s="644"/>
      <c r="N37" s="226"/>
      <c r="O37" s="282"/>
      <c r="P37" s="666"/>
      <c r="Q37" s="121"/>
      <c r="R37" s="215"/>
      <c r="S37" s="215"/>
      <c r="T37" s="215"/>
      <c r="U37" s="215"/>
      <c r="V37" s="215"/>
      <c r="W37" s="215"/>
      <c r="X37" s="215"/>
      <c r="Y37" s="215"/>
    </row>
    <row r="38" spans="1:25" s="522" customFormat="1" ht="12.75" x14ac:dyDescent="0.2">
      <c r="A38" s="523" t="s">
        <v>24</v>
      </c>
      <c r="B38" s="226">
        <v>5</v>
      </c>
      <c r="C38" s="226">
        <v>3</v>
      </c>
      <c r="D38" s="226">
        <v>1</v>
      </c>
      <c r="E38" s="226">
        <v>1</v>
      </c>
      <c r="F38" s="226">
        <v>3</v>
      </c>
      <c r="G38" s="226">
        <v>1</v>
      </c>
      <c r="H38" s="226">
        <v>0</v>
      </c>
      <c r="I38" s="226">
        <v>0</v>
      </c>
      <c r="J38" s="226">
        <v>0</v>
      </c>
      <c r="K38" s="226">
        <v>1</v>
      </c>
      <c r="L38" s="226">
        <v>0</v>
      </c>
      <c r="M38" s="644"/>
      <c r="N38" s="226"/>
      <c r="O38" s="282"/>
      <c r="P38" s="666"/>
      <c r="Q38" s="121"/>
      <c r="R38" s="215"/>
      <c r="S38" s="215"/>
      <c r="T38" s="215"/>
      <c r="U38" s="215"/>
      <c r="V38" s="215"/>
      <c r="W38" s="215"/>
      <c r="X38" s="215"/>
      <c r="Y38" s="215"/>
    </row>
    <row r="39" spans="1:25" s="522" customFormat="1" ht="14.25" x14ac:dyDescent="0.2">
      <c r="A39" s="523" t="s">
        <v>288</v>
      </c>
      <c r="B39" s="226">
        <v>4</v>
      </c>
      <c r="C39" s="226">
        <v>7</v>
      </c>
      <c r="D39" s="226">
        <v>7</v>
      </c>
      <c r="E39" s="226">
        <v>8</v>
      </c>
      <c r="F39" s="226">
        <v>7</v>
      </c>
      <c r="G39" s="226">
        <v>2</v>
      </c>
      <c r="H39" s="226">
        <v>1</v>
      </c>
      <c r="I39" s="226">
        <v>2</v>
      </c>
      <c r="J39" s="226">
        <v>1</v>
      </c>
      <c r="K39" s="226">
        <v>2</v>
      </c>
      <c r="L39" s="226">
        <v>0</v>
      </c>
      <c r="M39" s="644"/>
      <c r="N39" s="226"/>
      <c r="O39" s="282"/>
      <c r="P39" s="666"/>
      <c r="Q39" s="121"/>
      <c r="R39" s="215"/>
      <c r="S39" s="215"/>
      <c r="T39" s="215"/>
      <c r="U39" s="215"/>
      <c r="V39" s="215"/>
      <c r="W39" s="215"/>
      <c r="X39" s="215"/>
      <c r="Y39" s="215"/>
    </row>
    <row r="40" spans="1:25" s="522" customFormat="1" ht="14.25" x14ac:dyDescent="0.2">
      <c r="A40" s="523" t="s">
        <v>289</v>
      </c>
      <c r="B40" s="226">
        <v>1</v>
      </c>
      <c r="C40" s="226">
        <v>3</v>
      </c>
      <c r="D40" s="226">
        <v>4</v>
      </c>
      <c r="E40" s="226">
        <v>2</v>
      </c>
      <c r="F40" s="226">
        <v>1</v>
      </c>
      <c r="G40" s="226">
        <v>1</v>
      </c>
      <c r="H40" s="226">
        <v>1</v>
      </c>
      <c r="I40" s="226">
        <v>0</v>
      </c>
      <c r="J40" s="226">
        <v>0</v>
      </c>
      <c r="K40" s="226">
        <v>0</v>
      </c>
      <c r="L40" s="226">
        <v>0</v>
      </c>
      <c r="M40" s="644"/>
      <c r="N40" s="226"/>
      <c r="O40" s="282"/>
      <c r="P40" s="666"/>
      <c r="Q40" s="121"/>
      <c r="R40" s="215"/>
      <c r="S40" s="215"/>
      <c r="T40" s="215"/>
      <c r="U40" s="215"/>
      <c r="V40" s="215"/>
      <c r="W40" s="215"/>
      <c r="X40" s="215"/>
      <c r="Y40" s="215"/>
    </row>
    <row r="41" spans="1:25" s="522" customFormat="1" ht="12.75" x14ac:dyDescent="0.2">
      <c r="A41" s="523" t="s">
        <v>25</v>
      </c>
      <c r="B41" s="226">
        <v>5</v>
      </c>
      <c r="C41" s="226">
        <v>3</v>
      </c>
      <c r="D41" s="226">
        <v>2</v>
      </c>
      <c r="E41" s="226">
        <v>6</v>
      </c>
      <c r="F41" s="226">
        <v>5</v>
      </c>
      <c r="G41" s="226">
        <v>1</v>
      </c>
      <c r="H41" s="226">
        <v>0</v>
      </c>
      <c r="I41" s="226">
        <v>1</v>
      </c>
      <c r="J41" s="226">
        <v>0</v>
      </c>
      <c r="K41" s="226">
        <v>1</v>
      </c>
      <c r="L41" s="226">
        <v>0</v>
      </c>
      <c r="M41" s="644"/>
      <c r="N41" s="226"/>
      <c r="O41" s="282"/>
      <c r="P41" s="666"/>
      <c r="Q41" s="121"/>
      <c r="R41" s="215"/>
      <c r="S41" s="215"/>
      <c r="T41" s="215"/>
      <c r="U41" s="215"/>
      <c r="V41" s="215"/>
      <c r="W41" s="215"/>
      <c r="X41" s="215"/>
      <c r="Y41" s="215"/>
    </row>
    <row r="42" spans="1:25" s="522" customFormat="1" ht="12.75" x14ac:dyDescent="0.2">
      <c r="A42" s="523" t="s">
        <v>26</v>
      </c>
      <c r="B42" s="226">
        <v>3</v>
      </c>
      <c r="C42" s="226">
        <v>2</v>
      </c>
      <c r="D42" s="226">
        <v>0</v>
      </c>
      <c r="E42" s="226">
        <v>2</v>
      </c>
      <c r="F42" s="226">
        <v>6</v>
      </c>
      <c r="G42" s="226">
        <v>2</v>
      </c>
      <c r="H42" s="226">
        <v>0</v>
      </c>
      <c r="I42" s="226">
        <v>1</v>
      </c>
      <c r="J42" s="226">
        <v>0</v>
      </c>
      <c r="K42" s="226">
        <v>1</v>
      </c>
      <c r="L42" s="226">
        <v>1</v>
      </c>
      <c r="M42" s="644"/>
      <c r="N42" s="226"/>
      <c r="O42" s="282"/>
      <c r="P42" s="666"/>
      <c r="Q42" s="121"/>
      <c r="R42" s="215"/>
      <c r="S42" s="215"/>
      <c r="T42" s="215"/>
      <c r="U42" s="215"/>
      <c r="V42" s="215"/>
      <c r="W42" s="215"/>
      <c r="X42" s="215"/>
      <c r="Y42" s="215"/>
    </row>
    <row r="43" spans="1:25" s="522" customFormat="1" ht="12.75" x14ac:dyDescent="0.2">
      <c r="A43" s="523" t="s">
        <v>27</v>
      </c>
      <c r="B43" s="226">
        <v>0</v>
      </c>
      <c r="C43" s="226">
        <v>0</v>
      </c>
      <c r="D43" s="226">
        <v>1</v>
      </c>
      <c r="E43" s="226">
        <v>0</v>
      </c>
      <c r="F43" s="226">
        <v>0</v>
      </c>
      <c r="G43" s="226">
        <v>0</v>
      </c>
      <c r="H43" s="226">
        <v>0</v>
      </c>
      <c r="I43" s="226">
        <v>0</v>
      </c>
      <c r="J43" s="226">
        <v>0</v>
      </c>
      <c r="K43" s="226">
        <v>0</v>
      </c>
      <c r="L43" s="226">
        <v>0</v>
      </c>
      <c r="M43" s="644"/>
      <c r="N43" s="226"/>
      <c r="O43" s="282"/>
      <c r="P43" s="666"/>
      <c r="Q43" s="121"/>
      <c r="R43" s="215"/>
      <c r="S43" s="215"/>
      <c r="T43" s="215"/>
      <c r="U43" s="215"/>
      <c r="V43" s="215"/>
      <c r="W43" s="215"/>
      <c r="X43" s="215"/>
      <c r="Y43" s="215"/>
    </row>
    <row r="44" spans="1:25" s="522" customFormat="1" ht="12.75" x14ac:dyDescent="0.2">
      <c r="A44" s="523" t="s">
        <v>28</v>
      </c>
      <c r="B44" s="226">
        <v>0</v>
      </c>
      <c r="C44" s="226">
        <v>0</v>
      </c>
      <c r="D44" s="226">
        <v>0</v>
      </c>
      <c r="E44" s="226">
        <v>0</v>
      </c>
      <c r="F44" s="226">
        <v>0</v>
      </c>
      <c r="G44" s="226">
        <v>0</v>
      </c>
      <c r="H44" s="226">
        <v>0</v>
      </c>
      <c r="I44" s="226">
        <v>0</v>
      </c>
      <c r="J44" s="226">
        <v>0</v>
      </c>
      <c r="K44" s="226">
        <v>0</v>
      </c>
      <c r="L44" s="226">
        <v>0</v>
      </c>
      <c r="M44" s="644"/>
      <c r="N44" s="226"/>
      <c r="O44" s="282"/>
      <c r="P44" s="666"/>
      <c r="Q44" s="121"/>
      <c r="R44" s="215"/>
      <c r="S44" s="215"/>
      <c r="T44" s="215"/>
      <c r="U44" s="215"/>
      <c r="V44" s="215"/>
      <c r="W44" s="215"/>
      <c r="X44" s="215"/>
      <c r="Y44" s="215"/>
    </row>
    <row r="45" spans="1:25" s="522" customFormat="1" ht="12.75" x14ac:dyDescent="0.2">
      <c r="A45" s="523" t="s">
        <v>29</v>
      </c>
      <c r="B45" s="226">
        <v>2</v>
      </c>
      <c r="C45" s="226">
        <v>4</v>
      </c>
      <c r="D45" s="226">
        <v>2</v>
      </c>
      <c r="E45" s="226">
        <v>0</v>
      </c>
      <c r="F45" s="226">
        <v>6</v>
      </c>
      <c r="G45" s="226">
        <v>1</v>
      </c>
      <c r="H45" s="226">
        <v>1</v>
      </c>
      <c r="I45" s="226">
        <v>1</v>
      </c>
      <c r="J45" s="226">
        <v>0</v>
      </c>
      <c r="K45" s="226">
        <v>0</v>
      </c>
      <c r="L45" s="226">
        <v>1</v>
      </c>
      <c r="M45" s="644"/>
      <c r="N45" s="226"/>
      <c r="O45" s="282"/>
      <c r="P45" s="666"/>
      <c r="Q45" s="121"/>
      <c r="R45" s="215"/>
      <c r="S45" s="215"/>
      <c r="T45" s="215"/>
      <c r="U45" s="215"/>
      <c r="V45" s="215"/>
      <c r="W45" s="215"/>
      <c r="X45" s="215"/>
      <c r="Y45" s="215"/>
    </row>
    <row r="46" spans="1:25" s="522" customFormat="1" ht="12.75" x14ac:dyDescent="0.2">
      <c r="A46" s="523" t="s">
        <v>30</v>
      </c>
      <c r="B46" s="226">
        <v>0</v>
      </c>
      <c r="C46" s="226">
        <v>0</v>
      </c>
      <c r="D46" s="226">
        <v>0</v>
      </c>
      <c r="E46" s="226">
        <v>0</v>
      </c>
      <c r="F46" s="226">
        <v>1</v>
      </c>
      <c r="G46" s="226">
        <v>0</v>
      </c>
      <c r="H46" s="226">
        <v>0</v>
      </c>
      <c r="I46" s="226">
        <v>0</v>
      </c>
      <c r="J46" s="226">
        <v>0</v>
      </c>
      <c r="K46" s="226">
        <v>0</v>
      </c>
      <c r="L46" s="226">
        <v>0</v>
      </c>
      <c r="M46" s="644"/>
      <c r="N46" s="226"/>
      <c r="O46" s="282"/>
      <c r="P46" s="666"/>
      <c r="Q46" s="121"/>
      <c r="R46" s="215"/>
      <c r="S46" s="215"/>
      <c r="T46" s="215"/>
      <c r="U46" s="215"/>
      <c r="V46" s="215"/>
      <c r="W46" s="215"/>
      <c r="X46" s="215"/>
      <c r="Y46" s="215"/>
    </row>
    <row r="47" spans="1:25" s="147" customFormat="1" ht="6" customHeight="1" x14ac:dyDescent="0.2">
      <c r="A47" s="667"/>
      <c r="B47" s="667"/>
      <c r="C47" s="667"/>
      <c r="D47" s="667"/>
      <c r="E47" s="667"/>
      <c r="F47" s="667"/>
      <c r="G47" s="667"/>
      <c r="H47" s="667"/>
      <c r="I47" s="667"/>
      <c r="J47" s="667"/>
      <c r="K47" s="667"/>
      <c r="L47" s="667"/>
      <c r="M47" s="667"/>
      <c r="N47" s="667"/>
      <c r="O47" s="667"/>
      <c r="P47" s="667"/>
      <c r="Q47" s="667"/>
      <c r="R47" s="667"/>
      <c r="S47" s="667"/>
      <c r="T47" s="667"/>
      <c r="U47" s="667"/>
      <c r="V47" s="667"/>
      <c r="W47" s="667"/>
      <c r="X47" s="667"/>
      <c r="Y47" s="667"/>
    </row>
    <row r="48" spans="1:25" ht="6" customHeight="1" x14ac:dyDescent="0.2">
      <c r="A48" s="180"/>
      <c r="M48" s="234"/>
      <c r="N48" s="234"/>
      <c r="O48" s="234"/>
      <c r="P48" s="234"/>
      <c r="Q48" s="234"/>
      <c r="R48" s="234"/>
      <c r="S48" s="234"/>
      <c r="T48" s="234"/>
      <c r="U48" s="234"/>
      <c r="V48" s="234"/>
      <c r="W48" s="234"/>
      <c r="X48" s="234"/>
      <c r="Y48" s="234"/>
    </row>
    <row r="49" spans="1:25" ht="11.25" customHeight="1" x14ac:dyDescent="0.2">
      <c r="A49" s="56" t="s">
        <v>194</v>
      </c>
      <c r="M49" s="234"/>
      <c r="N49" s="234"/>
      <c r="O49" s="234"/>
      <c r="P49" s="234"/>
      <c r="Q49" s="234"/>
      <c r="R49" s="234"/>
      <c r="S49" s="234"/>
      <c r="T49" s="234"/>
      <c r="U49" s="234"/>
      <c r="V49" s="234"/>
      <c r="W49" s="234"/>
      <c r="X49" s="234"/>
      <c r="Y49" s="234"/>
    </row>
    <row r="50" spans="1:25" ht="11.25" customHeight="1" x14ac:dyDescent="0.2">
      <c r="A50" s="822" t="s">
        <v>211</v>
      </c>
      <c r="B50" s="822"/>
      <c r="C50" s="822"/>
      <c r="D50" s="822"/>
      <c r="E50" s="822"/>
      <c r="F50" s="822"/>
      <c r="G50" s="822"/>
      <c r="H50" s="822"/>
      <c r="I50" s="822"/>
      <c r="J50" s="822"/>
      <c r="K50" s="822"/>
      <c r="L50" s="822"/>
      <c r="M50" s="822"/>
      <c r="N50" s="822"/>
      <c r="O50" s="822"/>
      <c r="P50" s="822"/>
      <c r="Q50" s="822"/>
      <c r="R50" s="822"/>
      <c r="S50" s="460"/>
      <c r="T50" s="460"/>
      <c r="U50" s="460"/>
      <c r="V50" s="460"/>
      <c r="W50" s="460"/>
      <c r="X50" s="460"/>
      <c r="Y50" s="234"/>
    </row>
    <row r="51" spans="1:25" ht="11.25" customHeight="1" x14ac:dyDescent="0.2">
      <c r="A51" s="862" t="s">
        <v>583</v>
      </c>
      <c r="B51" s="862"/>
      <c r="C51" s="862"/>
      <c r="D51" s="862"/>
      <c r="E51" s="862"/>
      <c r="F51" s="862"/>
      <c r="G51" s="862"/>
      <c r="H51" s="862"/>
      <c r="I51" s="862"/>
      <c r="J51" s="862"/>
      <c r="K51" s="862"/>
      <c r="L51" s="862"/>
      <c r="M51" s="862"/>
      <c r="N51" s="862"/>
      <c r="O51" s="862"/>
      <c r="P51" s="862"/>
      <c r="Q51" s="862"/>
      <c r="R51" s="862"/>
      <c r="S51" s="234"/>
      <c r="T51" s="234"/>
      <c r="U51" s="234"/>
      <c r="V51" s="234"/>
      <c r="W51" s="234"/>
      <c r="X51" s="234"/>
      <c r="Y51" s="234"/>
    </row>
    <row r="52" spans="1:25" ht="11.25" customHeight="1" x14ac:dyDescent="0.2">
      <c r="A52" s="862"/>
      <c r="B52" s="862"/>
      <c r="C52" s="862"/>
      <c r="D52" s="862"/>
      <c r="E52" s="862"/>
      <c r="F52" s="862"/>
      <c r="G52" s="862"/>
      <c r="H52" s="862"/>
      <c r="I52" s="862"/>
      <c r="J52" s="862"/>
      <c r="K52" s="862"/>
      <c r="L52" s="862"/>
      <c r="M52" s="862"/>
      <c r="N52" s="862"/>
      <c r="O52" s="862"/>
      <c r="P52" s="862"/>
      <c r="Q52" s="862"/>
      <c r="R52" s="862"/>
      <c r="S52" s="668"/>
      <c r="T52" s="668"/>
      <c r="U52" s="668"/>
      <c r="V52" s="668"/>
      <c r="W52" s="668"/>
      <c r="X52" s="668"/>
      <c r="Y52" s="460"/>
    </row>
    <row r="53" spans="1:25" ht="11.25" customHeight="1" x14ac:dyDescent="0.2">
      <c r="A53" s="862"/>
      <c r="B53" s="862"/>
      <c r="C53" s="862"/>
      <c r="D53" s="862"/>
      <c r="E53" s="862"/>
      <c r="F53" s="862"/>
      <c r="G53" s="862"/>
      <c r="H53" s="862"/>
      <c r="I53" s="862"/>
      <c r="J53" s="862"/>
      <c r="K53" s="862"/>
      <c r="L53" s="862"/>
      <c r="M53" s="862"/>
      <c r="N53" s="862"/>
      <c r="O53" s="862"/>
      <c r="P53" s="862"/>
      <c r="Q53" s="862"/>
      <c r="R53" s="862"/>
      <c r="S53" s="668"/>
      <c r="T53" s="668"/>
      <c r="U53" s="668"/>
      <c r="V53" s="668"/>
      <c r="W53" s="668"/>
      <c r="X53" s="668"/>
      <c r="Y53" s="460"/>
    </row>
    <row r="54" spans="1:25" ht="11.25" customHeight="1" x14ac:dyDescent="0.2">
      <c r="A54" s="822" t="s">
        <v>380</v>
      </c>
      <c r="B54" s="822"/>
      <c r="C54" s="822"/>
      <c r="D54" s="822"/>
      <c r="E54" s="822"/>
      <c r="F54" s="822"/>
      <c r="G54" s="822"/>
      <c r="H54" s="822"/>
      <c r="I54" s="822"/>
      <c r="J54" s="822"/>
      <c r="K54" s="822"/>
      <c r="L54" s="822"/>
      <c r="M54" s="822"/>
      <c r="N54" s="822"/>
      <c r="O54" s="822"/>
      <c r="P54" s="822"/>
      <c r="Q54" s="822"/>
      <c r="R54" s="822"/>
      <c r="S54" s="460"/>
      <c r="T54" s="460"/>
      <c r="U54" s="460"/>
      <c r="V54" s="460"/>
      <c r="W54" s="460"/>
      <c r="X54" s="460"/>
      <c r="Y54" s="460"/>
    </row>
    <row r="55" spans="1:25" ht="11.25" customHeight="1" x14ac:dyDescent="0.2">
      <c r="A55" s="749" t="s">
        <v>528</v>
      </c>
      <c r="B55" s="749"/>
      <c r="C55" s="749"/>
      <c r="D55" s="749"/>
      <c r="E55" s="749"/>
      <c r="F55" s="749"/>
      <c r="G55" s="749"/>
      <c r="H55" s="749"/>
      <c r="I55" s="749"/>
      <c r="J55" s="749"/>
      <c r="K55" s="749"/>
      <c r="L55" s="749"/>
      <c r="M55" s="749"/>
      <c r="N55" s="749"/>
      <c r="O55" s="749"/>
      <c r="P55" s="749"/>
      <c r="Q55" s="749"/>
      <c r="R55" s="749"/>
      <c r="S55" s="578"/>
      <c r="T55" s="578"/>
      <c r="U55" s="578"/>
      <c r="V55" s="578"/>
      <c r="W55" s="578"/>
      <c r="X55" s="578"/>
      <c r="Y55" s="234"/>
    </row>
    <row r="56" spans="1:25" ht="11.25" customHeight="1" x14ac:dyDescent="0.2">
      <c r="A56" s="749"/>
      <c r="B56" s="749"/>
      <c r="C56" s="749"/>
      <c r="D56" s="749"/>
      <c r="E56" s="749"/>
      <c r="F56" s="749"/>
      <c r="G56" s="749"/>
      <c r="H56" s="749"/>
      <c r="I56" s="749"/>
      <c r="J56" s="749"/>
      <c r="K56" s="749"/>
      <c r="L56" s="749"/>
      <c r="M56" s="749"/>
      <c r="N56" s="749"/>
      <c r="O56" s="749"/>
      <c r="P56" s="749"/>
      <c r="Q56" s="749"/>
      <c r="R56" s="749"/>
      <c r="S56" s="234"/>
      <c r="T56" s="234"/>
      <c r="U56" s="234"/>
      <c r="V56" s="234"/>
      <c r="W56" s="234"/>
      <c r="X56" s="234"/>
      <c r="Y56" s="234"/>
    </row>
    <row r="57" spans="1:25" ht="11.25" customHeight="1" x14ac:dyDescent="0.2">
      <c r="A57" s="10"/>
      <c r="B57" s="10"/>
      <c r="C57" s="10"/>
      <c r="D57" s="10"/>
      <c r="M57" s="234"/>
      <c r="N57" s="234"/>
      <c r="O57" s="234"/>
      <c r="P57" s="234"/>
      <c r="Q57" s="234"/>
      <c r="R57" s="234"/>
      <c r="S57" s="234"/>
      <c r="T57" s="234"/>
      <c r="U57" s="234"/>
      <c r="V57" s="234"/>
      <c r="W57" s="234"/>
      <c r="X57" s="234"/>
      <c r="Y57" s="234"/>
    </row>
    <row r="58" spans="1:25" ht="11.25" customHeight="1" x14ac:dyDescent="0.2">
      <c r="A58" s="327" t="s">
        <v>785</v>
      </c>
      <c r="M58" s="234"/>
      <c r="N58" s="234"/>
      <c r="O58" s="234"/>
      <c r="P58" s="234"/>
      <c r="Q58" s="234"/>
      <c r="R58" s="234"/>
      <c r="S58" s="234"/>
      <c r="T58" s="234"/>
      <c r="U58" s="234"/>
      <c r="V58" s="234"/>
      <c r="W58" s="234"/>
      <c r="X58" s="234"/>
      <c r="Y58" s="234"/>
    </row>
    <row r="60" spans="1:25" ht="11.25" customHeight="1" x14ac:dyDescent="0.2">
      <c r="B60" s="636"/>
      <c r="C60" s="636"/>
      <c r="D60" s="636"/>
      <c r="E60" s="636"/>
      <c r="F60" s="636"/>
      <c r="G60" s="636"/>
      <c r="H60" s="636"/>
      <c r="I60" s="636"/>
      <c r="J60" s="636"/>
      <c r="K60" s="636"/>
      <c r="L60" s="636"/>
    </row>
  </sheetData>
  <mergeCells count="32">
    <mergeCell ref="F3:F8"/>
    <mergeCell ref="G3:G8"/>
    <mergeCell ref="H3:H8"/>
    <mergeCell ref="I3:I8"/>
    <mergeCell ref="J3:J8"/>
    <mergeCell ref="A3:A8"/>
    <mergeCell ref="B3:B8"/>
    <mergeCell ref="C3:C8"/>
    <mergeCell ref="D3:D8"/>
    <mergeCell ref="E3:E8"/>
    <mergeCell ref="T4:T8"/>
    <mergeCell ref="L3:L8"/>
    <mergeCell ref="S1:V1"/>
    <mergeCell ref="W4:W8"/>
    <mergeCell ref="X4:X8"/>
    <mergeCell ref="R4:R8"/>
    <mergeCell ref="A1:Q1"/>
    <mergeCell ref="A29:H29"/>
    <mergeCell ref="A55:R56"/>
    <mergeCell ref="W3:X3"/>
    <mergeCell ref="N3:O3"/>
    <mergeCell ref="T3:U3"/>
    <mergeCell ref="A51:R53"/>
    <mergeCell ref="K3:K8"/>
    <mergeCell ref="M3:M8"/>
    <mergeCell ref="A10:C10"/>
    <mergeCell ref="A54:R54"/>
    <mergeCell ref="A50:R50"/>
    <mergeCell ref="U4:U8"/>
    <mergeCell ref="N4:N7"/>
    <mergeCell ref="O4:O7"/>
    <mergeCell ref="Q3:Q8"/>
  </mergeCells>
  <phoneticPr fontId="0" type="noConversion"/>
  <hyperlinks>
    <hyperlink ref="S1" location="Contents!A1" display="back to contents"/>
  </hyperlinks>
  <printOptions horizontalCentered="1"/>
  <pageMargins left="0.39370078740157483" right="0.39370078740157483" top="0.6" bottom="0.36" header="0.39370078740157483" footer="0"/>
  <pageSetup paperSize="9" scale="81" orientation="landscape" r:id="rId1"/>
  <headerFooter alignWithMargins="0"/>
  <ignoredErrors>
    <ignoredError sqref="O14:O27 O1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showGridLines="0" zoomScaleNormal="100" workbookViewId="0">
      <selection sqref="A1:G1"/>
    </sheetView>
  </sheetViews>
  <sheetFormatPr defaultColWidth="9.1640625" defaultRowHeight="11.25" customHeight="1" x14ac:dyDescent="0.2"/>
  <cols>
    <col min="1" max="1" width="33.33203125" style="234" customWidth="1"/>
    <col min="2" max="2" width="16.1640625" style="234" customWidth="1"/>
    <col min="3" max="3" width="17.83203125" style="234" customWidth="1"/>
    <col min="4" max="4" width="13.83203125" style="234" customWidth="1"/>
    <col min="5" max="5" width="18.83203125" style="234" customWidth="1"/>
    <col min="6" max="6" width="13.5" style="234" customWidth="1"/>
    <col min="7" max="7" width="16.83203125" style="636" customWidth="1"/>
    <col min="8" max="8" width="3.5" style="636" customWidth="1"/>
    <col min="9" max="9" width="47.83203125" style="234" customWidth="1"/>
    <col min="10" max="11" width="12.6640625" style="234" customWidth="1"/>
    <col min="12" max="16384" width="9.1640625" style="234"/>
  </cols>
  <sheetData>
    <row r="1" spans="1:11" s="257" customFormat="1" ht="18" customHeight="1" x14ac:dyDescent="0.25">
      <c r="A1" s="881" t="s">
        <v>810</v>
      </c>
      <c r="B1" s="881"/>
      <c r="C1" s="881"/>
      <c r="D1" s="881"/>
      <c r="E1" s="881"/>
      <c r="F1" s="881"/>
      <c r="G1" s="881"/>
      <c r="H1" s="482"/>
      <c r="I1" s="439" t="s">
        <v>761</v>
      </c>
      <c r="J1" s="439"/>
      <c r="K1" s="439"/>
    </row>
    <row r="2" spans="1:11" s="257" customFormat="1" ht="15" customHeight="1" x14ac:dyDescent="0.25">
      <c r="A2" s="197"/>
      <c r="B2" s="258"/>
      <c r="C2" s="258"/>
      <c r="D2" s="258"/>
      <c r="E2" s="258"/>
      <c r="F2" s="258"/>
      <c r="G2" s="259"/>
      <c r="H2" s="259"/>
    </row>
    <row r="3" spans="1:11" s="506" customFormat="1" ht="12.75" customHeight="1" x14ac:dyDescent="0.2">
      <c r="A3" s="883" t="s">
        <v>81</v>
      </c>
      <c r="B3" s="741" t="s">
        <v>187</v>
      </c>
      <c r="C3" s="882" t="s">
        <v>160</v>
      </c>
      <c r="D3" s="882"/>
      <c r="E3" s="882"/>
      <c r="F3" s="882"/>
      <c r="G3" s="882"/>
      <c r="H3" s="251"/>
    </row>
    <row r="4" spans="1:11" s="506" customFormat="1" ht="12.75" customHeight="1" x14ac:dyDescent="0.2">
      <c r="A4" s="884"/>
      <c r="B4" s="886"/>
      <c r="C4" s="888" t="s">
        <v>35</v>
      </c>
      <c r="D4" s="890" t="s">
        <v>188</v>
      </c>
      <c r="E4" s="890" t="s">
        <v>189</v>
      </c>
      <c r="F4" s="890" t="s">
        <v>190</v>
      </c>
      <c r="G4" s="890" t="s">
        <v>191</v>
      </c>
      <c r="H4" s="491"/>
    </row>
    <row r="5" spans="1:11" s="506" customFormat="1" ht="12.75" x14ac:dyDescent="0.2">
      <c r="A5" s="884"/>
      <c r="B5" s="886"/>
      <c r="C5" s="889"/>
      <c r="D5" s="753"/>
      <c r="E5" s="753"/>
      <c r="F5" s="753"/>
      <c r="G5" s="753"/>
      <c r="H5" s="637"/>
    </row>
    <row r="6" spans="1:11" s="506" customFormat="1" ht="12.75" x14ac:dyDescent="0.2">
      <c r="A6" s="885"/>
      <c r="B6" s="887"/>
      <c r="C6" s="260" t="s">
        <v>39</v>
      </c>
      <c r="D6" s="260" t="s">
        <v>36</v>
      </c>
      <c r="E6" s="260" t="s">
        <v>37</v>
      </c>
      <c r="F6" s="260" t="s">
        <v>44</v>
      </c>
      <c r="G6" s="261" t="s">
        <v>38</v>
      </c>
      <c r="H6" s="97"/>
    </row>
    <row r="7" spans="1:11" s="506" customFormat="1" ht="12.75" x14ac:dyDescent="0.2">
      <c r="A7" s="262"/>
      <c r="B7" s="251"/>
      <c r="C7" s="96"/>
      <c r="D7" s="96"/>
      <c r="E7" s="96"/>
      <c r="F7" s="96"/>
      <c r="G7" s="97"/>
      <c r="H7" s="97"/>
    </row>
    <row r="8" spans="1:11" s="506" customFormat="1" ht="12.75" x14ac:dyDescent="0.2">
      <c r="A8" s="262" t="s">
        <v>273</v>
      </c>
      <c r="B8" s="251"/>
      <c r="C8" s="96"/>
      <c r="D8" s="96"/>
      <c r="E8" s="96"/>
      <c r="F8" s="96"/>
      <c r="G8" s="97"/>
      <c r="H8" s="97"/>
    </row>
    <row r="9" spans="1:11" s="506" customFormat="1" ht="12.75" x14ac:dyDescent="0.2">
      <c r="A9" s="262"/>
      <c r="B9" s="251"/>
      <c r="C9" s="96"/>
      <c r="D9" s="96"/>
      <c r="E9" s="96"/>
      <c r="F9" s="96"/>
      <c r="G9" s="97"/>
      <c r="H9" s="97"/>
    </row>
    <row r="10" spans="1:11" s="506" customFormat="1" ht="12.75" x14ac:dyDescent="0.2">
      <c r="A10" s="262" t="s">
        <v>18</v>
      </c>
      <c r="B10" s="98">
        <v>1264</v>
      </c>
      <c r="C10" s="98">
        <v>47</v>
      </c>
      <c r="D10" s="98">
        <v>1130</v>
      </c>
      <c r="E10" s="98">
        <v>40</v>
      </c>
      <c r="F10" s="98">
        <v>0</v>
      </c>
      <c r="G10" s="98">
        <v>47</v>
      </c>
      <c r="H10" s="98"/>
    </row>
    <row r="11" spans="1:11" s="506" customFormat="1" ht="12.75" x14ac:dyDescent="0.2">
      <c r="A11" s="262"/>
      <c r="B11" s="102"/>
      <c r="C11" s="102"/>
      <c r="D11" s="102"/>
      <c r="E11" s="102"/>
      <c r="F11" s="99"/>
      <c r="G11" s="102"/>
      <c r="H11" s="102"/>
    </row>
    <row r="12" spans="1:11" s="506" customFormat="1" ht="12.75" x14ac:dyDescent="0.2">
      <c r="A12" s="109" t="s">
        <v>19</v>
      </c>
      <c r="B12" s="48">
        <v>108</v>
      </c>
      <c r="C12" s="48">
        <v>5</v>
      </c>
      <c r="D12" s="48">
        <v>101</v>
      </c>
      <c r="E12" s="48">
        <v>2</v>
      </c>
      <c r="F12" s="48">
        <v>0</v>
      </c>
      <c r="G12" s="48">
        <v>0</v>
      </c>
      <c r="H12" s="48"/>
    </row>
    <row r="13" spans="1:11" s="506" customFormat="1" ht="12.75" x14ac:dyDescent="0.2">
      <c r="A13" s="109" t="s">
        <v>20</v>
      </c>
      <c r="B13" s="48">
        <v>16</v>
      </c>
      <c r="C13" s="48">
        <v>1</v>
      </c>
      <c r="D13" s="48">
        <v>11</v>
      </c>
      <c r="E13" s="48">
        <v>2</v>
      </c>
      <c r="F13" s="48">
        <v>0</v>
      </c>
      <c r="G13" s="48">
        <v>2</v>
      </c>
      <c r="H13" s="48"/>
    </row>
    <row r="14" spans="1:11" s="506" customFormat="1" ht="12.75" x14ac:dyDescent="0.2">
      <c r="A14" s="109" t="s">
        <v>21</v>
      </c>
      <c r="B14" s="48">
        <v>35</v>
      </c>
      <c r="C14" s="48">
        <v>3</v>
      </c>
      <c r="D14" s="48">
        <v>31</v>
      </c>
      <c r="E14" s="48">
        <v>0</v>
      </c>
      <c r="F14" s="48">
        <v>0</v>
      </c>
      <c r="G14" s="48">
        <v>1</v>
      </c>
      <c r="H14" s="48"/>
    </row>
    <row r="15" spans="1:11" s="506" customFormat="1" ht="12.75" x14ac:dyDescent="0.2">
      <c r="A15" s="109" t="s">
        <v>22</v>
      </c>
      <c r="B15" s="48">
        <v>81</v>
      </c>
      <c r="C15" s="48">
        <v>2</v>
      </c>
      <c r="D15" s="48">
        <v>70</v>
      </c>
      <c r="E15" s="48">
        <v>4</v>
      </c>
      <c r="F15" s="48">
        <v>0</v>
      </c>
      <c r="G15" s="48">
        <v>5</v>
      </c>
      <c r="H15" s="48"/>
    </row>
    <row r="16" spans="1:11" s="506" customFormat="1" ht="12.75" x14ac:dyDescent="0.2">
      <c r="A16" s="109" t="s">
        <v>23</v>
      </c>
      <c r="B16" s="48">
        <v>75</v>
      </c>
      <c r="C16" s="48">
        <v>2</v>
      </c>
      <c r="D16" s="48">
        <v>68</v>
      </c>
      <c r="E16" s="48">
        <v>1</v>
      </c>
      <c r="F16" s="48">
        <v>0</v>
      </c>
      <c r="G16" s="48">
        <v>4</v>
      </c>
      <c r="H16" s="48"/>
    </row>
    <row r="17" spans="1:16" s="506" customFormat="1" ht="12.75" x14ac:dyDescent="0.2">
      <c r="A17" s="109" t="s">
        <v>24</v>
      </c>
      <c r="B17" s="48">
        <v>82</v>
      </c>
      <c r="C17" s="48">
        <v>1</v>
      </c>
      <c r="D17" s="48">
        <v>76</v>
      </c>
      <c r="E17" s="48">
        <v>3</v>
      </c>
      <c r="F17" s="48">
        <v>0</v>
      </c>
      <c r="G17" s="48">
        <v>2</v>
      </c>
      <c r="H17" s="48"/>
    </row>
    <row r="18" spans="1:16" s="506" customFormat="1" ht="12.75" x14ac:dyDescent="0.2">
      <c r="A18" s="109" t="s">
        <v>87</v>
      </c>
      <c r="B18" s="48">
        <v>404</v>
      </c>
      <c r="C18" s="48">
        <v>18</v>
      </c>
      <c r="D18" s="48">
        <v>371</v>
      </c>
      <c r="E18" s="48">
        <v>7</v>
      </c>
      <c r="F18" s="48">
        <v>0</v>
      </c>
      <c r="G18" s="48">
        <v>8</v>
      </c>
      <c r="H18" s="48"/>
    </row>
    <row r="19" spans="1:16" s="506" customFormat="1" ht="12.75" x14ac:dyDescent="0.2">
      <c r="A19" s="109" t="s">
        <v>62</v>
      </c>
      <c r="B19" s="48">
        <v>24</v>
      </c>
      <c r="C19" s="48">
        <v>0</v>
      </c>
      <c r="D19" s="48">
        <v>20</v>
      </c>
      <c r="E19" s="48">
        <v>1</v>
      </c>
      <c r="F19" s="48">
        <v>0</v>
      </c>
      <c r="G19" s="48">
        <v>3</v>
      </c>
      <c r="H19" s="48"/>
    </row>
    <row r="20" spans="1:16" s="506" customFormat="1" ht="12.75" x14ac:dyDescent="0.2">
      <c r="A20" s="109" t="s">
        <v>25</v>
      </c>
      <c r="B20" s="48">
        <v>163</v>
      </c>
      <c r="C20" s="48">
        <v>6</v>
      </c>
      <c r="D20" s="48">
        <v>146</v>
      </c>
      <c r="E20" s="48">
        <v>6</v>
      </c>
      <c r="F20" s="48">
        <v>0</v>
      </c>
      <c r="G20" s="48">
        <v>5</v>
      </c>
      <c r="H20" s="48"/>
    </row>
    <row r="21" spans="1:16" s="506" customFormat="1" ht="12.75" x14ac:dyDescent="0.2">
      <c r="A21" s="109" t="s">
        <v>26</v>
      </c>
      <c r="B21" s="48">
        <v>155</v>
      </c>
      <c r="C21" s="48">
        <v>6</v>
      </c>
      <c r="D21" s="48">
        <v>130</v>
      </c>
      <c r="E21" s="48">
        <v>6</v>
      </c>
      <c r="F21" s="48">
        <v>0</v>
      </c>
      <c r="G21" s="48">
        <v>13</v>
      </c>
      <c r="H21" s="48"/>
    </row>
    <row r="22" spans="1:16" s="506" customFormat="1" ht="12.75" x14ac:dyDescent="0.2">
      <c r="A22" s="109" t="s">
        <v>27</v>
      </c>
      <c r="B22" s="48">
        <v>1</v>
      </c>
      <c r="C22" s="48">
        <v>0</v>
      </c>
      <c r="D22" s="48">
        <v>0</v>
      </c>
      <c r="E22" s="48">
        <v>1</v>
      </c>
      <c r="F22" s="48">
        <v>0</v>
      </c>
      <c r="G22" s="48">
        <v>0</v>
      </c>
      <c r="H22" s="48"/>
    </row>
    <row r="23" spans="1:16" s="506" customFormat="1" ht="12.75" x14ac:dyDescent="0.2">
      <c r="A23" s="109" t="s">
        <v>28</v>
      </c>
      <c r="B23" s="48">
        <v>2</v>
      </c>
      <c r="C23" s="48">
        <v>0</v>
      </c>
      <c r="D23" s="48">
        <v>1</v>
      </c>
      <c r="E23" s="48">
        <v>0</v>
      </c>
      <c r="F23" s="48">
        <v>0</v>
      </c>
      <c r="G23" s="48">
        <v>1</v>
      </c>
      <c r="H23" s="48"/>
    </row>
    <row r="24" spans="1:16" s="506" customFormat="1" ht="12.75" x14ac:dyDescent="0.2">
      <c r="A24" s="109" t="s">
        <v>29</v>
      </c>
      <c r="B24" s="48">
        <v>118</v>
      </c>
      <c r="C24" s="48">
        <v>3</v>
      </c>
      <c r="D24" s="48">
        <v>105</v>
      </c>
      <c r="E24" s="48">
        <v>7</v>
      </c>
      <c r="F24" s="48">
        <v>0</v>
      </c>
      <c r="G24" s="48">
        <v>3</v>
      </c>
      <c r="H24" s="48"/>
    </row>
    <row r="25" spans="1:16" s="506" customFormat="1" ht="12.75" x14ac:dyDescent="0.2">
      <c r="A25" s="109" t="s">
        <v>30</v>
      </c>
      <c r="B25" s="48">
        <v>0</v>
      </c>
      <c r="C25" s="48">
        <v>0</v>
      </c>
      <c r="D25" s="48">
        <v>0</v>
      </c>
      <c r="E25" s="48">
        <v>0</v>
      </c>
      <c r="F25" s="48">
        <v>0</v>
      </c>
      <c r="G25" s="48">
        <v>0</v>
      </c>
      <c r="H25" s="48"/>
    </row>
    <row r="26" spans="1:16" s="506" customFormat="1" ht="12.75" x14ac:dyDescent="0.2">
      <c r="A26" s="109"/>
      <c r="B26" s="48"/>
      <c r="C26" s="48"/>
      <c r="D26" s="48"/>
      <c r="E26" s="48"/>
      <c r="F26" s="48"/>
      <c r="G26" s="48"/>
      <c r="H26" s="48"/>
    </row>
    <row r="27" spans="1:16" s="506" customFormat="1" ht="12.75" x14ac:dyDescent="0.2">
      <c r="A27" s="262" t="s">
        <v>271</v>
      </c>
      <c r="B27" s="251"/>
      <c r="C27" s="96"/>
      <c r="D27" s="96"/>
      <c r="E27" s="96"/>
      <c r="F27" s="96"/>
      <c r="G27" s="97"/>
      <c r="H27" s="97"/>
    </row>
    <row r="28" spans="1:16" s="506" customFormat="1" ht="12.75" x14ac:dyDescent="0.2">
      <c r="A28" s="262"/>
      <c r="B28" s="251"/>
      <c r="C28" s="96"/>
      <c r="D28" s="96"/>
      <c r="E28" s="96"/>
      <c r="F28" s="96"/>
      <c r="G28" s="97"/>
      <c r="H28" s="97"/>
    </row>
    <row r="29" spans="1:16" s="506" customFormat="1" ht="19.5" customHeight="1" x14ac:dyDescent="0.2">
      <c r="A29" s="262" t="s">
        <v>18</v>
      </c>
      <c r="B29" s="98">
        <v>1264</v>
      </c>
      <c r="C29" s="98">
        <v>969</v>
      </c>
      <c r="D29" s="98">
        <v>222</v>
      </c>
      <c r="E29" s="98">
        <v>40</v>
      </c>
      <c r="F29" s="98">
        <v>0</v>
      </c>
      <c r="G29" s="98">
        <v>33</v>
      </c>
      <c r="H29" s="98"/>
      <c r="I29" s="98"/>
      <c r="J29" s="98"/>
      <c r="K29" s="98"/>
      <c r="L29" s="507"/>
      <c r="M29" s="507"/>
      <c r="N29" s="507"/>
      <c r="O29" s="507"/>
      <c r="P29" s="507"/>
    </row>
    <row r="30" spans="1:16" s="506" customFormat="1" ht="9" customHeight="1" x14ac:dyDescent="0.2">
      <c r="A30" s="262"/>
      <c r="B30" s="102"/>
      <c r="C30" s="102"/>
      <c r="D30" s="102"/>
      <c r="E30" s="102"/>
      <c r="F30" s="99"/>
      <c r="G30" s="102"/>
      <c r="H30" s="102"/>
      <c r="I30" s="48"/>
      <c r="J30" s="664"/>
      <c r="K30" s="507"/>
      <c r="L30" s="507"/>
      <c r="M30" s="507"/>
      <c r="N30" s="507"/>
      <c r="O30" s="507"/>
      <c r="P30" s="507"/>
    </row>
    <row r="31" spans="1:16" s="507" customFormat="1" ht="12.75" x14ac:dyDescent="0.2">
      <c r="A31" s="109" t="s">
        <v>19</v>
      </c>
      <c r="B31" s="48">
        <v>108</v>
      </c>
      <c r="C31" s="48">
        <v>94</v>
      </c>
      <c r="D31" s="48">
        <v>12</v>
      </c>
      <c r="E31" s="48">
        <v>2</v>
      </c>
      <c r="F31" s="48">
        <v>0</v>
      </c>
      <c r="G31" s="48">
        <v>0</v>
      </c>
      <c r="H31" s="48"/>
      <c r="I31" s="48"/>
    </row>
    <row r="32" spans="1:16" s="507" customFormat="1" ht="12.75" x14ac:dyDescent="0.2">
      <c r="A32" s="109" t="s">
        <v>20</v>
      </c>
      <c r="B32" s="48">
        <v>16</v>
      </c>
      <c r="C32" s="48">
        <v>9</v>
      </c>
      <c r="D32" s="48">
        <v>3</v>
      </c>
      <c r="E32" s="48">
        <v>2</v>
      </c>
      <c r="F32" s="48">
        <v>0</v>
      </c>
      <c r="G32" s="48">
        <v>2</v>
      </c>
      <c r="H32" s="48"/>
      <c r="I32" s="48"/>
    </row>
    <row r="33" spans="1:9" s="507" customFormat="1" ht="12.75" x14ac:dyDescent="0.2">
      <c r="A33" s="109" t="s">
        <v>21</v>
      </c>
      <c r="B33" s="48">
        <v>35</v>
      </c>
      <c r="C33" s="48">
        <v>27</v>
      </c>
      <c r="D33" s="48">
        <v>7</v>
      </c>
      <c r="E33" s="48">
        <v>0</v>
      </c>
      <c r="F33" s="48">
        <v>0</v>
      </c>
      <c r="G33" s="48">
        <v>1</v>
      </c>
      <c r="H33" s="48"/>
      <c r="I33" s="48"/>
    </row>
    <row r="34" spans="1:9" s="507" customFormat="1" ht="12.75" x14ac:dyDescent="0.2">
      <c r="A34" s="109" t="s">
        <v>22</v>
      </c>
      <c r="B34" s="48">
        <v>81</v>
      </c>
      <c r="C34" s="48">
        <v>64</v>
      </c>
      <c r="D34" s="48">
        <v>10</v>
      </c>
      <c r="E34" s="48">
        <v>4</v>
      </c>
      <c r="F34" s="48">
        <v>0</v>
      </c>
      <c r="G34" s="48">
        <v>3</v>
      </c>
      <c r="H34" s="48"/>
      <c r="I34" s="48"/>
    </row>
    <row r="35" spans="1:9" s="507" customFormat="1" ht="12.75" x14ac:dyDescent="0.2">
      <c r="A35" s="109" t="s">
        <v>23</v>
      </c>
      <c r="B35" s="48">
        <v>75</v>
      </c>
      <c r="C35" s="48">
        <v>68</v>
      </c>
      <c r="D35" s="48">
        <v>3</v>
      </c>
      <c r="E35" s="48">
        <v>1</v>
      </c>
      <c r="F35" s="48">
        <v>0</v>
      </c>
      <c r="G35" s="48">
        <v>3</v>
      </c>
      <c r="H35" s="48"/>
      <c r="I35" s="48"/>
    </row>
    <row r="36" spans="1:9" s="507" customFormat="1" ht="12.75" x14ac:dyDescent="0.2">
      <c r="A36" s="109" t="s">
        <v>24</v>
      </c>
      <c r="B36" s="48">
        <v>82</v>
      </c>
      <c r="C36" s="48">
        <v>59</v>
      </c>
      <c r="D36" s="48">
        <v>19</v>
      </c>
      <c r="E36" s="48">
        <v>3</v>
      </c>
      <c r="F36" s="48">
        <v>0</v>
      </c>
      <c r="G36" s="48">
        <v>1</v>
      </c>
      <c r="H36" s="48"/>
      <c r="I36" s="48"/>
    </row>
    <row r="37" spans="1:9" s="507" customFormat="1" ht="12.75" x14ac:dyDescent="0.2">
      <c r="A37" s="109" t="s">
        <v>87</v>
      </c>
      <c r="B37" s="48">
        <v>404</v>
      </c>
      <c r="C37" s="48">
        <v>344</v>
      </c>
      <c r="D37" s="48">
        <v>46</v>
      </c>
      <c r="E37" s="48">
        <v>7</v>
      </c>
      <c r="F37" s="48">
        <v>0</v>
      </c>
      <c r="G37" s="48">
        <v>7</v>
      </c>
      <c r="H37" s="48"/>
      <c r="I37" s="48"/>
    </row>
    <row r="38" spans="1:9" s="507" customFormat="1" ht="12.75" x14ac:dyDescent="0.2">
      <c r="A38" s="109" t="s">
        <v>62</v>
      </c>
      <c r="B38" s="48">
        <v>24</v>
      </c>
      <c r="C38" s="48">
        <v>13</v>
      </c>
      <c r="D38" s="48">
        <v>10</v>
      </c>
      <c r="E38" s="48">
        <v>1</v>
      </c>
      <c r="F38" s="48">
        <v>0</v>
      </c>
      <c r="G38" s="48">
        <v>0</v>
      </c>
      <c r="H38" s="48"/>
      <c r="I38" s="48"/>
    </row>
    <row r="39" spans="1:9" s="507" customFormat="1" ht="12.75" x14ac:dyDescent="0.2">
      <c r="A39" s="109" t="s">
        <v>25</v>
      </c>
      <c r="B39" s="48">
        <v>163</v>
      </c>
      <c r="C39" s="48">
        <v>121</v>
      </c>
      <c r="D39" s="48">
        <v>31</v>
      </c>
      <c r="E39" s="48">
        <v>6</v>
      </c>
      <c r="F39" s="48">
        <v>0</v>
      </c>
      <c r="G39" s="48">
        <v>5</v>
      </c>
      <c r="H39" s="48"/>
      <c r="I39" s="48"/>
    </row>
    <row r="40" spans="1:9" s="507" customFormat="1" ht="12.75" x14ac:dyDescent="0.2">
      <c r="A40" s="109" t="s">
        <v>26</v>
      </c>
      <c r="B40" s="48">
        <v>155</v>
      </c>
      <c r="C40" s="48">
        <v>129</v>
      </c>
      <c r="D40" s="48">
        <v>12</v>
      </c>
      <c r="E40" s="48">
        <v>6</v>
      </c>
      <c r="F40" s="48">
        <v>0</v>
      </c>
      <c r="G40" s="48">
        <v>8</v>
      </c>
      <c r="H40" s="48"/>
      <c r="I40" s="48"/>
    </row>
    <row r="41" spans="1:9" s="507" customFormat="1" ht="12.75" x14ac:dyDescent="0.2">
      <c r="A41" s="109" t="s">
        <v>27</v>
      </c>
      <c r="B41" s="48">
        <v>1</v>
      </c>
      <c r="C41" s="48">
        <v>0</v>
      </c>
      <c r="D41" s="48">
        <v>0</v>
      </c>
      <c r="E41" s="48">
        <v>1</v>
      </c>
      <c r="F41" s="48">
        <v>0</v>
      </c>
      <c r="G41" s="48">
        <v>0</v>
      </c>
      <c r="H41" s="48"/>
      <c r="I41" s="48"/>
    </row>
    <row r="42" spans="1:9" s="507" customFormat="1" ht="12.75" x14ac:dyDescent="0.2">
      <c r="A42" s="109" t="s">
        <v>28</v>
      </c>
      <c r="B42" s="48">
        <v>2</v>
      </c>
      <c r="C42" s="48">
        <v>2</v>
      </c>
      <c r="D42" s="48">
        <v>0</v>
      </c>
      <c r="E42" s="48">
        <v>0</v>
      </c>
      <c r="F42" s="48">
        <v>0</v>
      </c>
      <c r="G42" s="48">
        <v>0</v>
      </c>
      <c r="H42" s="48"/>
      <c r="I42" s="48"/>
    </row>
    <row r="43" spans="1:9" s="507" customFormat="1" ht="12.75" x14ac:dyDescent="0.2">
      <c r="A43" s="109" t="s">
        <v>29</v>
      </c>
      <c r="B43" s="48">
        <v>118</v>
      </c>
      <c r="C43" s="48">
        <v>39</v>
      </c>
      <c r="D43" s="48">
        <v>69</v>
      </c>
      <c r="E43" s="48">
        <v>7</v>
      </c>
      <c r="F43" s="48">
        <v>0</v>
      </c>
      <c r="G43" s="48">
        <v>3</v>
      </c>
      <c r="H43" s="48"/>
      <c r="I43" s="48"/>
    </row>
    <row r="44" spans="1:9" s="507" customFormat="1" ht="12.75" x14ac:dyDescent="0.2">
      <c r="A44" s="109" t="s">
        <v>30</v>
      </c>
      <c r="B44" s="48">
        <v>0</v>
      </c>
      <c r="C44" s="48">
        <v>0</v>
      </c>
      <c r="D44" s="48">
        <v>0</v>
      </c>
      <c r="E44" s="48">
        <v>0</v>
      </c>
      <c r="F44" s="48">
        <v>0</v>
      </c>
      <c r="G44" s="48">
        <v>0</v>
      </c>
      <c r="H44" s="48"/>
      <c r="I44" s="48"/>
    </row>
    <row r="45" spans="1:9" s="507" customFormat="1" ht="6" customHeight="1" x14ac:dyDescent="0.2">
      <c r="A45" s="263"/>
      <c r="B45" s="263"/>
      <c r="C45" s="263"/>
      <c r="D45" s="263"/>
      <c r="E45" s="263"/>
      <c r="F45" s="263"/>
      <c r="G45" s="263"/>
      <c r="H45" s="96"/>
    </row>
    <row r="46" spans="1:9" ht="13.5" customHeight="1" x14ac:dyDescent="0.2">
      <c r="B46" s="665"/>
      <c r="C46" s="665"/>
      <c r="D46" s="665"/>
      <c r="E46" s="665"/>
      <c r="F46" s="665"/>
      <c r="G46" s="665"/>
      <c r="H46" s="665"/>
    </row>
    <row r="47" spans="1:9" s="327" customFormat="1" ht="11.25" customHeight="1" x14ac:dyDescent="0.2">
      <c r="A47" s="56" t="s">
        <v>183</v>
      </c>
      <c r="B47" s="57"/>
      <c r="C47" s="57"/>
      <c r="D47" s="57"/>
      <c r="E47" s="57"/>
      <c r="F47" s="57"/>
      <c r="G47" s="57"/>
      <c r="H47" s="57"/>
    </row>
    <row r="48" spans="1:9" s="327" customFormat="1" ht="11.25" customHeight="1" x14ac:dyDescent="0.2">
      <c r="A48" s="766" t="s">
        <v>584</v>
      </c>
      <c r="B48" s="766"/>
      <c r="C48" s="766"/>
      <c r="D48" s="766"/>
      <c r="E48" s="766"/>
      <c r="F48" s="766"/>
      <c r="G48" s="766"/>
      <c r="H48" s="481"/>
    </row>
    <row r="49" spans="1:8" s="327" customFormat="1" x14ac:dyDescent="0.2">
      <c r="A49" s="766" t="s">
        <v>585</v>
      </c>
      <c r="B49" s="766"/>
      <c r="C49" s="766"/>
      <c r="D49" s="766"/>
      <c r="E49" s="766"/>
      <c r="F49" s="766"/>
      <c r="G49" s="766"/>
      <c r="H49" s="481"/>
    </row>
    <row r="50" spans="1:8" s="327" customFormat="1" x14ac:dyDescent="0.2">
      <c r="A50" s="766"/>
      <c r="B50" s="766"/>
      <c r="C50" s="766"/>
      <c r="D50" s="766"/>
      <c r="E50" s="766"/>
      <c r="F50" s="766"/>
      <c r="G50" s="766"/>
      <c r="H50" s="481"/>
    </row>
    <row r="51" spans="1:8" s="327" customFormat="1" x14ac:dyDescent="0.2">
      <c r="A51" s="766" t="s">
        <v>586</v>
      </c>
      <c r="B51" s="766"/>
      <c r="C51" s="766"/>
      <c r="D51" s="766"/>
      <c r="E51" s="766"/>
      <c r="F51" s="766"/>
      <c r="G51" s="766"/>
      <c r="H51" s="481"/>
    </row>
    <row r="52" spans="1:8" s="327" customFormat="1" x14ac:dyDescent="0.2">
      <c r="A52" s="766"/>
      <c r="B52" s="766"/>
      <c r="C52" s="766"/>
      <c r="D52" s="766"/>
      <c r="E52" s="766"/>
      <c r="F52" s="766"/>
      <c r="G52" s="766"/>
      <c r="H52" s="481"/>
    </row>
    <row r="53" spans="1:8" s="327" customFormat="1" ht="11.25" customHeight="1" x14ac:dyDescent="0.2">
      <c r="A53" s="765" t="s">
        <v>512</v>
      </c>
      <c r="B53" s="765"/>
      <c r="C53" s="765"/>
      <c r="D53" s="765"/>
      <c r="E53" s="765"/>
      <c r="F53" s="765"/>
      <c r="G53" s="765"/>
      <c r="H53" s="445"/>
    </row>
    <row r="54" spans="1:8" s="327" customFormat="1" ht="11.25" customHeight="1" x14ac:dyDescent="0.2">
      <c r="A54" s="766" t="s">
        <v>513</v>
      </c>
      <c r="B54" s="766"/>
      <c r="C54" s="766"/>
      <c r="D54" s="766"/>
      <c r="E54" s="766"/>
      <c r="F54" s="766"/>
      <c r="G54" s="766"/>
      <c r="H54" s="445"/>
    </row>
    <row r="55" spans="1:8" s="327" customFormat="1" x14ac:dyDescent="0.2">
      <c r="A55" s="766"/>
      <c r="B55" s="766"/>
      <c r="C55" s="766"/>
      <c r="D55" s="766"/>
      <c r="E55" s="766"/>
      <c r="F55" s="766"/>
      <c r="G55" s="766"/>
      <c r="H55" s="481"/>
    </row>
    <row r="56" spans="1:8" s="327" customFormat="1" ht="11.25" customHeight="1" x14ac:dyDescent="0.2">
      <c r="A56" s="765" t="s">
        <v>928</v>
      </c>
      <c r="B56" s="765"/>
      <c r="C56" s="765"/>
      <c r="D56" s="765"/>
      <c r="E56" s="765"/>
      <c r="F56" s="765"/>
      <c r="G56" s="765"/>
      <c r="H56" s="445"/>
    </row>
    <row r="57" spans="1:8" s="327" customFormat="1" ht="11.25" customHeight="1" x14ac:dyDescent="0.2">
      <c r="A57" s="264"/>
      <c r="B57" s="57"/>
      <c r="C57" s="57"/>
      <c r="D57" s="57"/>
      <c r="E57" s="57"/>
      <c r="F57" s="57"/>
      <c r="G57" s="57"/>
      <c r="H57" s="57"/>
    </row>
    <row r="58" spans="1:8" s="327" customFormat="1" x14ac:dyDescent="0.2">
      <c r="A58" s="327" t="s">
        <v>785</v>
      </c>
      <c r="B58" s="265"/>
      <c r="C58" s="265"/>
      <c r="D58" s="265"/>
      <c r="E58" s="265"/>
      <c r="F58" s="265"/>
      <c r="G58" s="265"/>
      <c r="H58" s="265"/>
    </row>
    <row r="59" spans="1:8" s="327" customFormat="1" ht="11.25" customHeight="1" x14ac:dyDescent="0.2">
      <c r="B59" s="265"/>
      <c r="C59" s="265"/>
      <c r="D59" s="265"/>
      <c r="E59" s="265"/>
      <c r="F59" s="265"/>
      <c r="G59" s="265"/>
      <c r="H59" s="265"/>
    </row>
  </sheetData>
  <mergeCells count="15">
    <mergeCell ref="A49:G50"/>
    <mergeCell ref="A51:G52"/>
    <mergeCell ref="A54:G55"/>
    <mergeCell ref="A56:G56"/>
    <mergeCell ref="A1:G1"/>
    <mergeCell ref="C3:G3"/>
    <mergeCell ref="A3:A6"/>
    <mergeCell ref="B3:B6"/>
    <mergeCell ref="C4:C5"/>
    <mergeCell ref="D4:D5"/>
    <mergeCell ref="E4:E5"/>
    <mergeCell ref="F4:F5"/>
    <mergeCell ref="G4:G5"/>
    <mergeCell ref="A48:G48"/>
    <mergeCell ref="A53:G53"/>
  </mergeCells>
  <phoneticPr fontId="22" type="noConversion"/>
  <hyperlinks>
    <hyperlink ref="I1" location="Contents!A1" display="back to contents"/>
  </hyperlinks>
  <printOptions horizontalCentered="1"/>
  <pageMargins left="0.39370078740157483" right="0.39370078740157483" top="0.78740157480314965" bottom="0.78740157480314965" header="0.38" footer="0"/>
  <pageSetup paperSize="9" scale="8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0"/>
  <sheetViews>
    <sheetView showGridLines="0" zoomScaleNormal="100" workbookViewId="0">
      <selection sqref="A1:G1"/>
    </sheetView>
  </sheetViews>
  <sheetFormatPr defaultColWidth="9.1640625" defaultRowHeight="11.25" customHeight="1" x14ac:dyDescent="0.2"/>
  <cols>
    <col min="1" max="1" width="27.6640625" style="10" customWidth="1"/>
    <col min="2" max="2" width="15" style="10" customWidth="1"/>
    <col min="3" max="3" width="15.5" style="10" bestFit="1" customWidth="1"/>
    <col min="4" max="4" width="15.83203125" style="10" bestFit="1" customWidth="1"/>
    <col min="5" max="8" width="15.83203125" style="10" customWidth="1"/>
    <col min="9" max="9" width="12.6640625" style="10" customWidth="1"/>
    <col min="10" max="10" width="12" style="10" customWidth="1"/>
    <col min="11" max="11" width="14.1640625" style="10" customWidth="1"/>
    <col min="12" max="12" width="12.6640625" style="10" customWidth="1"/>
    <col min="13" max="14" width="14.1640625" style="10" customWidth="1"/>
    <col min="15" max="15" width="13.5" style="10" customWidth="1"/>
    <col min="16" max="16" width="13.33203125" style="10" customWidth="1"/>
    <col min="17" max="17" width="12.33203125" style="660" bestFit="1" customWidth="1"/>
    <col min="18" max="18" width="12" style="10" customWidth="1"/>
    <col min="19" max="19" width="2.1640625" style="10" customWidth="1"/>
    <col min="20" max="16384" width="9.1640625" style="10"/>
  </cols>
  <sheetData>
    <row r="1" spans="1:22" ht="18" customHeight="1" x14ac:dyDescent="0.25">
      <c r="A1" s="811" t="s">
        <v>811</v>
      </c>
      <c r="B1" s="811"/>
      <c r="C1" s="811"/>
      <c r="D1" s="811"/>
      <c r="E1" s="811"/>
      <c r="F1" s="811"/>
      <c r="G1" s="811"/>
      <c r="H1" s="443"/>
      <c r="I1" s="758" t="s">
        <v>761</v>
      </c>
      <c r="J1" s="758"/>
      <c r="K1" s="443"/>
      <c r="L1" s="443"/>
      <c r="M1" s="443"/>
      <c r="N1" s="443"/>
      <c r="O1" s="443"/>
      <c r="T1" s="758"/>
      <c r="U1" s="758"/>
      <c r="V1" s="758"/>
    </row>
    <row r="2" spans="1:22" ht="15" customHeight="1" x14ac:dyDescent="0.2">
      <c r="A2" s="7"/>
      <c r="B2" s="7"/>
      <c r="C2" s="7"/>
      <c r="D2" s="7"/>
      <c r="E2" s="7"/>
      <c r="F2" s="7"/>
      <c r="G2" s="7"/>
      <c r="H2" s="7"/>
      <c r="I2" s="11"/>
      <c r="J2" s="11"/>
      <c r="K2" s="321"/>
      <c r="L2" s="321"/>
      <c r="M2" s="321"/>
      <c r="N2" s="321"/>
      <c r="O2" s="7"/>
      <c r="P2" s="7"/>
      <c r="Q2" s="11"/>
    </row>
    <row r="3" spans="1:22" s="49" customFormat="1" ht="12.75" x14ac:dyDescent="0.2">
      <c r="A3" s="899" t="s">
        <v>81</v>
      </c>
      <c r="B3" s="771" t="s">
        <v>139</v>
      </c>
      <c r="C3" s="771" t="s">
        <v>196</v>
      </c>
      <c r="D3" s="771" t="s">
        <v>33</v>
      </c>
      <c r="E3" s="771" t="s">
        <v>373</v>
      </c>
      <c r="F3" s="771" t="s">
        <v>358</v>
      </c>
      <c r="G3" s="771" t="s">
        <v>359</v>
      </c>
      <c r="H3" s="771" t="s">
        <v>360</v>
      </c>
      <c r="I3" s="893" t="s">
        <v>91</v>
      </c>
      <c r="J3" s="893"/>
      <c r="K3" s="893"/>
      <c r="L3" s="893"/>
      <c r="M3" s="893"/>
      <c r="N3" s="771" t="s">
        <v>643</v>
      </c>
      <c r="O3" s="812" t="s">
        <v>34</v>
      </c>
      <c r="P3" s="809" t="s">
        <v>374</v>
      </c>
      <c r="Q3" s="809" t="s">
        <v>192</v>
      </c>
      <c r="R3" s="809" t="s">
        <v>45</v>
      </c>
    </row>
    <row r="4" spans="1:22" s="49" customFormat="1" ht="12.75" x14ac:dyDescent="0.2">
      <c r="A4" s="900"/>
      <c r="B4" s="780"/>
      <c r="C4" s="780"/>
      <c r="D4" s="780"/>
      <c r="E4" s="780"/>
      <c r="F4" s="780"/>
      <c r="G4" s="780"/>
      <c r="H4" s="780"/>
      <c r="I4" s="894"/>
      <c r="J4" s="894"/>
      <c r="K4" s="894"/>
      <c r="L4" s="894"/>
      <c r="M4" s="894"/>
      <c r="N4" s="780"/>
      <c r="O4" s="784"/>
      <c r="P4" s="782"/>
      <c r="Q4" s="782"/>
      <c r="R4" s="782"/>
    </row>
    <row r="5" spans="1:22" s="49" customFormat="1" ht="12.75" customHeight="1" x14ac:dyDescent="0.2">
      <c r="A5" s="901"/>
      <c r="B5" s="903"/>
      <c r="C5" s="903"/>
      <c r="D5" s="895"/>
      <c r="E5" s="780"/>
      <c r="F5" s="780"/>
      <c r="G5" s="780"/>
      <c r="H5" s="780"/>
      <c r="I5" s="780" t="s">
        <v>193</v>
      </c>
      <c r="J5" s="329" t="s">
        <v>92</v>
      </c>
      <c r="K5" s="318"/>
      <c r="L5" s="329" t="s">
        <v>92</v>
      </c>
      <c r="M5" s="318"/>
      <c r="N5" s="780"/>
      <c r="O5" s="895"/>
      <c r="P5" s="895"/>
      <c r="Q5" s="895"/>
      <c r="R5" s="895"/>
    </row>
    <row r="6" spans="1:22" s="49" customFormat="1" ht="12.75" customHeight="1" x14ac:dyDescent="0.2">
      <c r="A6" s="901"/>
      <c r="B6" s="903"/>
      <c r="C6" s="903"/>
      <c r="D6" s="895"/>
      <c r="E6" s="780"/>
      <c r="F6" s="780"/>
      <c r="G6" s="780"/>
      <c r="H6" s="780"/>
      <c r="I6" s="780"/>
      <c r="J6" s="742" t="s">
        <v>665</v>
      </c>
      <c r="K6" s="318"/>
      <c r="L6" s="780" t="s">
        <v>666</v>
      </c>
      <c r="M6" s="318"/>
      <c r="N6" s="780"/>
      <c r="O6" s="895"/>
      <c r="P6" s="895"/>
      <c r="Q6" s="895"/>
      <c r="R6" s="895"/>
    </row>
    <row r="7" spans="1:22" s="49" customFormat="1" ht="12.75" customHeight="1" x14ac:dyDescent="0.2">
      <c r="A7" s="901"/>
      <c r="B7" s="903"/>
      <c r="C7" s="903"/>
      <c r="D7" s="895"/>
      <c r="E7" s="780"/>
      <c r="F7" s="780"/>
      <c r="G7" s="780"/>
      <c r="H7" s="780"/>
      <c r="I7" s="903"/>
      <c r="J7" s="742"/>
      <c r="K7" s="328" t="s">
        <v>662</v>
      </c>
      <c r="L7" s="780"/>
      <c r="M7" s="328" t="s">
        <v>662</v>
      </c>
      <c r="N7" s="780"/>
      <c r="O7" s="895"/>
      <c r="P7" s="895"/>
      <c r="Q7" s="895"/>
      <c r="R7" s="895"/>
    </row>
    <row r="8" spans="1:22" s="49" customFormat="1" ht="12.75" customHeight="1" x14ac:dyDescent="0.2">
      <c r="A8" s="901"/>
      <c r="B8" s="903"/>
      <c r="C8" s="903"/>
      <c r="D8" s="895"/>
      <c r="E8" s="780"/>
      <c r="F8" s="780"/>
      <c r="G8" s="780"/>
      <c r="H8" s="780"/>
      <c r="I8" s="903"/>
      <c r="J8" s="742"/>
      <c r="K8" s="328"/>
      <c r="L8" s="780"/>
      <c r="M8" s="328"/>
      <c r="N8" s="780"/>
      <c r="O8" s="895"/>
      <c r="P8" s="895"/>
      <c r="Q8" s="895"/>
      <c r="R8" s="895"/>
    </row>
    <row r="9" spans="1:22" s="49" customFormat="1" ht="12.75" customHeight="1" x14ac:dyDescent="0.2">
      <c r="A9" s="901"/>
      <c r="B9" s="903"/>
      <c r="C9" s="903"/>
      <c r="D9" s="895"/>
      <c r="E9" s="780"/>
      <c r="F9" s="780"/>
      <c r="G9" s="780"/>
      <c r="H9" s="780"/>
      <c r="I9" s="903"/>
      <c r="J9" s="742"/>
      <c r="K9" s="891" t="s">
        <v>32</v>
      </c>
      <c r="L9" s="780"/>
      <c r="M9" s="891" t="s">
        <v>407</v>
      </c>
      <c r="N9" s="780"/>
      <c r="O9" s="895"/>
      <c r="P9" s="895"/>
      <c r="Q9" s="895"/>
      <c r="R9" s="895"/>
    </row>
    <row r="10" spans="1:22" s="49" customFormat="1" ht="12.75" customHeight="1" x14ac:dyDescent="0.2">
      <c r="A10" s="901"/>
      <c r="B10" s="903"/>
      <c r="C10" s="903"/>
      <c r="D10" s="895"/>
      <c r="E10" s="780"/>
      <c r="F10" s="780"/>
      <c r="G10" s="780"/>
      <c r="H10" s="780"/>
      <c r="I10" s="903"/>
      <c r="J10" s="742"/>
      <c r="K10" s="891"/>
      <c r="L10" s="780"/>
      <c r="M10" s="891"/>
      <c r="N10" s="780"/>
      <c r="O10" s="895"/>
      <c r="P10" s="895"/>
      <c r="Q10" s="895"/>
      <c r="R10" s="895"/>
    </row>
    <row r="11" spans="1:22" s="49" customFormat="1" ht="12.75" x14ac:dyDescent="0.2">
      <c r="A11" s="902"/>
      <c r="B11" s="904"/>
      <c r="C11" s="904"/>
      <c r="D11" s="896"/>
      <c r="E11" s="781"/>
      <c r="F11" s="781"/>
      <c r="G11" s="781"/>
      <c r="H11" s="781"/>
      <c r="I11" s="904"/>
      <c r="J11" s="743"/>
      <c r="K11" s="892"/>
      <c r="L11" s="781"/>
      <c r="M11" s="892"/>
      <c r="N11" s="781"/>
      <c r="O11" s="896"/>
      <c r="P11" s="896"/>
      <c r="Q11" s="896"/>
      <c r="R11" s="896"/>
    </row>
    <row r="12" spans="1:22" s="31" customFormat="1" ht="23.25" customHeight="1" x14ac:dyDescent="0.2">
      <c r="A12" s="58" t="s">
        <v>18</v>
      </c>
      <c r="B12" s="98">
        <v>1264</v>
      </c>
      <c r="C12" s="98">
        <v>645</v>
      </c>
      <c r="D12" s="98">
        <v>560</v>
      </c>
      <c r="E12" s="98">
        <v>959</v>
      </c>
      <c r="F12" s="98">
        <v>55</v>
      </c>
      <c r="G12" s="98">
        <v>116</v>
      </c>
      <c r="H12" s="98">
        <v>1092</v>
      </c>
      <c r="I12" s="98">
        <v>888</v>
      </c>
      <c r="J12" s="98">
        <v>195</v>
      </c>
      <c r="K12" s="98">
        <v>179</v>
      </c>
      <c r="L12" s="98">
        <v>814</v>
      </c>
      <c r="M12" s="98">
        <v>752</v>
      </c>
      <c r="N12" s="98">
        <v>438</v>
      </c>
      <c r="O12" s="98">
        <v>365</v>
      </c>
      <c r="P12" s="98">
        <v>25</v>
      </c>
      <c r="Q12" s="98">
        <v>51</v>
      </c>
      <c r="R12" s="98">
        <v>137</v>
      </c>
    </row>
    <row r="13" spans="1:22" s="31" customFormat="1" ht="9" customHeight="1" x14ac:dyDescent="0.2">
      <c r="A13" s="58"/>
      <c r="B13" s="102"/>
      <c r="C13" s="99"/>
      <c r="D13" s="99"/>
      <c r="E13" s="99"/>
      <c r="F13" s="99"/>
      <c r="G13" s="99"/>
      <c r="H13" s="99"/>
      <c r="I13" s="99"/>
      <c r="J13" s="99"/>
      <c r="K13" s="99"/>
      <c r="L13" s="99"/>
      <c r="M13" s="99"/>
      <c r="N13" s="99"/>
      <c r="O13" s="99"/>
      <c r="P13" s="99"/>
      <c r="Q13" s="99"/>
      <c r="R13" s="99"/>
    </row>
    <row r="14" spans="1:22" s="49" customFormat="1" ht="12.75" x14ac:dyDescent="0.2">
      <c r="A14" s="17" t="s">
        <v>19</v>
      </c>
      <c r="B14" s="48">
        <v>108</v>
      </c>
      <c r="C14" s="48">
        <v>58</v>
      </c>
      <c r="D14" s="48">
        <v>50</v>
      </c>
      <c r="E14" s="48">
        <v>85</v>
      </c>
      <c r="F14" s="48">
        <v>1</v>
      </c>
      <c r="G14" s="48">
        <v>8</v>
      </c>
      <c r="H14" s="48">
        <v>98</v>
      </c>
      <c r="I14" s="48">
        <v>78</v>
      </c>
      <c r="J14" s="48">
        <v>4</v>
      </c>
      <c r="K14" s="48">
        <v>2</v>
      </c>
      <c r="L14" s="48">
        <v>76</v>
      </c>
      <c r="M14" s="48">
        <v>70</v>
      </c>
      <c r="N14" s="48">
        <v>40</v>
      </c>
      <c r="O14" s="48">
        <v>24</v>
      </c>
      <c r="P14" s="48">
        <v>0</v>
      </c>
      <c r="Q14" s="48">
        <v>4</v>
      </c>
      <c r="R14" s="48">
        <v>5</v>
      </c>
    </row>
    <row r="15" spans="1:22" s="49" customFormat="1" ht="12.75" x14ac:dyDescent="0.2">
      <c r="A15" s="17" t="s">
        <v>20</v>
      </c>
      <c r="B15" s="48">
        <v>16</v>
      </c>
      <c r="C15" s="48">
        <v>4</v>
      </c>
      <c r="D15" s="48">
        <v>3</v>
      </c>
      <c r="E15" s="48">
        <v>7</v>
      </c>
      <c r="F15" s="48">
        <v>0</v>
      </c>
      <c r="G15" s="48">
        <v>3</v>
      </c>
      <c r="H15" s="48">
        <v>10</v>
      </c>
      <c r="I15" s="48">
        <v>10</v>
      </c>
      <c r="J15" s="48">
        <v>5</v>
      </c>
      <c r="K15" s="48">
        <v>5</v>
      </c>
      <c r="L15" s="48">
        <v>8</v>
      </c>
      <c r="M15" s="48">
        <v>7</v>
      </c>
      <c r="N15" s="48">
        <v>6</v>
      </c>
      <c r="O15" s="48">
        <v>1</v>
      </c>
      <c r="P15" s="48">
        <v>2</v>
      </c>
      <c r="Q15" s="48">
        <v>2</v>
      </c>
      <c r="R15" s="48">
        <v>3</v>
      </c>
    </row>
    <row r="16" spans="1:22" s="49" customFormat="1" ht="12.75" x14ac:dyDescent="0.2">
      <c r="A16" s="17" t="s">
        <v>21</v>
      </c>
      <c r="B16" s="48">
        <v>35</v>
      </c>
      <c r="C16" s="48">
        <v>16</v>
      </c>
      <c r="D16" s="48">
        <v>10</v>
      </c>
      <c r="E16" s="48">
        <v>21</v>
      </c>
      <c r="F16" s="48">
        <v>3</v>
      </c>
      <c r="G16" s="48">
        <v>2</v>
      </c>
      <c r="H16" s="48">
        <v>27</v>
      </c>
      <c r="I16" s="48">
        <v>16</v>
      </c>
      <c r="J16" s="48">
        <v>2</v>
      </c>
      <c r="K16" s="48">
        <v>2</v>
      </c>
      <c r="L16" s="48">
        <v>16</v>
      </c>
      <c r="M16" s="48">
        <v>14</v>
      </c>
      <c r="N16" s="48">
        <v>9</v>
      </c>
      <c r="O16" s="48">
        <v>9</v>
      </c>
      <c r="P16" s="48">
        <v>2</v>
      </c>
      <c r="Q16" s="48">
        <v>1</v>
      </c>
      <c r="R16" s="48">
        <v>1</v>
      </c>
    </row>
    <row r="17" spans="1:18" s="49" customFormat="1" ht="12.75" x14ac:dyDescent="0.2">
      <c r="A17" s="17" t="s">
        <v>22</v>
      </c>
      <c r="B17" s="48">
        <v>81</v>
      </c>
      <c r="C17" s="48">
        <v>38</v>
      </c>
      <c r="D17" s="48">
        <v>40</v>
      </c>
      <c r="E17" s="48">
        <v>61</v>
      </c>
      <c r="F17" s="48">
        <v>11</v>
      </c>
      <c r="G17" s="48">
        <v>6</v>
      </c>
      <c r="H17" s="48">
        <v>71</v>
      </c>
      <c r="I17" s="48">
        <v>54</v>
      </c>
      <c r="J17" s="48">
        <v>22</v>
      </c>
      <c r="K17" s="48">
        <v>20</v>
      </c>
      <c r="L17" s="48">
        <v>47</v>
      </c>
      <c r="M17" s="48">
        <v>40</v>
      </c>
      <c r="N17" s="48">
        <v>42</v>
      </c>
      <c r="O17" s="48">
        <v>15</v>
      </c>
      <c r="P17" s="48">
        <v>4</v>
      </c>
      <c r="Q17" s="48">
        <v>9</v>
      </c>
      <c r="R17" s="48">
        <v>9</v>
      </c>
    </row>
    <row r="18" spans="1:18" s="49" customFormat="1" ht="12.75" x14ac:dyDescent="0.2">
      <c r="A18" s="17" t="s">
        <v>23</v>
      </c>
      <c r="B18" s="48">
        <v>75</v>
      </c>
      <c r="C18" s="48">
        <v>46</v>
      </c>
      <c r="D18" s="48">
        <v>40</v>
      </c>
      <c r="E18" s="48">
        <v>61</v>
      </c>
      <c r="F18" s="48">
        <v>5</v>
      </c>
      <c r="G18" s="48">
        <v>2</v>
      </c>
      <c r="H18" s="48">
        <v>67</v>
      </c>
      <c r="I18" s="48">
        <v>63</v>
      </c>
      <c r="J18" s="48">
        <v>20</v>
      </c>
      <c r="K18" s="48">
        <v>20</v>
      </c>
      <c r="L18" s="48">
        <v>58</v>
      </c>
      <c r="M18" s="48">
        <v>52</v>
      </c>
      <c r="N18" s="48">
        <v>39</v>
      </c>
      <c r="O18" s="48">
        <v>20</v>
      </c>
      <c r="P18" s="48">
        <v>0</v>
      </c>
      <c r="Q18" s="48">
        <v>5</v>
      </c>
      <c r="R18" s="48">
        <v>7</v>
      </c>
    </row>
    <row r="19" spans="1:18" s="49" customFormat="1" ht="12.75" x14ac:dyDescent="0.2">
      <c r="A19" s="17" t="s">
        <v>24</v>
      </c>
      <c r="B19" s="48">
        <v>82</v>
      </c>
      <c r="C19" s="48">
        <v>46</v>
      </c>
      <c r="D19" s="48">
        <v>32</v>
      </c>
      <c r="E19" s="48">
        <v>58</v>
      </c>
      <c r="F19" s="48">
        <v>4</v>
      </c>
      <c r="G19" s="48">
        <v>14</v>
      </c>
      <c r="H19" s="48">
        <v>68</v>
      </c>
      <c r="I19" s="48">
        <v>40</v>
      </c>
      <c r="J19" s="48">
        <v>36</v>
      </c>
      <c r="K19" s="48">
        <v>36</v>
      </c>
      <c r="L19" s="48">
        <v>14</v>
      </c>
      <c r="M19" s="48">
        <v>3</v>
      </c>
      <c r="N19" s="48">
        <v>25</v>
      </c>
      <c r="O19" s="48">
        <v>45</v>
      </c>
      <c r="P19" s="48">
        <v>2</v>
      </c>
      <c r="Q19" s="48">
        <v>2</v>
      </c>
      <c r="R19" s="48">
        <v>17</v>
      </c>
    </row>
    <row r="20" spans="1:18" s="49" customFormat="1" ht="12.75" x14ac:dyDescent="0.2">
      <c r="A20" s="17" t="s">
        <v>87</v>
      </c>
      <c r="B20" s="48">
        <v>404</v>
      </c>
      <c r="C20" s="48">
        <v>198</v>
      </c>
      <c r="D20" s="48">
        <v>191</v>
      </c>
      <c r="E20" s="48">
        <v>315</v>
      </c>
      <c r="F20" s="48">
        <v>5</v>
      </c>
      <c r="G20" s="48">
        <v>39</v>
      </c>
      <c r="H20" s="48">
        <v>349</v>
      </c>
      <c r="I20" s="48">
        <v>306</v>
      </c>
      <c r="J20" s="48">
        <v>11</v>
      </c>
      <c r="K20" s="48">
        <v>5</v>
      </c>
      <c r="L20" s="48">
        <v>305</v>
      </c>
      <c r="M20" s="48">
        <v>300</v>
      </c>
      <c r="N20" s="48">
        <v>111</v>
      </c>
      <c r="O20" s="48">
        <v>107</v>
      </c>
      <c r="P20" s="48">
        <v>6</v>
      </c>
      <c r="Q20" s="48">
        <v>11</v>
      </c>
      <c r="R20" s="48">
        <v>39</v>
      </c>
    </row>
    <row r="21" spans="1:18" s="49" customFormat="1" ht="12.75" x14ac:dyDescent="0.2">
      <c r="A21" s="17" t="s">
        <v>62</v>
      </c>
      <c r="B21" s="48">
        <v>24</v>
      </c>
      <c r="C21" s="48">
        <v>13</v>
      </c>
      <c r="D21" s="48">
        <v>10</v>
      </c>
      <c r="E21" s="48">
        <v>18</v>
      </c>
      <c r="F21" s="48">
        <v>1</v>
      </c>
      <c r="G21" s="48">
        <v>2</v>
      </c>
      <c r="H21" s="48">
        <v>23</v>
      </c>
      <c r="I21" s="48">
        <v>9</v>
      </c>
      <c r="J21" s="48">
        <v>3</v>
      </c>
      <c r="K21" s="48">
        <v>3</v>
      </c>
      <c r="L21" s="48">
        <v>9</v>
      </c>
      <c r="M21" s="48">
        <v>7</v>
      </c>
      <c r="N21" s="48">
        <v>7</v>
      </c>
      <c r="O21" s="48">
        <v>4</v>
      </c>
      <c r="P21" s="48">
        <v>0</v>
      </c>
      <c r="Q21" s="48">
        <v>0</v>
      </c>
      <c r="R21" s="48">
        <v>2</v>
      </c>
    </row>
    <row r="22" spans="1:18" s="49" customFormat="1" ht="12.75" x14ac:dyDescent="0.2">
      <c r="A22" s="17" t="s">
        <v>25</v>
      </c>
      <c r="B22" s="48">
        <v>163</v>
      </c>
      <c r="C22" s="48">
        <v>83</v>
      </c>
      <c r="D22" s="48">
        <v>64</v>
      </c>
      <c r="E22" s="48">
        <v>122</v>
      </c>
      <c r="F22" s="48">
        <v>8</v>
      </c>
      <c r="G22" s="48">
        <v>8</v>
      </c>
      <c r="H22" s="48">
        <v>137</v>
      </c>
      <c r="I22" s="48">
        <v>106</v>
      </c>
      <c r="J22" s="48">
        <v>7</v>
      </c>
      <c r="K22" s="48">
        <v>3</v>
      </c>
      <c r="L22" s="48">
        <v>104</v>
      </c>
      <c r="M22" s="48">
        <v>101</v>
      </c>
      <c r="N22" s="48">
        <v>41</v>
      </c>
      <c r="O22" s="48">
        <v>48</v>
      </c>
      <c r="P22" s="48">
        <v>6</v>
      </c>
      <c r="Q22" s="48">
        <v>2</v>
      </c>
      <c r="R22" s="48">
        <v>13</v>
      </c>
    </row>
    <row r="23" spans="1:18" s="49" customFormat="1" ht="12.75" x14ac:dyDescent="0.2">
      <c r="A23" s="17" t="s">
        <v>26</v>
      </c>
      <c r="B23" s="48">
        <v>155</v>
      </c>
      <c r="C23" s="48">
        <v>69</v>
      </c>
      <c r="D23" s="48">
        <v>72</v>
      </c>
      <c r="E23" s="48">
        <v>110</v>
      </c>
      <c r="F23" s="48">
        <v>11</v>
      </c>
      <c r="G23" s="48">
        <v>18</v>
      </c>
      <c r="H23" s="48">
        <v>126</v>
      </c>
      <c r="I23" s="48">
        <v>109</v>
      </c>
      <c r="J23" s="48">
        <v>60</v>
      </c>
      <c r="K23" s="48">
        <v>59</v>
      </c>
      <c r="L23" s="48">
        <v>85</v>
      </c>
      <c r="M23" s="48">
        <v>72</v>
      </c>
      <c r="N23" s="48">
        <v>73</v>
      </c>
      <c r="O23" s="48">
        <v>62</v>
      </c>
      <c r="P23" s="48">
        <v>3</v>
      </c>
      <c r="Q23" s="48">
        <v>11</v>
      </c>
      <c r="R23" s="48">
        <v>22</v>
      </c>
    </row>
    <row r="24" spans="1:18" s="49" customFormat="1" ht="12.75" x14ac:dyDescent="0.2">
      <c r="A24" s="17" t="s">
        <v>27</v>
      </c>
      <c r="B24" s="48">
        <v>1</v>
      </c>
      <c r="C24" s="48">
        <v>0</v>
      </c>
      <c r="D24" s="48">
        <v>0</v>
      </c>
      <c r="E24" s="48">
        <v>0</v>
      </c>
      <c r="F24" s="48">
        <v>0</v>
      </c>
      <c r="G24" s="48">
        <v>1</v>
      </c>
      <c r="H24" s="48">
        <v>1</v>
      </c>
      <c r="I24" s="48">
        <v>0</v>
      </c>
      <c r="J24" s="48">
        <v>0</v>
      </c>
      <c r="K24" s="48">
        <v>0</v>
      </c>
      <c r="L24" s="48">
        <v>0</v>
      </c>
      <c r="M24" s="48">
        <v>0</v>
      </c>
      <c r="N24" s="48">
        <v>1</v>
      </c>
      <c r="O24" s="48">
        <v>0</v>
      </c>
      <c r="P24" s="48">
        <v>0</v>
      </c>
      <c r="Q24" s="48">
        <v>0</v>
      </c>
      <c r="R24" s="48">
        <v>0</v>
      </c>
    </row>
    <row r="25" spans="1:18" s="49" customFormat="1" ht="12.75" x14ac:dyDescent="0.2">
      <c r="A25" s="17" t="s">
        <v>28</v>
      </c>
      <c r="B25" s="48">
        <v>2</v>
      </c>
      <c r="C25" s="48">
        <v>1</v>
      </c>
      <c r="D25" s="48">
        <v>1</v>
      </c>
      <c r="E25" s="48">
        <v>2</v>
      </c>
      <c r="F25" s="48">
        <v>0</v>
      </c>
      <c r="G25" s="48">
        <v>0</v>
      </c>
      <c r="H25" s="48">
        <v>2</v>
      </c>
      <c r="I25" s="48">
        <v>1</v>
      </c>
      <c r="J25" s="48">
        <v>0</v>
      </c>
      <c r="K25" s="48">
        <v>0</v>
      </c>
      <c r="L25" s="48">
        <v>1</v>
      </c>
      <c r="M25" s="48">
        <v>1</v>
      </c>
      <c r="N25" s="48">
        <v>0</v>
      </c>
      <c r="O25" s="48">
        <v>0</v>
      </c>
      <c r="P25" s="48">
        <v>0</v>
      </c>
      <c r="Q25" s="48">
        <v>0</v>
      </c>
      <c r="R25" s="48">
        <v>0</v>
      </c>
    </row>
    <row r="26" spans="1:18" s="49" customFormat="1" ht="12.75" x14ac:dyDescent="0.2">
      <c r="A26" s="17" t="s">
        <v>29</v>
      </c>
      <c r="B26" s="48">
        <v>118</v>
      </c>
      <c r="C26" s="48">
        <v>73</v>
      </c>
      <c r="D26" s="48">
        <v>47</v>
      </c>
      <c r="E26" s="48">
        <v>99</v>
      </c>
      <c r="F26" s="48">
        <v>6</v>
      </c>
      <c r="G26" s="48">
        <v>13</v>
      </c>
      <c r="H26" s="48">
        <v>113</v>
      </c>
      <c r="I26" s="48">
        <v>96</v>
      </c>
      <c r="J26" s="48">
        <v>25</v>
      </c>
      <c r="K26" s="48">
        <v>24</v>
      </c>
      <c r="L26" s="48">
        <v>91</v>
      </c>
      <c r="M26" s="48">
        <v>85</v>
      </c>
      <c r="N26" s="48">
        <v>44</v>
      </c>
      <c r="O26" s="48">
        <v>30</v>
      </c>
      <c r="P26" s="48">
        <v>0</v>
      </c>
      <c r="Q26" s="48">
        <v>4</v>
      </c>
      <c r="R26" s="48">
        <v>19</v>
      </c>
    </row>
    <row r="27" spans="1:18" s="49" customFormat="1" ht="12.75" x14ac:dyDescent="0.2">
      <c r="A27" s="17" t="s">
        <v>30</v>
      </c>
      <c r="B27" s="48">
        <v>0</v>
      </c>
      <c r="C27" s="48">
        <v>0</v>
      </c>
      <c r="D27" s="48">
        <v>0</v>
      </c>
      <c r="E27" s="48">
        <v>0</v>
      </c>
      <c r="F27" s="48">
        <v>0</v>
      </c>
      <c r="G27" s="48">
        <v>0</v>
      </c>
      <c r="H27" s="48">
        <v>0</v>
      </c>
      <c r="I27" s="48">
        <v>0</v>
      </c>
      <c r="J27" s="48">
        <v>0</v>
      </c>
      <c r="K27" s="48">
        <v>0</v>
      </c>
      <c r="L27" s="48">
        <v>0</v>
      </c>
      <c r="M27" s="48">
        <v>0</v>
      </c>
      <c r="N27" s="48">
        <v>0</v>
      </c>
      <c r="O27" s="48">
        <v>0</v>
      </c>
      <c r="P27" s="48">
        <v>0</v>
      </c>
      <c r="Q27" s="48">
        <v>0</v>
      </c>
      <c r="R27" s="48">
        <v>0</v>
      </c>
    </row>
    <row r="28" spans="1:18" s="49" customFormat="1" ht="4.5" customHeight="1" x14ac:dyDescent="0.2">
      <c r="A28" s="304"/>
      <c r="B28" s="304"/>
      <c r="C28" s="363"/>
      <c r="D28" s="306"/>
      <c r="E28" s="306"/>
      <c r="F28" s="306"/>
      <c r="G28" s="306"/>
      <c r="H28" s="306"/>
      <c r="I28" s="306"/>
      <c r="J28" s="306"/>
      <c r="K28" s="306"/>
      <c r="L28" s="306"/>
      <c r="M28" s="306"/>
      <c r="N28" s="306"/>
      <c r="O28" s="306"/>
      <c r="P28" s="306"/>
      <c r="Q28" s="306"/>
      <c r="R28" s="306"/>
    </row>
    <row r="29" spans="1:18" ht="15" customHeight="1" x14ac:dyDescent="0.2">
      <c r="B29" s="661"/>
      <c r="C29" s="662"/>
      <c r="D29" s="662"/>
      <c r="E29" s="662"/>
      <c r="F29" s="662"/>
      <c r="G29" s="662"/>
      <c r="H29" s="662"/>
      <c r="I29" s="662"/>
      <c r="J29" s="662"/>
      <c r="K29" s="662"/>
      <c r="L29" s="662"/>
      <c r="M29" s="662"/>
      <c r="N29" s="662"/>
      <c r="O29" s="662"/>
      <c r="P29" s="662"/>
      <c r="Q29" s="662"/>
    </row>
    <row r="30" spans="1:18" s="444" customFormat="1" ht="11.25" customHeight="1" x14ac:dyDescent="0.2">
      <c r="A30" s="28" t="s">
        <v>194</v>
      </c>
      <c r="B30" s="505"/>
      <c r="C30" s="317"/>
      <c r="D30" s="317"/>
      <c r="E30" s="317"/>
      <c r="F30" s="317"/>
      <c r="G30" s="317"/>
      <c r="H30" s="317"/>
      <c r="I30" s="317"/>
      <c r="J30" s="317"/>
      <c r="K30" s="317"/>
      <c r="L30" s="317"/>
      <c r="M30" s="317"/>
      <c r="N30" s="317"/>
      <c r="O30" s="317"/>
      <c r="P30" s="317"/>
      <c r="Q30" s="317"/>
    </row>
    <row r="31" spans="1:18" s="444" customFormat="1" ht="11.25" customHeight="1" x14ac:dyDescent="0.2">
      <c r="A31" s="897" t="s">
        <v>635</v>
      </c>
      <c r="B31" s="897"/>
      <c r="C31" s="897"/>
      <c r="D31" s="897"/>
      <c r="E31" s="897"/>
      <c r="F31" s="897"/>
      <c r="G31" s="897"/>
      <c r="H31" s="897"/>
      <c r="I31" s="897"/>
      <c r="J31" s="897"/>
      <c r="K31" s="897"/>
      <c r="L31" s="897"/>
      <c r="M31" s="663"/>
      <c r="N31" s="663"/>
      <c r="O31" s="663"/>
      <c r="P31" s="663"/>
      <c r="Q31" s="663"/>
      <c r="R31" s="663"/>
    </row>
    <row r="32" spans="1:18" s="444" customFormat="1" ht="11.25" customHeight="1" x14ac:dyDescent="0.2">
      <c r="A32" s="897"/>
      <c r="B32" s="897"/>
      <c r="C32" s="897"/>
      <c r="D32" s="897"/>
      <c r="E32" s="897"/>
      <c r="F32" s="897"/>
      <c r="G32" s="897"/>
      <c r="H32" s="897"/>
      <c r="I32" s="897"/>
      <c r="J32" s="897"/>
      <c r="K32" s="897"/>
      <c r="L32" s="897"/>
      <c r="M32" s="663"/>
      <c r="N32" s="663"/>
      <c r="O32" s="663"/>
      <c r="P32" s="663"/>
      <c r="Q32" s="663"/>
      <c r="R32" s="663"/>
    </row>
    <row r="33" spans="1:18" s="444" customFormat="1" ht="11.25" customHeight="1" x14ac:dyDescent="0.2">
      <c r="A33" s="897"/>
      <c r="B33" s="897"/>
      <c r="C33" s="897"/>
      <c r="D33" s="897"/>
      <c r="E33" s="897"/>
      <c r="F33" s="897"/>
      <c r="G33" s="897"/>
      <c r="H33" s="897"/>
      <c r="I33" s="897"/>
      <c r="J33" s="897"/>
      <c r="K33" s="897"/>
      <c r="L33" s="897"/>
      <c r="M33" s="663"/>
      <c r="N33" s="663"/>
      <c r="O33" s="663"/>
      <c r="P33" s="663"/>
      <c r="Q33" s="663"/>
      <c r="R33" s="663"/>
    </row>
    <row r="34" spans="1:18" s="444" customFormat="1" ht="11.25" customHeight="1" x14ac:dyDescent="0.2">
      <c r="A34" s="897"/>
      <c r="B34" s="897"/>
      <c r="C34" s="897"/>
      <c r="D34" s="897"/>
      <c r="E34" s="897"/>
      <c r="F34" s="897"/>
      <c r="G34" s="897"/>
      <c r="H34" s="897"/>
      <c r="I34" s="897"/>
      <c r="J34" s="897"/>
      <c r="K34" s="897"/>
      <c r="L34" s="897"/>
      <c r="M34" s="663"/>
      <c r="N34" s="663"/>
      <c r="O34" s="663"/>
      <c r="P34" s="663"/>
      <c r="Q34" s="663"/>
      <c r="R34" s="663"/>
    </row>
    <row r="35" spans="1:18" s="444" customFormat="1" ht="11.25" customHeight="1" x14ac:dyDescent="0.2">
      <c r="A35" s="765" t="s">
        <v>212</v>
      </c>
      <c r="B35" s="765"/>
      <c r="C35" s="765"/>
      <c r="D35" s="765"/>
      <c r="E35" s="765"/>
      <c r="F35" s="765"/>
      <c r="G35" s="765"/>
      <c r="H35" s="765"/>
      <c r="I35" s="765"/>
      <c r="J35" s="765"/>
      <c r="K35" s="765"/>
      <c r="L35" s="765"/>
      <c r="M35" s="445"/>
      <c r="N35" s="445"/>
      <c r="O35" s="445"/>
      <c r="P35" s="445"/>
      <c r="Q35" s="445"/>
      <c r="R35" s="445"/>
    </row>
    <row r="36" spans="1:18" s="444" customFormat="1" ht="11.25" customHeight="1" x14ac:dyDescent="0.2">
      <c r="A36" s="801" t="s">
        <v>812</v>
      </c>
      <c r="B36" s="801"/>
      <c r="C36" s="801"/>
      <c r="D36" s="801"/>
      <c r="E36" s="801"/>
      <c r="F36" s="801"/>
      <c r="G36" s="801"/>
      <c r="H36" s="801"/>
      <c r="I36" s="801"/>
      <c r="J36" s="801"/>
      <c r="K36" s="801"/>
      <c r="L36" s="801"/>
      <c r="M36" s="453"/>
      <c r="N36" s="453"/>
      <c r="O36" s="445"/>
      <c r="P36" s="445"/>
      <c r="Q36" s="445"/>
      <c r="R36" s="445"/>
    </row>
    <row r="37" spans="1:18" s="444" customFormat="1" ht="11.25" customHeight="1" x14ac:dyDescent="0.2">
      <c r="A37" s="453"/>
      <c r="B37" s="445"/>
      <c r="C37" s="445"/>
      <c r="D37" s="445"/>
      <c r="E37" s="445"/>
      <c r="F37" s="445"/>
      <c r="G37" s="445"/>
      <c r="H37" s="445"/>
      <c r="I37" s="445"/>
      <c r="J37" s="445"/>
      <c r="K37" s="445"/>
      <c r="L37" s="445"/>
      <c r="M37" s="445"/>
      <c r="N37" s="445"/>
      <c r="O37" s="445"/>
      <c r="P37" s="445"/>
      <c r="Q37" s="445"/>
      <c r="R37" s="445"/>
    </row>
    <row r="38" spans="1:18" s="444" customFormat="1" ht="11.25" customHeight="1" x14ac:dyDescent="0.2">
      <c r="A38" s="473" t="s">
        <v>785</v>
      </c>
      <c r="B38" s="473"/>
      <c r="C38" s="317"/>
      <c r="D38" s="317"/>
      <c r="E38" s="317"/>
      <c r="F38" s="317"/>
      <c r="G38" s="317"/>
      <c r="H38" s="317"/>
      <c r="I38" s="317"/>
      <c r="J38" s="317"/>
      <c r="K38" s="317"/>
      <c r="L38" s="317"/>
      <c r="M38" s="317"/>
      <c r="N38" s="317"/>
      <c r="O38" s="317"/>
      <c r="P38" s="317"/>
      <c r="Q38" s="317"/>
    </row>
    <row r="39" spans="1:18" s="444" customFormat="1" ht="11.25" customHeight="1" x14ac:dyDescent="0.2">
      <c r="A39" s="855"/>
      <c r="B39" s="855"/>
      <c r="C39" s="898"/>
      <c r="D39" s="898"/>
      <c r="E39" s="898"/>
      <c r="F39" s="898"/>
      <c r="G39" s="898"/>
      <c r="H39" s="898"/>
      <c r="I39" s="898"/>
      <c r="J39" s="898"/>
      <c r="K39" s="898"/>
      <c r="L39" s="898"/>
      <c r="M39" s="898"/>
      <c r="N39" s="898"/>
      <c r="O39" s="898"/>
      <c r="P39" s="898"/>
      <c r="Q39" s="898"/>
    </row>
    <row r="40" spans="1:18" s="444" customFormat="1" ht="11.25" customHeight="1" x14ac:dyDescent="0.2">
      <c r="A40" s="500"/>
      <c r="B40" s="500"/>
      <c r="C40" s="59"/>
      <c r="D40" s="59"/>
      <c r="E40" s="59"/>
      <c r="F40" s="59"/>
      <c r="G40" s="59"/>
      <c r="H40" s="59"/>
      <c r="I40" s="59"/>
      <c r="J40" s="59"/>
      <c r="K40" s="59"/>
      <c r="L40" s="59"/>
      <c r="M40" s="59"/>
      <c r="N40" s="59"/>
      <c r="O40" s="59"/>
      <c r="P40" s="59"/>
      <c r="Q40" s="59"/>
    </row>
  </sheetData>
  <mergeCells count="26">
    <mergeCell ref="P3:P11"/>
    <mergeCell ref="A31:L34"/>
    <mergeCell ref="A39:Q39"/>
    <mergeCell ref="A3:A11"/>
    <mergeCell ref="B3:B11"/>
    <mergeCell ref="C3:C11"/>
    <mergeCell ref="D3:D11"/>
    <mergeCell ref="I5:I11"/>
    <mergeCell ref="A35:L35"/>
    <mergeCell ref="A36:L36"/>
    <mergeCell ref="T1:V1"/>
    <mergeCell ref="H3:H11"/>
    <mergeCell ref="A1:G1"/>
    <mergeCell ref="K9:K11"/>
    <mergeCell ref="M9:M11"/>
    <mergeCell ref="I3:M4"/>
    <mergeCell ref="I1:J1"/>
    <mergeCell ref="R3:R11"/>
    <mergeCell ref="O3:O11"/>
    <mergeCell ref="Q3:Q11"/>
    <mergeCell ref="J6:J11"/>
    <mergeCell ref="E3:E11"/>
    <mergeCell ref="F3:F11"/>
    <mergeCell ref="G3:G11"/>
    <mergeCell ref="L6:L11"/>
    <mergeCell ref="N3:N11"/>
  </mergeCells>
  <phoneticPr fontId="22" type="noConversion"/>
  <hyperlinks>
    <hyperlink ref="I1" location="Contents!A1" display="back to contents"/>
  </hyperlinks>
  <printOptions horizontalCentered="1"/>
  <pageMargins left="0.39370078740157483" right="0.39370078740157483" top="0.78740157480314965" bottom="0.78740157480314965" header="0.38" footer="0"/>
  <pageSetup paperSize="9" scale="67"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zoomScaleNormal="100" workbookViewId="0">
      <selection sqref="A1:H1"/>
    </sheetView>
  </sheetViews>
  <sheetFormatPr defaultRowHeight="11.25" x14ac:dyDescent="0.2"/>
  <cols>
    <col min="1" max="1" width="37.6640625" style="69" customWidth="1"/>
    <col min="2" max="6" width="12.83203125" style="69" customWidth="1"/>
    <col min="7" max="7" width="14.6640625" style="69" customWidth="1"/>
    <col min="8" max="8" width="12.83203125" style="69" customWidth="1"/>
    <col min="9" max="9" width="12.33203125" style="69" customWidth="1"/>
    <col min="10" max="16384" width="9.33203125" style="69"/>
  </cols>
  <sheetData>
    <row r="1" spans="1:13" ht="18" customHeight="1" x14ac:dyDescent="0.25">
      <c r="A1" s="755" t="s">
        <v>813</v>
      </c>
      <c r="B1" s="755"/>
      <c r="C1" s="755"/>
      <c r="D1" s="755"/>
      <c r="E1" s="755"/>
      <c r="F1" s="755"/>
      <c r="G1" s="755"/>
      <c r="H1" s="755"/>
      <c r="I1" s="441"/>
      <c r="J1" s="758" t="s">
        <v>761</v>
      </c>
      <c r="K1" s="758"/>
      <c r="L1" s="758"/>
      <c r="M1" s="758"/>
    </row>
    <row r="2" spans="1:13" ht="15" customHeight="1" x14ac:dyDescent="0.2">
      <c r="A2" s="192"/>
      <c r="B2" s="192"/>
      <c r="C2" s="192"/>
      <c r="D2" s="192"/>
      <c r="E2" s="192"/>
      <c r="F2" s="192"/>
      <c r="G2" s="192"/>
      <c r="H2" s="234"/>
      <c r="I2" s="104"/>
    </row>
    <row r="3" spans="1:13" ht="6" customHeight="1" x14ac:dyDescent="0.25">
      <c r="A3" s="193"/>
      <c r="B3" s="906" t="s">
        <v>85</v>
      </c>
      <c r="C3" s="906"/>
      <c r="D3" s="906"/>
      <c r="E3" s="906"/>
      <c r="F3" s="906"/>
      <c r="G3" s="906"/>
      <c r="H3" s="906"/>
      <c r="I3" s="104"/>
    </row>
    <row r="4" spans="1:13" s="522" customFormat="1" ht="12.75" x14ac:dyDescent="0.2">
      <c r="A4" s="251"/>
      <c r="B4" s="907"/>
      <c r="C4" s="907"/>
      <c r="D4" s="907"/>
      <c r="E4" s="907"/>
      <c r="F4" s="907"/>
      <c r="G4" s="907"/>
      <c r="H4" s="907"/>
      <c r="I4" s="523"/>
    </row>
    <row r="5" spans="1:13" s="522" customFormat="1" ht="12.75" x14ac:dyDescent="0.2">
      <c r="A5" s="245"/>
      <c r="B5" s="245"/>
      <c r="C5" s="245"/>
      <c r="D5" s="623"/>
      <c r="E5" s="624"/>
      <c r="F5" s="624"/>
      <c r="G5" s="624"/>
      <c r="H5" s="624"/>
      <c r="I5" s="523"/>
    </row>
    <row r="6" spans="1:13" s="522" customFormat="1" ht="14.25" x14ac:dyDescent="0.2">
      <c r="A6" s="653"/>
      <c r="B6" s="654" t="s">
        <v>215</v>
      </c>
      <c r="C6" s="653" t="s">
        <v>199</v>
      </c>
      <c r="D6" s="654" t="s">
        <v>200</v>
      </c>
      <c r="E6" s="655" t="s">
        <v>201</v>
      </c>
      <c r="F6" s="655" t="s">
        <v>217</v>
      </c>
      <c r="G6" s="655" t="s">
        <v>208</v>
      </c>
      <c r="H6" s="655" t="s">
        <v>216</v>
      </c>
      <c r="I6" s="523"/>
    </row>
    <row r="7" spans="1:13" s="522" customFormat="1" ht="6" customHeight="1" x14ac:dyDescent="0.2">
      <c r="A7" s="251"/>
      <c r="B7" s="251"/>
      <c r="C7" s="251"/>
      <c r="D7" s="251"/>
      <c r="E7" s="251"/>
      <c r="F7" s="251"/>
      <c r="G7" s="251"/>
      <c r="H7" s="251"/>
      <c r="I7" s="523"/>
    </row>
    <row r="8" spans="1:13" s="522" customFormat="1" ht="14.25" x14ac:dyDescent="0.2">
      <c r="A8" s="465" t="s">
        <v>396</v>
      </c>
      <c r="B8" s="625">
        <f>'HB4 calc HB rates'!C73</f>
        <v>7.6703126425618842E-2</v>
      </c>
      <c r="C8" s="625">
        <f>'HB4 calc HB rates'!D73</f>
        <v>0.26555345789119633</v>
      </c>
      <c r="D8" s="625">
        <f>'HB4 calc HB rates'!E73</f>
        <v>0.55414509566532044</v>
      </c>
      <c r="E8" s="625">
        <f>'HB4 calc HB rates'!F73</f>
        <v>0.35449219119854464</v>
      </c>
      <c r="F8" s="625">
        <f>'HB4 calc HB rates'!G73</f>
        <v>0.10679519760643144</v>
      </c>
      <c r="G8" s="625">
        <f>'HB4 calc HB rates'!K73</f>
        <v>0.27333100531301585</v>
      </c>
      <c r="H8" s="625">
        <f>'HB4 calc HB rates'!M73</f>
        <v>0.18282701666420881</v>
      </c>
      <c r="I8" s="523"/>
    </row>
    <row r="9" spans="1:13" s="522" customFormat="1" ht="6" customHeight="1" x14ac:dyDescent="0.2">
      <c r="A9" s="656"/>
      <c r="B9" s="83"/>
      <c r="C9" s="83"/>
      <c r="D9" s="83"/>
      <c r="E9" s="83"/>
      <c r="F9" s="83"/>
      <c r="G9" s="625"/>
      <c r="H9" s="83"/>
      <c r="I9" s="523"/>
    </row>
    <row r="10" spans="1:13" s="522" customFormat="1" ht="12.75" x14ac:dyDescent="0.2">
      <c r="A10" s="523" t="s">
        <v>19</v>
      </c>
      <c r="B10" s="83">
        <f>'HB4 calc HB rates'!C75</f>
        <v>6.8209500609013402E-2</v>
      </c>
      <c r="C10" s="83">
        <f>'HB4 calc HB rates'!D75</f>
        <v>0.38725576483013552</v>
      </c>
      <c r="D10" s="83">
        <f>'HB4 calc HB rates'!E75</f>
        <v>0.81759302583298443</v>
      </c>
      <c r="E10" s="83">
        <f>'HB4 calc HB rates'!F75</f>
        <v>0.34559543956533356</v>
      </c>
      <c r="F10" s="83">
        <f>'HB4 calc HB rates'!G75</f>
        <v>7.5237468259193072E-2</v>
      </c>
      <c r="G10" s="83">
        <f>'HB4 calc HB rates'!K75</f>
        <v>0.32419687592101387</v>
      </c>
      <c r="H10" s="83">
        <f>'HB4 calc HB rates'!M75</f>
        <v>0.20463810372290164</v>
      </c>
      <c r="I10" s="523"/>
    </row>
    <row r="11" spans="1:13" s="522" customFormat="1" ht="12.75" x14ac:dyDescent="0.2">
      <c r="A11" s="523" t="s">
        <v>20</v>
      </c>
      <c r="B11" s="83">
        <f>'HB4 calc HB rates'!C76</f>
        <v>0.12125411397886714</v>
      </c>
      <c r="C11" s="83">
        <f>'HB4 calc HB rates'!D76</f>
        <v>0.27000964320154291</v>
      </c>
      <c r="D11" s="83">
        <f>'HB4 calc HB rates'!E76</f>
        <v>0.38231382978723405</v>
      </c>
      <c r="E11" s="83">
        <f>'HB4 calc HB rates'!F76</f>
        <v>0.26425897379431845</v>
      </c>
      <c r="F11" s="83">
        <f>'HB4 calc HB rates'!G76</f>
        <v>5.7583784406311185E-2</v>
      </c>
      <c r="G11" s="83">
        <f>'HB4 calc HB rates'!K76</f>
        <v>0.21013846109559861</v>
      </c>
      <c r="H11" s="83">
        <f>'HB4 calc HB rates'!M76</f>
        <v>0.12867327421318031</v>
      </c>
      <c r="I11" s="523"/>
    </row>
    <row r="12" spans="1:13" s="522" customFormat="1" ht="12.75" x14ac:dyDescent="0.2">
      <c r="A12" s="523" t="s">
        <v>21</v>
      </c>
      <c r="B12" s="83">
        <f>'HB4 calc HB rates'!C77</f>
        <v>6.6128818939293746E-2</v>
      </c>
      <c r="C12" s="83">
        <f>'HB4 calc HB rates'!D77</f>
        <v>0.3778167588719471</v>
      </c>
      <c r="D12" s="83">
        <f>'HB4 calc HB rates'!E77</f>
        <v>0.62466051059206951</v>
      </c>
      <c r="E12" s="83">
        <f>'HB4 calc HB rates'!F77</f>
        <v>0.16915201424438014</v>
      </c>
      <c r="F12" s="83">
        <f>'HB4 calc HB rates'!G77</f>
        <v>5.3102044428710506E-2</v>
      </c>
      <c r="G12" s="83">
        <f>'HB4 calc HB rates'!K77</f>
        <v>0.2317936145316766</v>
      </c>
      <c r="H12" s="83">
        <f>'HB4 calc HB rates'!M77</f>
        <v>0.14075067024128687</v>
      </c>
      <c r="I12" s="523"/>
    </row>
    <row r="13" spans="1:13" s="522" customFormat="1" ht="12.75" x14ac:dyDescent="0.2">
      <c r="A13" s="523" t="s">
        <v>22</v>
      </c>
      <c r="B13" s="83">
        <f>'HB4 calc HB rates'!C78</f>
        <v>8.0135339684800994E-2</v>
      </c>
      <c r="C13" s="83">
        <f>'HB4 calc HB rates'!D78</f>
        <v>0.29771596036656278</v>
      </c>
      <c r="D13" s="83">
        <f>'HB4 calc HB rates'!E78</f>
        <v>0.55717939349652901</v>
      </c>
      <c r="E13" s="83">
        <f>'HB4 calc HB rates'!F78</f>
        <v>0.26281688598492453</v>
      </c>
      <c r="F13" s="83">
        <f>'HB4 calc HB rates'!G78</f>
        <v>8.0593165699548677E-2</v>
      </c>
      <c r="G13" s="83">
        <f>'HB4 calc HB rates'!K78</f>
        <v>0.25070616982802063</v>
      </c>
      <c r="H13" s="83">
        <f>'HB4 calc HB rates'!M78</f>
        <v>0.16154653886540482</v>
      </c>
      <c r="I13" s="523"/>
    </row>
    <row r="14" spans="1:13" s="522" customFormat="1" ht="12.75" x14ac:dyDescent="0.2">
      <c r="A14" s="523" t="s">
        <v>23</v>
      </c>
      <c r="B14" s="83">
        <f>'HB4 calc HB rates'!C79</f>
        <v>6.9353677078609732E-2</v>
      </c>
      <c r="C14" s="83">
        <f>'HB4 calc HB rates'!D79</f>
        <v>0.36571175264586914</v>
      </c>
      <c r="D14" s="83">
        <f>'HB4 calc HB rates'!E79</f>
        <v>0.52992766487374476</v>
      </c>
      <c r="E14" s="83">
        <f>'HB4 calc HB rates'!F79</f>
        <v>0.2987649645479602</v>
      </c>
      <c r="F14" s="83">
        <f>'HB4 calc HB rates'!G79</f>
        <v>6.033485846447785E-2</v>
      </c>
      <c r="G14" s="83">
        <f>'HB4 calc HB rates'!K79</f>
        <v>0.26380575036122256</v>
      </c>
      <c r="H14" s="83">
        <f>'HB4 calc HB rates'!M79</f>
        <v>0.17344067020092938</v>
      </c>
      <c r="I14" s="523"/>
    </row>
    <row r="15" spans="1:13" s="522" customFormat="1" ht="12.75" x14ac:dyDescent="0.2">
      <c r="A15" s="523" t="s">
        <v>24</v>
      </c>
      <c r="B15" s="83">
        <f>'HB4 calc HB rates'!C80</f>
        <v>4.9764351160680308E-2</v>
      </c>
      <c r="C15" s="83">
        <f>'HB4 calc HB rates'!D80</f>
        <v>0.19294117647058823</v>
      </c>
      <c r="D15" s="83">
        <f>'HB4 calc HB rates'!E80</f>
        <v>0.37417903027448518</v>
      </c>
      <c r="E15" s="83">
        <f>'HB4 calc HB rates'!F80</f>
        <v>0.27103170357690526</v>
      </c>
      <c r="F15" s="83">
        <f>'HB4 calc HB rates'!G80</f>
        <v>7.8211386499096522E-2</v>
      </c>
      <c r="G15" s="83">
        <f>'HB4 calc HB rates'!K80</f>
        <v>0.19843468535217001</v>
      </c>
      <c r="H15" s="83">
        <f>'HB4 calc HB rates'!M80</f>
        <v>0.13506599815819093</v>
      </c>
      <c r="I15" s="523"/>
    </row>
    <row r="16" spans="1:13" s="522" customFormat="1" ht="12.75" x14ac:dyDescent="0.2">
      <c r="A16" s="523" t="s">
        <v>87</v>
      </c>
      <c r="B16" s="83">
        <f>'HB4 calc HB rates'!C81</f>
        <v>8.2085786375105135E-2</v>
      </c>
      <c r="C16" s="83">
        <f>'HB4 calc HB rates'!D81</f>
        <v>0.24831823265919928</v>
      </c>
      <c r="D16" s="83">
        <f>'HB4 calc HB rates'!E81</f>
        <v>0.77399274209652869</v>
      </c>
      <c r="E16" s="83">
        <f>'HB4 calc HB rates'!F81</f>
        <v>0.64102950302139372</v>
      </c>
      <c r="F16" s="83">
        <f>'HB4 calc HB rates'!G81</f>
        <v>0.18799442877824205</v>
      </c>
      <c r="G16" s="83">
        <f>'HB4 calc HB rates'!K81</f>
        <v>0.38463722576615117</v>
      </c>
      <c r="H16" s="83">
        <f>'HB4 calc HB rates'!M81</f>
        <v>0.26618538888556253</v>
      </c>
      <c r="I16" s="523"/>
    </row>
    <row r="17" spans="1:9" s="522" customFormat="1" ht="12.75" x14ac:dyDescent="0.2">
      <c r="A17" s="523" t="s">
        <v>62</v>
      </c>
      <c r="B17" s="83">
        <f>'HB4 calc HB rates'!C82</f>
        <v>7.6954951755164855E-2</v>
      </c>
      <c r="C17" s="83">
        <f>'HB4 calc HB rates'!D82</f>
        <v>0.24845455352125173</v>
      </c>
      <c r="D17" s="83">
        <f>'HB4 calc HB rates'!E82</f>
        <v>0.249500998003992</v>
      </c>
      <c r="E17" s="83">
        <f>'HB4 calc HB rates'!F82</f>
        <v>0.1687312235071402</v>
      </c>
      <c r="F17" s="83">
        <f>'HB4 calc HB rates'!G82</f>
        <v>8.4238901524724116E-2</v>
      </c>
      <c r="G17" s="83">
        <f>'HB4 calc HB rates'!K82</f>
        <v>0.16120230889766657</v>
      </c>
      <c r="H17" s="83">
        <f>'HB4 calc HB rates'!M82</f>
        <v>0.10248765489611479</v>
      </c>
      <c r="I17" s="523"/>
    </row>
    <row r="18" spans="1:9" s="522" customFormat="1" ht="12.75" x14ac:dyDescent="0.2">
      <c r="A18" s="523" t="s">
        <v>25</v>
      </c>
      <c r="B18" s="83">
        <f>'HB4 calc HB rates'!C83</f>
        <v>0.11077994355498114</v>
      </c>
      <c r="C18" s="83">
        <f>'HB4 calc HB rates'!D83</f>
        <v>0.34000755572346053</v>
      </c>
      <c r="D18" s="83">
        <f>'HB4 calc HB rates'!E83</f>
        <v>0.50121106021727135</v>
      </c>
      <c r="E18" s="83">
        <f>'HB4 calc HB rates'!F83</f>
        <v>0.28255516202772574</v>
      </c>
      <c r="F18" s="83">
        <f>'HB4 calc HB rates'!G83</f>
        <v>8.7661133525888127E-2</v>
      </c>
      <c r="G18" s="83">
        <f>'HB4 calc HB rates'!K83</f>
        <v>0.26493458117986685</v>
      </c>
      <c r="H18" s="83">
        <f>'HB4 calc HB rates'!M83</f>
        <v>0.17656086183580752</v>
      </c>
      <c r="I18" s="523"/>
    </row>
    <row r="19" spans="1:9" s="522" customFormat="1" ht="12.75" x14ac:dyDescent="0.2">
      <c r="A19" s="523" t="s">
        <v>26</v>
      </c>
      <c r="B19" s="83">
        <f>'HB4 calc HB rates'!C84</f>
        <v>6.6165951359084402E-2</v>
      </c>
      <c r="C19" s="83">
        <f>'HB4 calc HB rates'!D84</f>
        <v>0.17614889360743374</v>
      </c>
      <c r="D19" s="83">
        <f>'HB4 calc HB rates'!E84</f>
        <v>0.42668897720142229</v>
      </c>
      <c r="E19" s="83">
        <f>'HB4 calc HB rates'!F84</f>
        <v>0.27476770747807144</v>
      </c>
      <c r="F19" s="83">
        <f>'HB4 calc HB rates'!G84</f>
        <v>9.8757782016401535E-2</v>
      </c>
      <c r="G19" s="83">
        <f>'HB4 calc HB rates'!K84</f>
        <v>0.21220668467609513</v>
      </c>
      <c r="H19" s="83">
        <f>'HB4 calc HB rates'!M84</f>
        <v>0.15110461521164764</v>
      </c>
      <c r="I19" s="523"/>
    </row>
    <row r="20" spans="1:9" s="522" customFormat="1" ht="12.75" x14ac:dyDescent="0.2">
      <c r="A20" s="523" t="s">
        <v>27</v>
      </c>
      <c r="B20" s="83">
        <f>'HB4 calc HB rates'!C85</f>
        <v>9.1491308325709064E-2</v>
      </c>
      <c r="C20" s="83">
        <f>'HB4 calc HB rates'!D85</f>
        <v>0.25094102885821834</v>
      </c>
      <c r="D20" s="83">
        <f>'HB4 calc HB rates'!E85</f>
        <v>0</v>
      </c>
      <c r="E20" s="83">
        <f>'HB4 calc HB rates'!F85</f>
        <v>0</v>
      </c>
      <c r="F20" s="83">
        <f>'HB4 calc HB rates'!G85</f>
        <v>0.12307692307692308</v>
      </c>
      <c r="G20" s="83">
        <f>'HB4 calc HB rates'!K85</f>
        <v>8.8189902256191666E-2</v>
      </c>
      <c r="H20" s="83">
        <f>'HB4 calc HB rates'!M85</f>
        <v>6.363636363636363E-2</v>
      </c>
      <c r="I20" s="523"/>
    </row>
    <row r="21" spans="1:9" s="522" customFormat="1" ht="12.75" x14ac:dyDescent="0.2">
      <c r="A21" s="523" t="s">
        <v>28</v>
      </c>
      <c r="B21" s="83">
        <f>'HB4 calc HB rates'!C86</f>
        <v>0</v>
      </c>
      <c r="C21" s="83">
        <f>'HB4 calc HB rates'!D86</f>
        <v>0.2227998514667657</v>
      </c>
      <c r="D21" s="83">
        <f>'HB4 calc HB rates'!E86</f>
        <v>0</v>
      </c>
      <c r="E21" s="83">
        <f>'HB4 calc HB rates'!F86</f>
        <v>0</v>
      </c>
      <c r="F21" s="83">
        <f>'HB4 calc HB rates'!G86</f>
        <v>0.19120458891013384</v>
      </c>
      <c r="G21" s="83">
        <f>'HB4 calc HB rates'!K86</f>
        <v>8.2124281412537636E-2</v>
      </c>
      <c r="H21" s="83">
        <f>'HB4 calc HB rates'!M86</f>
        <v>5.1993067590987867E-2</v>
      </c>
      <c r="I21" s="523"/>
    </row>
    <row r="22" spans="1:9" s="522" customFormat="1" ht="12.75" x14ac:dyDescent="0.2">
      <c r="A22" s="523" t="s">
        <v>29</v>
      </c>
      <c r="B22" s="83">
        <f>'HB4 calc HB rates'!C87</f>
        <v>7.4536110784198348E-2</v>
      </c>
      <c r="C22" s="83">
        <f>'HB4 calc HB rates'!D87</f>
        <v>0.38384173909834102</v>
      </c>
      <c r="D22" s="83">
        <f>'HB4 calc HB rates'!E87</f>
        <v>0.71808625686724059</v>
      </c>
      <c r="E22" s="83">
        <f>'HB4 calc HB rates'!F87</f>
        <v>0.40348777568815181</v>
      </c>
      <c r="F22" s="83">
        <f>'HB4 calc HB rates'!G87</f>
        <v>0.12298788207632483</v>
      </c>
      <c r="G22" s="83">
        <f>'HB4 calc HB rates'!K87</f>
        <v>0.33259799762430003</v>
      </c>
      <c r="H22" s="83">
        <f>'HB4 calc HB rates'!M87</f>
        <v>0.2143766973491312</v>
      </c>
      <c r="I22" s="523"/>
    </row>
    <row r="23" spans="1:9" s="522" customFormat="1" ht="12.75" x14ac:dyDescent="0.2">
      <c r="A23" s="523" t="s">
        <v>30</v>
      </c>
      <c r="B23" s="83">
        <f>'HB4 calc HB rates'!C88</f>
        <v>8.1135902636916835E-2</v>
      </c>
      <c r="C23" s="83">
        <f>'HB4 calc HB rates'!D88</f>
        <v>0</v>
      </c>
      <c r="D23" s="83">
        <f>'HB4 calc HB rates'!E88</f>
        <v>0.19723865877712032</v>
      </c>
      <c r="E23" s="83">
        <f>'HB4 calc HB rates'!F88</f>
        <v>0.14684287812041116</v>
      </c>
      <c r="F23" s="83">
        <f>'HB4 calc HB rates'!G88</f>
        <v>0</v>
      </c>
      <c r="G23" s="83">
        <f>'HB4 calc HB rates'!K88</f>
        <v>8.7037612682623569E-2</v>
      </c>
      <c r="H23" s="83">
        <f>'HB4 calc HB rates'!M88</f>
        <v>5.1948051948051951E-2</v>
      </c>
      <c r="I23" s="523"/>
    </row>
    <row r="24" spans="1:9" s="522" customFormat="1" ht="6" customHeight="1" thickBot="1" x14ac:dyDescent="0.25">
      <c r="A24" s="194"/>
      <c r="B24" s="195"/>
      <c r="C24" s="195"/>
      <c r="D24" s="195"/>
      <c r="E24" s="195"/>
      <c r="F24" s="195"/>
      <c r="G24" s="195"/>
      <c r="H24" s="195"/>
      <c r="I24" s="523"/>
    </row>
    <row r="25" spans="1:9" ht="11.25" customHeight="1" x14ac:dyDescent="0.2">
      <c r="A25" s="626"/>
      <c r="B25" s="504"/>
      <c r="C25" s="504"/>
      <c r="D25" s="504"/>
      <c r="E25" s="504"/>
      <c r="F25" s="504"/>
      <c r="G25" s="504"/>
      <c r="H25" s="234"/>
      <c r="I25" s="104"/>
    </row>
    <row r="26" spans="1:9" s="659" customFormat="1" ht="11.25" customHeight="1" x14ac:dyDescent="0.2">
      <c r="A26" s="196" t="s">
        <v>194</v>
      </c>
      <c r="B26" s="657"/>
      <c r="C26" s="657"/>
      <c r="D26" s="657"/>
      <c r="E26" s="657"/>
      <c r="F26" s="657"/>
      <c r="G26" s="657"/>
      <c r="H26" s="234"/>
      <c r="I26" s="658"/>
    </row>
    <row r="27" spans="1:9" s="659" customFormat="1" ht="11.25" customHeight="1" x14ac:dyDescent="0.2">
      <c r="A27" s="862" t="s">
        <v>213</v>
      </c>
      <c r="B27" s="862"/>
      <c r="C27" s="862"/>
      <c r="D27" s="862"/>
      <c r="E27" s="862"/>
      <c r="F27" s="862"/>
      <c r="G27" s="862"/>
      <c r="H27" s="862"/>
      <c r="I27" s="658"/>
    </row>
    <row r="28" spans="1:9" s="659" customFormat="1" ht="11.25" customHeight="1" x14ac:dyDescent="0.2">
      <c r="A28" s="862"/>
      <c r="B28" s="862"/>
      <c r="C28" s="862"/>
      <c r="D28" s="862"/>
      <c r="E28" s="862"/>
      <c r="F28" s="862"/>
      <c r="G28" s="862"/>
      <c r="H28" s="862"/>
      <c r="I28" s="658"/>
    </row>
    <row r="29" spans="1:9" s="659" customFormat="1" ht="11.25" customHeight="1" x14ac:dyDescent="0.2">
      <c r="A29" s="905" t="s">
        <v>1</v>
      </c>
      <c r="B29" s="905"/>
      <c r="C29" s="905"/>
      <c r="D29" s="905"/>
      <c r="E29" s="905"/>
      <c r="F29" s="905"/>
      <c r="G29" s="905"/>
      <c r="H29" s="905"/>
      <c r="I29" s="658"/>
    </row>
    <row r="30" spans="1:9" s="659" customFormat="1" ht="11.25" customHeight="1" x14ac:dyDescent="0.2">
      <c r="A30" s="905"/>
      <c r="B30" s="905"/>
      <c r="C30" s="905"/>
      <c r="D30" s="905"/>
      <c r="E30" s="905"/>
      <c r="F30" s="905"/>
      <c r="G30" s="905"/>
      <c r="H30" s="905"/>
      <c r="I30" s="658"/>
    </row>
    <row r="31" spans="1:9" s="659" customFormat="1" ht="11.25" customHeight="1" x14ac:dyDescent="0.2">
      <c r="A31" s="905" t="s">
        <v>381</v>
      </c>
      <c r="B31" s="905"/>
      <c r="C31" s="905"/>
      <c r="D31" s="905"/>
      <c r="E31" s="905"/>
      <c r="F31" s="905"/>
      <c r="G31" s="905"/>
      <c r="H31" s="905"/>
      <c r="I31" s="658"/>
    </row>
    <row r="32" spans="1:9" s="659" customFormat="1" ht="11.25" customHeight="1" x14ac:dyDescent="0.2">
      <c r="A32" s="905"/>
      <c r="B32" s="905"/>
      <c r="C32" s="905"/>
      <c r="D32" s="905"/>
      <c r="E32" s="905"/>
      <c r="F32" s="905"/>
      <c r="G32" s="905"/>
      <c r="H32" s="905"/>
      <c r="I32" s="658"/>
    </row>
    <row r="33" spans="1:9" s="659" customFormat="1" ht="11.25" customHeight="1" x14ac:dyDescent="0.2">
      <c r="A33" s="829" t="s">
        <v>214</v>
      </c>
      <c r="B33" s="829"/>
      <c r="C33" s="829"/>
      <c r="D33" s="829"/>
      <c r="E33" s="829"/>
      <c r="F33" s="829"/>
      <c r="G33" s="829"/>
      <c r="H33" s="829"/>
      <c r="I33" s="658"/>
    </row>
    <row r="34" spans="1:9" s="659" customFormat="1" ht="11.25" customHeight="1" x14ac:dyDescent="0.2">
      <c r="A34" s="749" t="s">
        <v>518</v>
      </c>
      <c r="B34" s="749"/>
      <c r="C34" s="749"/>
      <c r="D34" s="749"/>
      <c r="E34" s="749"/>
      <c r="F34" s="749"/>
      <c r="G34" s="749"/>
      <c r="H34" s="749"/>
      <c r="I34" s="658"/>
    </row>
    <row r="35" spans="1:9" s="659" customFormat="1" ht="11.25" customHeight="1" x14ac:dyDescent="0.2">
      <c r="A35" s="749"/>
      <c r="B35" s="749"/>
      <c r="C35" s="749"/>
      <c r="D35" s="749"/>
      <c r="E35" s="749"/>
      <c r="F35" s="749"/>
      <c r="G35" s="749"/>
      <c r="H35" s="749"/>
      <c r="I35" s="658"/>
    </row>
    <row r="36" spans="1:9" s="659" customFormat="1" ht="11.25" customHeight="1" x14ac:dyDescent="0.2">
      <c r="A36" s="749"/>
      <c r="B36" s="749"/>
      <c r="C36" s="749"/>
      <c r="D36" s="749"/>
      <c r="E36" s="749"/>
      <c r="F36" s="749"/>
      <c r="G36" s="749"/>
      <c r="H36" s="749"/>
      <c r="I36" s="658"/>
    </row>
    <row r="37" spans="1:9" s="659" customFormat="1" ht="11.25" customHeight="1" x14ac:dyDescent="0.2">
      <c r="A37" s="829" t="s">
        <v>1596</v>
      </c>
      <c r="B37" s="829"/>
      <c r="C37" s="829"/>
      <c r="D37" s="829"/>
      <c r="E37" s="829"/>
      <c r="F37" s="829"/>
      <c r="G37" s="658"/>
      <c r="H37" s="658"/>
      <c r="I37" s="658"/>
    </row>
    <row r="38" spans="1:9" s="659" customFormat="1" ht="11.25" customHeight="1" x14ac:dyDescent="0.2">
      <c r="A38" s="829" t="s">
        <v>529</v>
      </c>
      <c r="B38" s="829"/>
      <c r="C38" s="829"/>
      <c r="D38" s="829"/>
      <c r="E38" s="829"/>
      <c r="F38" s="829"/>
      <c r="G38" s="829"/>
      <c r="H38" s="829"/>
      <c r="I38" s="658"/>
    </row>
    <row r="39" spans="1:9" s="659" customFormat="1" ht="11.25" customHeight="1" x14ac:dyDescent="0.2">
      <c r="A39" s="829" t="s">
        <v>277</v>
      </c>
      <c r="B39" s="829"/>
      <c r="C39" s="829"/>
      <c r="D39" s="829"/>
      <c r="E39" s="829"/>
      <c r="F39" s="829"/>
      <c r="G39" s="829"/>
      <c r="H39" s="829"/>
      <c r="I39" s="658"/>
    </row>
    <row r="40" spans="1:9" s="659" customFormat="1" ht="11.25" customHeight="1" x14ac:dyDescent="0.2">
      <c r="A40" s="484"/>
      <c r="B40" s="658"/>
      <c r="C40" s="658"/>
      <c r="D40" s="658"/>
      <c r="E40" s="658"/>
      <c r="F40" s="658"/>
      <c r="G40" s="658"/>
      <c r="H40" s="658"/>
      <c r="I40" s="658"/>
    </row>
    <row r="41" spans="1:9" s="659" customFormat="1" ht="11.25" customHeight="1" x14ac:dyDescent="0.2">
      <c r="A41" s="658" t="s">
        <v>785</v>
      </c>
      <c r="B41" s="658"/>
      <c r="C41" s="658"/>
      <c r="D41" s="658"/>
      <c r="E41" s="658"/>
      <c r="F41" s="658"/>
      <c r="G41" s="658"/>
      <c r="H41" s="658"/>
      <c r="I41" s="658"/>
    </row>
  </sheetData>
  <mergeCells count="11">
    <mergeCell ref="B3:H4"/>
    <mergeCell ref="A38:H38"/>
    <mergeCell ref="A33:H33"/>
    <mergeCell ref="A1:H1"/>
    <mergeCell ref="J1:M1"/>
    <mergeCell ref="A37:F37"/>
    <mergeCell ref="A39:H39"/>
    <mergeCell ref="A27:H28"/>
    <mergeCell ref="A29:H30"/>
    <mergeCell ref="A31:H32"/>
    <mergeCell ref="A34:H36"/>
  </mergeCells>
  <phoneticPr fontId="32" type="noConversion"/>
  <hyperlinks>
    <hyperlink ref="J1" location="Contents!A1" display="back to contents"/>
  </hyperlinks>
  <pageMargins left="0.75" right="0.75" top="1" bottom="1" header="0.5" footer="0.5"/>
  <pageSetup paperSize="9" scale="8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zoomScaleNormal="100" workbookViewId="0">
      <selection sqref="A1:M2"/>
    </sheetView>
  </sheetViews>
  <sheetFormatPr defaultColWidth="9.1640625" defaultRowHeight="11.25" customHeight="1" x14ac:dyDescent="0.2"/>
  <cols>
    <col min="1" max="1" width="27.5" style="49" customWidth="1"/>
    <col min="2" max="2" width="13.83203125" style="49" customWidth="1"/>
    <col min="3" max="3" width="2.83203125" style="49" customWidth="1"/>
    <col min="4" max="4" width="15.83203125" style="49" customWidth="1"/>
    <col min="5" max="5" width="3.1640625" style="49" customWidth="1"/>
    <col min="6" max="8" width="12.83203125" style="49" customWidth="1"/>
    <col min="9" max="9" width="5.83203125" style="49" customWidth="1"/>
    <col min="10" max="10" width="12.6640625" style="49" customWidth="1"/>
    <col min="11" max="11" width="4.5" style="49" customWidth="1"/>
    <col min="12" max="13" width="16.83203125" style="49" customWidth="1"/>
    <col min="14" max="14" width="6.1640625" style="49" customWidth="1"/>
    <col min="15" max="16384" width="9.1640625" style="49"/>
  </cols>
  <sheetData>
    <row r="1" spans="1:17" s="528" customFormat="1" ht="18" customHeight="1" x14ac:dyDescent="0.2">
      <c r="A1" s="861" t="s">
        <v>652</v>
      </c>
      <c r="B1" s="861"/>
      <c r="C1" s="861"/>
      <c r="D1" s="861"/>
      <c r="E1" s="861"/>
      <c r="F1" s="861"/>
      <c r="G1" s="861"/>
      <c r="H1" s="861"/>
      <c r="I1" s="861"/>
      <c r="J1" s="861"/>
      <c r="K1" s="861"/>
      <c r="L1" s="861"/>
      <c r="M1" s="861"/>
      <c r="N1" s="477"/>
      <c r="O1" s="758" t="s">
        <v>761</v>
      </c>
      <c r="P1" s="758"/>
      <c r="Q1" s="360"/>
    </row>
    <row r="2" spans="1:17" s="528" customFormat="1" ht="15" customHeight="1" x14ac:dyDescent="0.2">
      <c r="A2" s="861"/>
      <c r="B2" s="861"/>
      <c r="C2" s="861"/>
      <c r="D2" s="861"/>
      <c r="E2" s="861"/>
      <c r="F2" s="861"/>
      <c r="G2" s="861"/>
      <c r="H2" s="861"/>
      <c r="I2" s="861"/>
      <c r="J2" s="861"/>
      <c r="K2" s="861"/>
      <c r="L2" s="861"/>
      <c r="M2" s="861"/>
      <c r="N2" s="477"/>
    </row>
    <row r="3" spans="1:17" s="528" customFormat="1" ht="15" customHeight="1" x14ac:dyDescent="0.2">
      <c r="A3" s="212"/>
      <c r="B3" s="212"/>
      <c r="C3" s="212"/>
      <c r="D3" s="212"/>
      <c r="E3" s="212"/>
      <c r="F3" s="212"/>
      <c r="G3" s="212"/>
      <c r="H3" s="212"/>
      <c r="I3" s="212"/>
      <c r="J3" s="212"/>
      <c r="K3" s="212"/>
      <c r="L3" s="212"/>
      <c r="M3" s="212"/>
      <c r="N3" s="177"/>
    </row>
    <row r="4" spans="1:17" s="528" customFormat="1" ht="12.75" customHeight="1" x14ac:dyDescent="0.2">
      <c r="A4" s="477"/>
      <c r="B4" s="477"/>
      <c r="C4" s="183"/>
      <c r="D4" s="477"/>
      <c r="E4" s="477"/>
      <c r="F4" s="477"/>
      <c r="G4" s="477"/>
      <c r="H4" s="477"/>
      <c r="I4" s="477"/>
      <c r="J4" s="181"/>
      <c r="K4" s="477"/>
      <c r="L4" s="477"/>
      <c r="M4" s="477"/>
      <c r="N4" s="477"/>
    </row>
    <row r="5" spans="1:17" s="528" customFormat="1" ht="12.75" customHeight="1" x14ac:dyDescent="0.2">
      <c r="A5" s="201"/>
      <c r="B5" s="858" t="s">
        <v>653</v>
      </c>
      <c r="C5" s="183"/>
      <c r="D5" s="859" t="s">
        <v>649</v>
      </c>
      <c r="E5" s="859"/>
      <c r="F5" s="859"/>
      <c r="G5" s="859"/>
      <c r="H5" s="859"/>
      <c r="I5" s="477"/>
      <c r="J5" s="912" t="s">
        <v>650</v>
      </c>
      <c r="K5" s="912"/>
      <c r="L5" s="912"/>
      <c r="M5" s="912"/>
      <c r="N5" s="477"/>
    </row>
    <row r="6" spans="1:17" s="528" customFormat="1" ht="12.75" customHeight="1" x14ac:dyDescent="0.2">
      <c r="A6" s="201"/>
      <c r="B6" s="858"/>
      <c r="C6" s="183"/>
      <c r="D6" s="474"/>
      <c r="E6" s="474"/>
      <c r="F6" s="474"/>
      <c r="G6" s="474"/>
      <c r="H6" s="474"/>
      <c r="I6" s="477"/>
      <c r="J6" s="486"/>
      <c r="K6" s="486"/>
      <c r="L6" s="486"/>
      <c r="M6" s="486"/>
      <c r="N6" s="477"/>
    </row>
    <row r="7" spans="1:17" s="528" customFormat="1" ht="12.75" customHeight="1" x14ac:dyDescent="0.2">
      <c r="A7" s="204"/>
      <c r="B7" s="858"/>
      <c r="C7" s="183"/>
      <c r="D7" s="205"/>
      <c r="E7" s="477"/>
      <c r="F7" s="477"/>
      <c r="G7" s="182"/>
      <c r="H7" s="182"/>
      <c r="I7" s="182"/>
      <c r="J7" s="911" t="s">
        <v>651</v>
      </c>
      <c r="K7" s="911"/>
      <c r="L7" s="911"/>
      <c r="M7" s="911"/>
      <c r="N7" s="477"/>
    </row>
    <row r="8" spans="1:17" s="528" customFormat="1" ht="12.75" customHeight="1" x14ac:dyDescent="0.2">
      <c r="A8" s="204"/>
      <c r="B8" s="858"/>
      <c r="C8" s="183"/>
      <c r="D8" s="205"/>
      <c r="E8" s="477"/>
      <c r="F8" s="477"/>
      <c r="G8" s="182"/>
      <c r="H8" s="182"/>
      <c r="I8" s="182"/>
      <c r="J8" s="485"/>
      <c r="K8" s="485"/>
      <c r="L8" s="485"/>
      <c r="M8" s="485"/>
      <c r="N8" s="477"/>
    </row>
    <row r="9" spans="1:17" s="528" customFormat="1" ht="12.75" customHeight="1" x14ac:dyDescent="0.2">
      <c r="A9" s="204"/>
      <c r="B9" s="858"/>
      <c r="C9" s="183"/>
      <c r="D9" s="205"/>
      <c r="E9" s="477"/>
      <c r="F9" s="860" t="s">
        <v>2</v>
      </c>
      <c r="G9" s="860"/>
      <c r="H9" s="860"/>
      <c r="I9" s="182"/>
      <c r="J9" s="485"/>
      <c r="K9" s="182"/>
      <c r="L9" s="860" t="s">
        <v>239</v>
      </c>
      <c r="M9" s="860"/>
      <c r="N9" s="477"/>
    </row>
    <row r="10" spans="1:17" s="528" customFormat="1" ht="12.75" customHeight="1" x14ac:dyDescent="0.2">
      <c r="A10" s="477"/>
      <c r="B10" s="858"/>
      <c r="C10" s="206"/>
      <c r="D10" s="207" t="s">
        <v>236</v>
      </c>
      <c r="E10" s="207"/>
      <c r="F10" s="207" t="s">
        <v>238</v>
      </c>
      <c r="G10" s="207" t="s">
        <v>237</v>
      </c>
      <c r="H10" s="208" t="s">
        <v>3</v>
      </c>
      <c r="I10" s="207"/>
      <c r="J10" s="207" t="s">
        <v>236</v>
      </c>
      <c r="K10" s="477"/>
      <c r="L10" s="207" t="s">
        <v>4</v>
      </c>
      <c r="M10" s="207" t="s">
        <v>5</v>
      </c>
      <c r="N10" s="477"/>
    </row>
    <row r="11" spans="1:17" s="528" customFormat="1" ht="12.75" customHeight="1" x14ac:dyDescent="0.2">
      <c r="A11" s="212"/>
      <c r="B11" s="213"/>
      <c r="C11" s="213"/>
      <c r="D11" s="213"/>
      <c r="E11" s="213"/>
      <c r="F11" s="213"/>
      <c r="G11" s="213"/>
      <c r="H11" s="213"/>
      <c r="I11" s="213"/>
      <c r="J11" s="213"/>
      <c r="K11" s="213"/>
      <c r="L11" s="213"/>
      <c r="M11" s="213"/>
      <c r="N11" s="477"/>
    </row>
    <row r="12" spans="1:17" s="528" customFormat="1" ht="6" customHeight="1" x14ac:dyDescent="0.2">
      <c r="A12" s="177"/>
      <c r="B12" s="187"/>
      <c r="C12" s="187"/>
      <c r="D12" s="187"/>
      <c r="E12" s="187"/>
      <c r="F12" s="187"/>
      <c r="G12" s="187"/>
      <c r="H12" s="187"/>
      <c r="I12" s="187"/>
      <c r="J12" s="187"/>
      <c r="K12" s="187"/>
      <c r="L12" s="187"/>
      <c r="M12" s="187"/>
      <c r="N12" s="477"/>
    </row>
    <row r="13" spans="1:17" s="528" customFormat="1" ht="12.75" x14ac:dyDescent="0.2">
      <c r="A13" s="477" t="s">
        <v>18</v>
      </c>
      <c r="B13" s="190">
        <f>AVERAGE('HB1 - summary'!F12:J12)</f>
        <v>729.8</v>
      </c>
      <c r="C13" s="189"/>
      <c r="D13" s="190">
        <v>57300</v>
      </c>
      <c r="E13" s="190"/>
      <c r="F13" s="190">
        <v>55800</v>
      </c>
      <c r="G13" s="190">
        <v>58900</v>
      </c>
      <c r="H13" s="209">
        <f>AVERAGE((D13-F13)/D13,(G13-D13)/D13)</f>
        <v>2.7050610820244327E-2</v>
      </c>
      <c r="I13" s="190"/>
      <c r="J13" s="210">
        <f>1000*B13/D13</f>
        <v>12.736474694589878</v>
      </c>
      <c r="K13" s="477"/>
      <c r="L13" s="210">
        <f>1000*B13/G13</f>
        <v>12.390492359932088</v>
      </c>
      <c r="M13" s="210">
        <f>1000*B13/F13</f>
        <v>13.078853046594983</v>
      </c>
      <c r="N13" s="477"/>
    </row>
    <row r="14" spans="1:17" s="528" customFormat="1" ht="6" customHeight="1" x14ac:dyDescent="0.2">
      <c r="A14" s="477"/>
      <c r="B14" s="190"/>
      <c r="C14" s="189"/>
      <c r="D14" s="477"/>
      <c r="E14" s="477"/>
      <c r="F14" s="477"/>
      <c r="G14" s="477"/>
      <c r="H14" s="209"/>
      <c r="I14" s="477"/>
      <c r="J14" s="217"/>
      <c r="K14" s="477"/>
      <c r="L14" s="210"/>
      <c r="M14" s="210"/>
      <c r="N14" s="477"/>
    </row>
    <row r="15" spans="1:17" s="522" customFormat="1" ht="12.75" x14ac:dyDescent="0.2">
      <c r="A15" s="523" t="s">
        <v>19</v>
      </c>
      <c r="B15" s="214">
        <f>AVERAGE('HB1 - summary'!F14:J14)</f>
        <v>53.6</v>
      </c>
      <c r="C15" s="215"/>
      <c r="D15" s="121">
        <v>4200</v>
      </c>
      <c r="E15" s="121"/>
      <c r="F15" s="121">
        <v>3900</v>
      </c>
      <c r="G15" s="121">
        <v>4400</v>
      </c>
      <c r="H15" s="216">
        <f t="shared" ref="H15:H25" si="0">AVERAGE((D15-F15)/D15,(G15-D15)/D15)</f>
        <v>5.9523809523809521E-2</v>
      </c>
      <c r="I15" s="121"/>
      <c r="J15" s="217">
        <f t="shared" ref="J15:J25" si="1">1000*B15/D15</f>
        <v>12.761904761904763</v>
      </c>
      <c r="K15" s="523"/>
      <c r="L15" s="217">
        <f t="shared" ref="L15:L25" si="2">1000*B15/G15</f>
        <v>12.181818181818182</v>
      </c>
      <c r="M15" s="217">
        <f t="shared" ref="M15:M25" si="3">1000*B15/F15</f>
        <v>13.743589743589743</v>
      </c>
      <c r="N15" s="523"/>
    </row>
    <row r="16" spans="1:17" s="522" customFormat="1" ht="12.75" x14ac:dyDescent="0.2">
      <c r="A16" s="523" t="s">
        <v>20</v>
      </c>
      <c r="B16" s="214">
        <f>AVERAGE('HB1 - summary'!F15:J15)</f>
        <v>11</v>
      </c>
      <c r="C16" s="215"/>
      <c r="D16" s="121">
        <v>510</v>
      </c>
      <c r="E16" s="121"/>
      <c r="F16" s="121">
        <v>450</v>
      </c>
      <c r="G16" s="121">
        <v>600</v>
      </c>
      <c r="H16" s="216">
        <f t="shared" si="0"/>
        <v>0.14705882352941177</v>
      </c>
      <c r="I16" s="121"/>
      <c r="J16" s="217">
        <f t="shared" si="1"/>
        <v>21.568627450980394</v>
      </c>
      <c r="K16" s="523"/>
      <c r="L16" s="217">
        <f t="shared" si="2"/>
        <v>18.333333333333332</v>
      </c>
      <c r="M16" s="217">
        <f t="shared" si="3"/>
        <v>24.444444444444443</v>
      </c>
      <c r="N16" s="523"/>
    </row>
    <row r="17" spans="1:14" s="522" customFormat="1" ht="12.75" x14ac:dyDescent="0.2">
      <c r="A17" s="523" t="s">
        <v>21</v>
      </c>
      <c r="B17" s="214">
        <f>AVERAGE('HB1 - summary'!F16:J16)</f>
        <v>14.6</v>
      </c>
      <c r="C17" s="215"/>
      <c r="D17" s="121">
        <v>1100</v>
      </c>
      <c r="E17" s="121"/>
      <c r="F17" s="121">
        <v>940</v>
      </c>
      <c r="G17" s="121">
        <v>1300</v>
      </c>
      <c r="H17" s="216">
        <f t="shared" si="0"/>
        <v>0.16363636363636364</v>
      </c>
      <c r="I17" s="121"/>
      <c r="J17" s="217">
        <f t="shared" si="1"/>
        <v>13.272727272727273</v>
      </c>
      <c r="K17" s="523"/>
      <c r="L17" s="217">
        <f t="shared" si="2"/>
        <v>11.23076923076923</v>
      </c>
      <c r="M17" s="217">
        <f t="shared" si="3"/>
        <v>15.531914893617021</v>
      </c>
      <c r="N17" s="523"/>
    </row>
    <row r="18" spans="1:14" s="522" customFormat="1" ht="12.75" x14ac:dyDescent="0.2">
      <c r="A18" s="523" t="s">
        <v>22</v>
      </c>
      <c r="B18" s="214">
        <f>AVERAGE('HB1 - summary'!F17:J17)</f>
        <v>48</v>
      </c>
      <c r="C18" s="215"/>
      <c r="D18" s="121">
        <v>2800</v>
      </c>
      <c r="E18" s="121"/>
      <c r="F18" s="121">
        <v>2500</v>
      </c>
      <c r="G18" s="121">
        <v>3100</v>
      </c>
      <c r="H18" s="216">
        <f t="shared" si="0"/>
        <v>0.10714285714285714</v>
      </c>
      <c r="I18" s="121"/>
      <c r="J18" s="217">
        <f t="shared" si="1"/>
        <v>17.142857142857142</v>
      </c>
      <c r="K18" s="523"/>
      <c r="L18" s="217">
        <f t="shared" si="2"/>
        <v>15.483870967741936</v>
      </c>
      <c r="M18" s="217">
        <f t="shared" si="3"/>
        <v>19.2</v>
      </c>
      <c r="N18" s="523"/>
    </row>
    <row r="19" spans="1:14" s="522" customFormat="1" ht="12.75" x14ac:dyDescent="0.2">
      <c r="A19" s="523" t="s">
        <v>23</v>
      </c>
      <c r="B19" s="214">
        <f>AVERAGE('HB1 - summary'!F18:J18)</f>
        <v>33.4</v>
      </c>
      <c r="C19" s="215"/>
      <c r="D19" s="121">
        <v>2900</v>
      </c>
      <c r="E19" s="121"/>
      <c r="F19" s="121">
        <v>2600</v>
      </c>
      <c r="G19" s="121">
        <v>3200</v>
      </c>
      <c r="H19" s="216">
        <f t="shared" si="0"/>
        <v>0.10344827586206896</v>
      </c>
      <c r="I19" s="121"/>
      <c r="J19" s="217">
        <f t="shared" si="1"/>
        <v>11.517241379310345</v>
      </c>
      <c r="K19" s="523"/>
      <c r="L19" s="217">
        <f t="shared" si="2"/>
        <v>10.4375</v>
      </c>
      <c r="M19" s="217">
        <f t="shared" si="3"/>
        <v>12.846153846153847</v>
      </c>
      <c r="N19" s="523"/>
    </row>
    <row r="20" spans="1:14" s="522" customFormat="1" ht="12.75" x14ac:dyDescent="0.2">
      <c r="A20" s="523" t="s">
        <v>24</v>
      </c>
      <c r="B20" s="214">
        <f>AVERAGE('HB1 - summary'!F19:J19)</f>
        <v>61.6</v>
      </c>
      <c r="C20" s="215"/>
      <c r="D20" s="121">
        <v>3800</v>
      </c>
      <c r="E20" s="121"/>
      <c r="F20" s="121">
        <v>3600</v>
      </c>
      <c r="G20" s="121">
        <v>4100</v>
      </c>
      <c r="H20" s="216">
        <f t="shared" si="0"/>
        <v>6.5789473684210523E-2</v>
      </c>
      <c r="I20" s="121"/>
      <c r="J20" s="217">
        <f t="shared" si="1"/>
        <v>16.210526315789473</v>
      </c>
      <c r="K20" s="523"/>
      <c r="L20" s="217">
        <f t="shared" si="2"/>
        <v>15.024390243902438</v>
      </c>
      <c r="M20" s="217">
        <f t="shared" si="3"/>
        <v>17.111111111111111</v>
      </c>
      <c r="N20" s="523"/>
    </row>
    <row r="21" spans="1:14" s="522" customFormat="1" ht="12.75" x14ac:dyDescent="0.2">
      <c r="A21" s="523" t="s">
        <v>87</v>
      </c>
      <c r="B21" s="214">
        <f>AVERAGE('HB1 - summary'!F20:J20)</f>
        <v>217</v>
      </c>
      <c r="C21" s="215"/>
      <c r="D21" s="121">
        <v>18700</v>
      </c>
      <c r="E21" s="121"/>
      <c r="F21" s="121">
        <v>17700</v>
      </c>
      <c r="G21" s="121">
        <v>19800</v>
      </c>
      <c r="H21" s="216">
        <f t="shared" si="0"/>
        <v>5.6149732620320858E-2</v>
      </c>
      <c r="I21" s="121"/>
      <c r="J21" s="217">
        <f t="shared" si="1"/>
        <v>11.604278074866309</v>
      </c>
      <c r="K21" s="523"/>
      <c r="L21" s="217">
        <f t="shared" si="2"/>
        <v>10.95959595959596</v>
      </c>
      <c r="M21" s="217">
        <f t="shared" si="3"/>
        <v>12.259887005649718</v>
      </c>
      <c r="N21" s="523"/>
    </row>
    <row r="22" spans="1:14" s="522" customFormat="1" ht="12.75" x14ac:dyDescent="0.2">
      <c r="A22" s="523" t="s">
        <v>62</v>
      </c>
      <c r="B22" s="214">
        <f>AVERAGE('HB1 - summary'!F21:J21)</f>
        <v>27.8</v>
      </c>
      <c r="C22" s="215"/>
      <c r="D22" s="121">
        <v>1900</v>
      </c>
      <c r="E22" s="121"/>
      <c r="F22" s="121">
        <v>1700</v>
      </c>
      <c r="G22" s="121">
        <v>2100</v>
      </c>
      <c r="H22" s="216">
        <f t="shared" si="0"/>
        <v>0.10526315789473684</v>
      </c>
      <c r="I22" s="121"/>
      <c r="J22" s="217">
        <f t="shared" si="1"/>
        <v>14.631578947368421</v>
      </c>
      <c r="K22" s="523"/>
      <c r="L22" s="217">
        <f t="shared" si="2"/>
        <v>13.238095238095237</v>
      </c>
      <c r="M22" s="217">
        <f t="shared" si="3"/>
        <v>16.352941176470587</v>
      </c>
      <c r="N22" s="523"/>
    </row>
    <row r="23" spans="1:14" s="522" customFormat="1" ht="12.75" x14ac:dyDescent="0.2">
      <c r="A23" s="523" t="s">
        <v>25</v>
      </c>
      <c r="B23" s="214">
        <f>AVERAGE('HB1 - summary'!F22:J22)</f>
        <v>86</v>
      </c>
      <c r="C23" s="215"/>
      <c r="D23" s="121">
        <v>7600</v>
      </c>
      <c r="E23" s="121"/>
      <c r="F23" s="121">
        <v>6900</v>
      </c>
      <c r="G23" s="121">
        <v>8300</v>
      </c>
      <c r="H23" s="216">
        <f t="shared" si="0"/>
        <v>9.2105263157894732E-2</v>
      </c>
      <c r="I23" s="121"/>
      <c r="J23" s="217">
        <f t="shared" si="1"/>
        <v>11.315789473684211</v>
      </c>
      <c r="K23" s="523"/>
      <c r="L23" s="217">
        <f t="shared" si="2"/>
        <v>10.361445783132529</v>
      </c>
      <c r="M23" s="217">
        <f t="shared" si="3"/>
        <v>12.463768115942029</v>
      </c>
      <c r="N23" s="523"/>
    </row>
    <row r="24" spans="1:14" s="522" customFormat="1" ht="12.75" x14ac:dyDescent="0.2">
      <c r="A24" s="523" t="s">
        <v>26</v>
      </c>
      <c r="B24" s="214">
        <f>AVERAGE('HB1 - summary'!F23:J23)</f>
        <v>112</v>
      </c>
      <c r="C24" s="215"/>
      <c r="D24" s="121">
        <v>9000</v>
      </c>
      <c r="E24" s="121"/>
      <c r="F24" s="121">
        <v>8500</v>
      </c>
      <c r="G24" s="121">
        <v>9500</v>
      </c>
      <c r="H24" s="216">
        <f t="shared" si="0"/>
        <v>5.5555555555555552E-2</v>
      </c>
      <c r="I24" s="121"/>
      <c r="J24" s="217">
        <f t="shared" si="1"/>
        <v>12.444444444444445</v>
      </c>
      <c r="K24" s="523"/>
      <c r="L24" s="217">
        <f t="shared" si="2"/>
        <v>11.789473684210526</v>
      </c>
      <c r="M24" s="217">
        <f t="shared" si="3"/>
        <v>13.176470588235293</v>
      </c>
      <c r="N24" s="523"/>
    </row>
    <row r="25" spans="1:14" s="522" customFormat="1" ht="12.75" x14ac:dyDescent="0.2">
      <c r="A25" s="523" t="s">
        <v>27</v>
      </c>
      <c r="B25" s="214">
        <f>AVERAGE('HB1 - summary'!F24:J24)</f>
        <v>0.8</v>
      </c>
      <c r="C25" s="215"/>
      <c r="D25" s="139">
        <v>30</v>
      </c>
      <c r="E25" s="139"/>
      <c r="F25" s="139">
        <v>20</v>
      </c>
      <c r="G25" s="139">
        <v>50</v>
      </c>
      <c r="H25" s="216">
        <f t="shared" si="0"/>
        <v>0.5</v>
      </c>
      <c r="I25" s="139"/>
      <c r="J25" s="217">
        <f t="shared" si="1"/>
        <v>26.666666666666668</v>
      </c>
      <c r="K25" s="523"/>
      <c r="L25" s="217">
        <f t="shared" si="2"/>
        <v>16</v>
      </c>
      <c r="M25" s="217">
        <f t="shared" si="3"/>
        <v>40</v>
      </c>
      <c r="N25" s="523"/>
    </row>
    <row r="26" spans="1:14" s="522" customFormat="1" ht="12.75" x14ac:dyDescent="0.2">
      <c r="A26" s="523" t="s">
        <v>28</v>
      </c>
      <c r="B26" s="214">
        <f>AVERAGE('HB1 - summary'!F25:J25)</f>
        <v>1.6</v>
      </c>
      <c r="C26" s="215"/>
      <c r="D26" s="121">
        <v>170</v>
      </c>
      <c r="E26" s="121"/>
      <c r="F26" s="121">
        <v>120</v>
      </c>
      <c r="G26" s="121">
        <v>260</v>
      </c>
      <c r="H26" s="216">
        <f>AVERAGE((D26-F26)/D26,(G26-D26)/D26)</f>
        <v>0.41176470588235292</v>
      </c>
      <c r="I26" s="121"/>
      <c r="J26" s="217">
        <f>1000*B26/D26</f>
        <v>9.4117647058823533</v>
      </c>
      <c r="K26" s="523"/>
      <c r="L26" s="217">
        <f>1000*B26/G26</f>
        <v>6.1538461538461542</v>
      </c>
      <c r="M26" s="217">
        <f>1000*B26/F26</f>
        <v>13.333333333333334</v>
      </c>
      <c r="N26" s="523"/>
    </row>
    <row r="27" spans="1:14" s="522" customFormat="1" ht="12.75" x14ac:dyDescent="0.2">
      <c r="A27" s="523" t="s">
        <v>29</v>
      </c>
      <c r="B27" s="214">
        <f>AVERAGE('HB1 - summary'!F26:J26)</f>
        <v>60.8</v>
      </c>
      <c r="C27" s="215"/>
      <c r="D27" s="121">
        <v>4600</v>
      </c>
      <c r="E27" s="121"/>
      <c r="F27" s="121">
        <v>4300</v>
      </c>
      <c r="G27" s="121">
        <v>4900</v>
      </c>
      <c r="H27" s="216">
        <f>AVERAGE((D27-F27)/D27,(G27-D27)/D27)</f>
        <v>6.5217391304347824E-2</v>
      </c>
      <c r="I27" s="121"/>
      <c r="J27" s="217">
        <f>1000*B27/D27</f>
        <v>13.217391304347826</v>
      </c>
      <c r="K27" s="523"/>
      <c r="L27" s="217">
        <f>1000*B27/G27</f>
        <v>12.408163265306122</v>
      </c>
      <c r="M27" s="217">
        <f>1000*B27/F27</f>
        <v>14.13953488372093</v>
      </c>
      <c r="N27" s="523"/>
    </row>
    <row r="28" spans="1:14" s="522" customFormat="1" ht="12.75" x14ac:dyDescent="0.2">
      <c r="A28" s="523" t="s">
        <v>30</v>
      </c>
      <c r="B28" s="214">
        <f>AVERAGE('HB1 - summary'!F27:J27)</f>
        <v>1.6</v>
      </c>
      <c r="C28" s="215"/>
      <c r="D28" s="121">
        <v>50</v>
      </c>
      <c r="E28" s="121"/>
      <c r="F28" s="121">
        <v>40</v>
      </c>
      <c r="G28" s="121">
        <v>70</v>
      </c>
      <c r="H28" s="216">
        <f>AVERAGE((D28-F28)/D28,(G28-D28)/D28)</f>
        <v>0.30000000000000004</v>
      </c>
      <c r="I28" s="121"/>
      <c r="J28" s="217">
        <f>1000*B28/D28</f>
        <v>32</v>
      </c>
      <c r="K28" s="523"/>
      <c r="L28" s="217">
        <f>1000*B28/G28</f>
        <v>22.857142857142858</v>
      </c>
      <c r="M28" s="217">
        <f>1000*B28/F28</f>
        <v>40</v>
      </c>
      <c r="N28" s="523"/>
    </row>
    <row r="29" spans="1:14" s="522" customFormat="1" ht="6" customHeight="1" x14ac:dyDescent="0.2">
      <c r="A29" s="229"/>
      <c r="B29" s="229"/>
      <c r="C29" s="229"/>
      <c r="D29" s="229"/>
      <c r="E29" s="229"/>
      <c r="F29" s="229"/>
      <c r="G29" s="229"/>
      <c r="H29" s="229"/>
      <c r="I29" s="229"/>
      <c r="J29" s="229"/>
      <c r="K29" s="229"/>
      <c r="L29" s="229"/>
      <c r="M29" s="229"/>
      <c r="N29" s="523"/>
    </row>
    <row r="30" spans="1:14" ht="6" customHeight="1" x14ac:dyDescent="0.2">
      <c r="A30" s="507"/>
      <c r="B30" s="507"/>
      <c r="C30" s="507"/>
      <c r="D30" s="507"/>
      <c r="E30" s="507"/>
      <c r="F30" s="507"/>
      <c r="G30" s="507"/>
      <c r="H30" s="507"/>
      <c r="I30" s="507"/>
      <c r="J30" s="507"/>
      <c r="K30" s="507"/>
      <c r="L30" s="507"/>
      <c r="M30" s="507"/>
      <c r="N30" s="507"/>
    </row>
    <row r="31" spans="1:14" ht="11.25" customHeight="1" x14ac:dyDescent="0.2">
      <c r="A31" s="196" t="s">
        <v>194</v>
      </c>
      <c r="B31" s="507"/>
      <c r="C31" s="507"/>
      <c r="D31" s="507"/>
      <c r="E31" s="507"/>
      <c r="F31" s="507"/>
      <c r="G31" s="507"/>
      <c r="H31" s="507"/>
      <c r="I31" s="507"/>
      <c r="J31" s="507"/>
      <c r="K31" s="507"/>
      <c r="L31" s="507"/>
      <c r="M31" s="507"/>
      <c r="N31" s="507"/>
    </row>
    <row r="32" spans="1:14" ht="11.25" customHeight="1" x14ac:dyDescent="0.2">
      <c r="A32" s="862" t="s">
        <v>814</v>
      </c>
      <c r="B32" s="862"/>
      <c r="C32" s="862"/>
      <c r="D32" s="862"/>
      <c r="E32" s="862"/>
      <c r="F32" s="862"/>
      <c r="G32" s="862"/>
      <c r="H32" s="862"/>
      <c r="I32" s="862"/>
      <c r="J32" s="862"/>
      <c r="K32" s="862"/>
      <c r="L32" s="862"/>
      <c r="M32" s="862"/>
      <c r="N32" s="507"/>
    </row>
    <row r="33" spans="1:14" ht="11.25" customHeight="1" x14ac:dyDescent="0.2">
      <c r="A33" s="862"/>
      <c r="B33" s="862"/>
      <c r="C33" s="862"/>
      <c r="D33" s="862"/>
      <c r="E33" s="862"/>
      <c r="F33" s="862"/>
      <c r="G33" s="862"/>
      <c r="H33" s="862"/>
      <c r="I33" s="862"/>
      <c r="J33" s="862"/>
      <c r="K33" s="862"/>
      <c r="L33" s="862"/>
      <c r="M33" s="862"/>
      <c r="N33" s="507"/>
    </row>
    <row r="34" spans="1:14" ht="12.75" x14ac:dyDescent="0.2">
      <c r="A34" s="862"/>
      <c r="B34" s="862"/>
      <c r="C34" s="862"/>
      <c r="D34" s="862"/>
      <c r="E34" s="862"/>
      <c r="F34" s="862"/>
      <c r="G34" s="862"/>
      <c r="H34" s="862"/>
      <c r="I34" s="862"/>
      <c r="J34" s="862"/>
      <c r="K34" s="862"/>
      <c r="L34" s="862"/>
      <c r="M34" s="862"/>
      <c r="N34" s="507"/>
    </row>
    <row r="35" spans="1:14" ht="11.25" customHeight="1" x14ac:dyDescent="0.2">
      <c r="A35" s="913" t="s">
        <v>300</v>
      </c>
      <c r="B35" s="913"/>
      <c r="C35" s="913"/>
      <c r="D35" s="913"/>
      <c r="E35" s="913"/>
      <c r="F35" s="913"/>
      <c r="G35" s="913"/>
      <c r="H35" s="913"/>
      <c r="I35" s="913"/>
      <c r="J35" s="913"/>
      <c r="K35" s="913"/>
      <c r="L35" s="913"/>
      <c r="M35" s="913"/>
      <c r="N35" s="507"/>
    </row>
    <row r="36" spans="1:14" ht="11.25" customHeight="1" x14ac:dyDescent="0.2">
      <c r="A36" s="913"/>
      <c r="B36" s="913"/>
      <c r="C36" s="913"/>
      <c r="D36" s="913"/>
      <c r="E36" s="913"/>
      <c r="F36" s="913"/>
      <c r="G36" s="913"/>
      <c r="H36" s="913"/>
      <c r="I36" s="913"/>
      <c r="J36" s="913"/>
      <c r="K36" s="913"/>
      <c r="L36" s="913"/>
      <c r="M36" s="913"/>
      <c r="N36" s="507"/>
    </row>
    <row r="37" spans="1:14" ht="11.25" customHeight="1" x14ac:dyDescent="0.2">
      <c r="A37" s="913"/>
      <c r="B37" s="913"/>
      <c r="C37" s="913"/>
      <c r="D37" s="913"/>
      <c r="E37" s="913"/>
      <c r="F37" s="913"/>
      <c r="G37" s="913"/>
      <c r="H37" s="913"/>
      <c r="I37" s="913"/>
      <c r="J37" s="913"/>
      <c r="K37" s="913"/>
      <c r="L37" s="913"/>
      <c r="M37" s="913"/>
      <c r="N37" s="507"/>
    </row>
    <row r="38" spans="1:14" ht="11.25" customHeight="1" x14ac:dyDescent="0.2">
      <c r="A38" s="862" t="s">
        <v>338</v>
      </c>
      <c r="B38" s="862"/>
      <c r="C38" s="862"/>
      <c r="D38" s="862"/>
      <c r="E38" s="862"/>
      <c r="F38" s="862"/>
      <c r="G38" s="862"/>
      <c r="H38" s="862"/>
      <c r="I38" s="862"/>
      <c r="J38" s="862"/>
      <c r="K38" s="862"/>
      <c r="L38" s="862"/>
      <c r="M38" s="862"/>
      <c r="N38" s="507"/>
    </row>
    <row r="39" spans="1:14" ht="11.25" customHeight="1" x14ac:dyDescent="0.2">
      <c r="A39" s="862"/>
      <c r="B39" s="862"/>
      <c r="C39" s="862"/>
      <c r="D39" s="862"/>
      <c r="E39" s="862"/>
      <c r="F39" s="862"/>
      <c r="G39" s="862"/>
      <c r="H39" s="862"/>
      <c r="I39" s="862"/>
      <c r="J39" s="862"/>
      <c r="K39" s="862"/>
      <c r="L39" s="862"/>
      <c r="M39" s="862"/>
      <c r="N39" s="507"/>
    </row>
    <row r="40" spans="1:14" s="354" customFormat="1" ht="11.25" customHeight="1" x14ac:dyDescent="0.2">
      <c r="A40" s="862" t="s">
        <v>748</v>
      </c>
      <c r="B40" s="862"/>
      <c r="C40" s="862"/>
      <c r="D40" s="862"/>
      <c r="E40" s="862"/>
      <c r="F40" s="862"/>
      <c r="G40" s="862"/>
      <c r="H40" s="862"/>
      <c r="I40" s="862"/>
      <c r="J40" s="862"/>
      <c r="K40" s="862"/>
      <c r="L40" s="862"/>
      <c r="M40" s="862"/>
      <c r="N40" s="508"/>
    </row>
    <row r="41" spans="1:14" ht="11.25" customHeight="1" x14ac:dyDescent="0.2">
      <c r="A41" s="862" t="s">
        <v>301</v>
      </c>
      <c r="B41" s="862"/>
      <c r="C41" s="862"/>
      <c r="D41" s="862"/>
      <c r="E41" s="862"/>
      <c r="F41" s="862"/>
      <c r="G41" s="862"/>
      <c r="H41" s="862"/>
      <c r="I41" s="862"/>
      <c r="J41" s="862"/>
      <c r="K41" s="862"/>
      <c r="L41" s="862"/>
      <c r="M41" s="862"/>
      <c r="N41" s="507"/>
    </row>
    <row r="42" spans="1:14" ht="11.25" customHeight="1" x14ac:dyDescent="0.2">
      <c r="A42" s="862"/>
      <c r="B42" s="862"/>
      <c r="C42" s="862"/>
      <c r="D42" s="862"/>
      <c r="E42" s="862"/>
      <c r="F42" s="862"/>
      <c r="G42" s="862"/>
      <c r="H42" s="862"/>
      <c r="I42" s="862"/>
      <c r="J42" s="862"/>
      <c r="K42" s="862"/>
      <c r="L42" s="862"/>
      <c r="M42" s="862"/>
      <c r="N42" s="507"/>
    </row>
    <row r="43" spans="1:14" ht="11.25" customHeight="1" x14ac:dyDescent="0.2">
      <c r="A43" s="56" t="s">
        <v>530</v>
      </c>
      <c r="B43" s="327"/>
      <c r="C43" s="327"/>
      <c r="D43" s="327"/>
      <c r="E43" s="327"/>
      <c r="F43" s="327"/>
      <c r="G43" s="327"/>
      <c r="H43" s="327"/>
      <c r="I43" s="327"/>
      <c r="J43" s="327"/>
      <c r="K43" s="507"/>
      <c r="L43" s="507"/>
      <c r="M43" s="507"/>
      <c r="N43" s="507"/>
    </row>
    <row r="44" spans="1:14" ht="11.25" customHeight="1" x14ac:dyDescent="0.2">
      <c r="A44" s="910" t="s">
        <v>531</v>
      </c>
      <c r="B44" s="910"/>
      <c r="C44" s="910"/>
      <c r="D44" s="910"/>
      <c r="E44" s="910"/>
      <c r="F44" s="910"/>
      <c r="G44" s="910"/>
      <c r="H44" s="910"/>
      <c r="I44" s="910"/>
      <c r="J44" s="327"/>
      <c r="K44" s="507"/>
      <c r="L44" s="507"/>
      <c r="M44" s="507"/>
      <c r="N44" s="507"/>
    </row>
    <row r="45" spans="1:14" ht="11.25" customHeight="1" x14ac:dyDescent="0.2">
      <c r="A45" s="910" t="s">
        <v>277</v>
      </c>
      <c r="B45" s="910"/>
      <c r="C45" s="910"/>
      <c r="D45" s="910"/>
      <c r="E45" s="910"/>
      <c r="F45" s="910"/>
      <c r="G45" s="910"/>
      <c r="H45" s="910"/>
      <c r="I45" s="910"/>
      <c r="J45" s="910"/>
      <c r="K45" s="910"/>
      <c r="L45" s="507"/>
      <c r="M45" s="507"/>
      <c r="N45" s="507"/>
    </row>
    <row r="46" spans="1:14" ht="11.25" customHeight="1" x14ac:dyDescent="0.2">
      <c r="A46" s="909" t="s">
        <v>372</v>
      </c>
      <c r="B46" s="909"/>
      <c r="C46" s="909"/>
      <c r="D46" s="909"/>
      <c r="E46" s="909"/>
      <c r="F46" s="909"/>
      <c r="G46" s="909"/>
      <c r="H46" s="909"/>
      <c r="I46" s="909"/>
      <c r="J46" s="507"/>
      <c r="K46" s="507"/>
      <c r="L46" s="507"/>
      <c r="M46" s="507"/>
      <c r="N46" s="507"/>
    </row>
    <row r="47" spans="1:14" ht="11.25" customHeight="1" x14ac:dyDescent="0.2">
      <c r="A47" s="327"/>
      <c r="B47" s="507"/>
      <c r="C47" s="507"/>
      <c r="D47" s="507"/>
      <c r="E47" s="507"/>
      <c r="F47" s="507"/>
      <c r="G47" s="507"/>
      <c r="H47" s="507"/>
      <c r="I47" s="507"/>
      <c r="J47" s="507"/>
      <c r="K47" s="507"/>
      <c r="L47" s="507"/>
      <c r="M47" s="507"/>
      <c r="N47" s="507"/>
    </row>
    <row r="48" spans="1:14" ht="11.25" customHeight="1" x14ac:dyDescent="0.2">
      <c r="A48" s="908" t="s">
        <v>785</v>
      </c>
      <c r="B48" s="908"/>
      <c r="C48" s="507"/>
      <c r="D48" s="507"/>
      <c r="E48" s="507"/>
      <c r="F48" s="507"/>
      <c r="G48" s="507"/>
      <c r="H48" s="507"/>
      <c r="I48" s="507"/>
      <c r="J48" s="507"/>
      <c r="K48" s="507"/>
      <c r="L48" s="507"/>
      <c r="M48" s="507"/>
      <c r="N48" s="507"/>
    </row>
  </sheetData>
  <mergeCells count="17">
    <mergeCell ref="O1:P1"/>
    <mergeCell ref="A1:M2"/>
    <mergeCell ref="A45:K45"/>
    <mergeCell ref="J7:M7"/>
    <mergeCell ref="J5:M5"/>
    <mergeCell ref="B5:B10"/>
    <mergeCell ref="A35:M37"/>
    <mergeCell ref="A38:M39"/>
    <mergeCell ref="A32:M34"/>
    <mergeCell ref="A41:M42"/>
    <mergeCell ref="A40:M40"/>
    <mergeCell ref="A48:B48"/>
    <mergeCell ref="F9:H9"/>
    <mergeCell ref="D5:H5"/>
    <mergeCell ref="L9:M9"/>
    <mergeCell ref="A46:I46"/>
    <mergeCell ref="A44:I44"/>
  </mergeCells>
  <phoneticPr fontId="32" type="noConversion"/>
  <hyperlinks>
    <hyperlink ref="O1" location="Contents!A1" display="back to contents"/>
  </hyperlinks>
  <pageMargins left="0.75" right="0.75" top="1" bottom="1" header="0.5" footer="0.5"/>
  <pageSetup paperSize="9" scale="89" orientation="landscape" r:id="rId1"/>
  <headerFooter alignWithMargins="0"/>
  <ignoredErrors>
    <ignoredError sqref="B13:B14 B15:B28"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4"/>
  <sheetViews>
    <sheetView showGridLines="0" zoomScaleNormal="100" workbookViewId="0">
      <selection sqref="A1:K1"/>
    </sheetView>
  </sheetViews>
  <sheetFormatPr defaultRowHeight="11.25" x14ac:dyDescent="0.2"/>
  <cols>
    <col min="1" max="1" width="28" style="69" bestFit="1" customWidth="1"/>
    <col min="2" max="9" width="9.33203125" style="69"/>
    <col min="10" max="10" width="1.83203125" style="69" customWidth="1"/>
    <col min="11" max="11" width="9.33203125" style="69"/>
    <col min="12" max="12" width="4" style="69" customWidth="1"/>
    <col min="13" max="16384" width="9.33203125" style="69"/>
  </cols>
  <sheetData>
    <row r="1" spans="1:15" ht="18" customHeight="1" x14ac:dyDescent="0.25">
      <c r="A1" s="915" t="s">
        <v>1595</v>
      </c>
      <c r="B1" s="915"/>
      <c r="C1" s="915"/>
      <c r="D1" s="915"/>
      <c r="E1" s="915"/>
      <c r="F1" s="915"/>
      <c r="G1" s="915"/>
      <c r="H1" s="915"/>
      <c r="I1" s="915"/>
      <c r="J1" s="915"/>
      <c r="K1" s="915"/>
      <c r="M1" s="758" t="s">
        <v>761</v>
      </c>
      <c r="N1" s="758"/>
      <c r="O1" s="442"/>
    </row>
    <row r="2" spans="1:15" ht="15" customHeight="1" x14ac:dyDescent="0.2"/>
    <row r="3" spans="1:15" ht="15" customHeight="1" x14ac:dyDescent="0.2">
      <c r="A3" s="528" t="s">
        <v>532</v>
      </c>
    </row>
    <row r="4" spans="1:15" x14ac:dyDescent="0.2">
      <c r="A4" s="916" t="s">
        <v>654</v>
      </c>
      <c r="B4" s="916"/>
      <c r="C4" s="916"/>
      <c r="D4" s="916"/>
      <c r="E4" s="916"/>
      <c r="F4" s="916"/>
      <c r="G4" s="916"/>
      <c r="H4" s="916"/>
      <c r="I4" s="916"/>
      <c r="J4" s="916"/>
      <c r="K4" s="916"/>
    </row>
    <row r="5" spans="1:15" ht="12.75" customHeight="1" x14ac:dyDescent="0.2">
      <c r="A5" s="916"/>
      <c r="B5" s="916"/>
      <c r="C5" s="916"/>
      <c r="D5" s="916"/>
      <c r="E5" s="916"/>
      <c r="F5" s="916"/>
      <c r="G5" s="916"/>
      <c r="H5" s="916"/>
      <c r="I5" s="916"/>
      <c r="J5" s="916"/>
      <c r="K5" s="916"/>
    </row>
    <row r="61" spans="1:2" x14ac:dyDescent="0.2">
      <c r="A61" s="914" t="s">
        <v>785</v>
      </c>
      <c r="B61" s="914"/>
    </row>
    <row r="62" spans="1:2" ht="5.25" customHeight="1" x14ac:dyDescent="0.2"/>
    <row r="83" spans="1:7" x14ac:dyDescent="0.2">
      <c r="A83" s="77"/>
    </row>
    <row r="84" spans="1:7" x14ac:dyDescent="0.2">
      <c r="A84" s="77"/>
      <c r="B84" s="76"/>
      <c r="C84" s="76"/>
      <c r="D84" s="76"/>
      <c r="E84" s="76"/>
      <c r="F84" s="76"/>
      <c r="G84" s="76"/>
    </row>
  </sheetData>
  <mergeCells count="4">
    <mergeCell ref="A61:B61"/>
    <mergeCell ref="A1:K1"/>
    <mergeCell ref="A4:K5"/>
    <mergeCell ref="M1:N1"/>
  </mergeCells>
  <phoneticPr fontId="32" type="noConversion"/>
  <hyperlinks>
    <hyperlink ref="M1" location="Contents!A1" display="back to contents"/>
  </hyperlinks>
  <pageMargins left="0.75" right="0.75" top="1" bottom="1" header="0.5" footer="0.5"/>
  <pageSetup paperSize="9" scale="9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8"/>
  <sheetViews>
    <sheetView showGridLines="0" zoomScaleNormal="100" workbookViewId="0">
      <selection sqref="A1:Q1"/>
    </sheetView>
  </sheetViews>
  <sheetFormatPr defaultColWidth="9.1640625" defaultRowHeight="11.25" customHeight="1" x14ac:dyDescent="0.2"/>
  <cols>
    <col min="1" max="1" width="26.6640625" style="234" customWidth="1"/>
    <col min="2" max="10" width="6.83203125" style="234" customWidth="1"/>
    <col min="11" max="12" width="8.33203125" style="234" customWidth="1"/>
    <col min="13" max="13" width="2.1640625" style="234" customWidth="1"/>
    <col min="14" max="14" width="8.83203125" style="234" customWidth="1"/>
    <col min="15" max="15" width="9.5" style="234" customWidth="1"/>
    <col min="16" max="16" width="2.1640625" style="234" customWidth="1"/>
    <col min="17" max="17" width="12.83203125" style="234" customWidth="1"/>
    <col min="18" max="18" width="16.83203125" style="234" customWidth="1"/>
    <col min="19" max="19" width="2.1640625" style="234" customWidth="1"/>
    <col min="20" max="21" width="6.83203125" style="234" customWidth="1"/>
    <col min="22" max="22" width="2.1640625" style="234" customWidth="1"/>
    <col min="23" max="24" width="6.83203125" style="234" customWidth="1"/>
    <col min="25" max="25" width="2.1640625" style="234" customWidth="1"/>
    <col min="26" max="16384" width="9.1640625" style="234"/>
  </cols>
  <sheetData>
    <row r="1" spans="1:26" s="489" customFormat="1" ht="18" customHeight="1" x14ac:dyDescent="0.25">
      <c r="A1" s="918" t="s">
        <v>815</v>
      </c>
      <c r="B1" s="918"/>
      <c r="C1" s="918"/>
      <c r="D1" s="918"/>
      <c r="E1" s="918"/>
      <c r="F1" s="918"/>
      <c r="G1" s="918"/>
      <c r="H1" s="918"/>
      <c r="I1" s="918"/>
      <c r="J1" s="918"/>
      <c r="K1" s="918"/>
      <c r="L1" s="918"/>
      <c r="M1" s="918"/>
      <c r="N1" s="918"/>
      <c r="O1" s="918"/>
      <c r="P1" s="918"/>
      <c r="Q1" s="918"/>
      <c r="S1" s="722" t="s">
        <v>761</v>
      </c>
      <c r="T1" s="722"/>
      <c r="U1" s="722"/>
      <c r="V1" s="722"/>
      <c r="Y1" s="69"/>
      <c r="Z1" s="442"/>
    </row>
    <row r="2" spans="1:26" s="489" customFormat="1" ht="15" customHeight="1" x14ac:dyDescent="0.25">
      <c r="Y2" s="638"/>
    </row>
    <row r="3" spans="1:26" s="477" customFormat="1" ht="15" customHeight="1" x14ac:dyDescent="0.2">
      <c r="A3" s="220"/>
      <c r="B3" s="186"/>
      <c r="C3" s="186"/>
      <c r="D3" s="186"/>
      <c r="E3" s="186"/>
      <c r="F3" s="186"/>
      <c r="G3" s="186"/>
      <c r="H3" s="186"/>
      <c r="I3" s="186"/>
      <c r="J3" s="186"/>
      <c r="K3" s="186"/>
      <c r="L3" s="186"/>
      <c r="M3" s="181"/>
      <c r="N3" s="869" t="s">
        <v>79</v>
      </c>
      <c r="O3" s="869"/>
      <c r="P3" s="181"/>
      <c r="Q3" s="221"/>
      <c r="R3" s="185" t="s">
        <v>809</v>
      </c>
      <c r="S3" s="285"/>
      <c r="T3" s="869" t="s">
        <v>42</v>
      </c>
      <c r="U3" s="869"/>
      <c r="V3" s="285"/>
      <c r="W3" s="869" t="s">
        <v>43</v>
      </c>
      <c r="X3" s="869"/>
      <c r="Y3" s="869"/>
    </row>
    <row r="4" spans="1:26" s="182" customFormat="1" ht="14.25" customHeight="1" x14ac:dyDescent="0.2">
      <c r="A4" s="879" t="s">
        <v>414</v>
      </c>
      <c r="B4" s="920">
        <v>2009</v>
      </c>
      <c r="C4" s="920">
        <v>2010</v>
      </c>
      <c r="D4" s="920">
        <v>2011</v>
      </c>
      <c r="E4" s="920">
        <v>2012</v>
      </c>
      <c r="F4" s="920">
        <v>2013</v>
      </c>
      <c r="G4" s="920">
        <v>2014</v>
      </c>
      <c r="H4" s="920">
        <v>2015</v>
      </c>
      <c r="I4" s="920">
        <v>2016</v>
      </c>
      <c r="J4" s="920">
        <v>2017</v>
      </c>
      <c r="K4" s="920">
        <v>2018</v>
      </c>
      <c r="L4" s="920">
        <v>2019</v>
      </c>
      <c r="M4" s="368"/>
      <c r="N4" s="874" t="s">
        <v>806</v>
      </c>
      <c r="O4" s="874" t="s">
        <v>807</v>
      </c>
      <c r="P4" s="369"/>
      <c r="Q4" s="875" t="s">
        <v>808</v>
      </c>
      <c r="R4" s="875" t="s">
        <v>218</v>
      </c>
      <c r="S4" s="478"/>
      <c r="T4" s="870">
        <v>2009</v>
      </c>
      <c r="U4" s="874">
        <v>2019</v>
      </c>
      <c r="V4" s="478"/>
      <c r="W4" s="870">
        <v>2009</v>
      </c>
      <c r="X4" s="874">
        <v>2019</v>
      </c>
      <c r="Y4" s="368"/>
    </row>
    <row r="5" spans="1:26" s="477" customFormat="1" ht="15" customHeight="1" x14ac:dyDescent="0.2">
      <c r="A5" s="879"/>
      <c r="B5" s="920"/>
      <c r="C5" s="920"/>
      <c r="D5" s="920"/>
      <c r="E5" s="920"/>
      <c r="F5" s="920"/>
      <c r="G5" s="920"/>
      <c r="H5" s="920"/>
      <c r="I5" s="920"/>
      <c r="J5" s="920"/>
      <c r="K5" s="920"/>
      <c r="L5" s="920"/>
      <c r="M5" s="366"/>
      <c r="N5" s="875"/>
      <c r="O5" s="875"/>
      <c r="P5" s="366"/>
      <c r="Q5" s="875"/>
      <c r="R5" s="875"/>
      <c r="S5" s="285"/>
      <c r="T5" s="871"/>
      <c r="U5" s="875"/>
      <c r="V5" s="285"/>
      <c r="W5" s="871"/>
      <c r="X5" s="875"/>
      <c r="Y5" s="367"/>
    </row>
    <row r="6" spans="1:26" s="477" customFormat="1" ht="15" customHeight="1" x14ac:dyDescent="0.2">
      <c r="A6" s="879"/>
      <c r="B6" s="920"/>
      <c r="C6" s="920"/>
      <c r="D6" s="920"/>
      <c r="E6" s="920"/>
      <c r="F6" s="920"/>
      <c r="G6" s="920"/>
      <c r="H6" s="920"/>
      <c r="I6" s="920"/>
      <c r="J6" s="920"/>
      <c r="K6" s="920"/>
      <c r="L6" s="920"/>
      <c r="M6" s="366"/>
      <c r="N6" s="875"/>
      <c r="O6" s="875"/>
      <c r="P6" s="366"/>
      <c r="Q6" s="875"/>
      <c r="R6" s="875"/>
      <c r="S6" s="285"/>
      <c r="T6" s="871"/>
      <c r="U6" s="875"/>
      <c r="V6" s="285"/>
      <c r="W6" s="871"/>
      <c r="X6" s="875"/>
      <c r="Y6" s="367"/>
    </row>
    <row r="7" spans="1:26" ht="15" x14ac:dyDescent="0.2">
      <c r="A7" s="880"/>
      <c r="B7" s="921"/>
      <c r="C7" s="921"/>
      <c r="D7" s="921"/>
      <c r="E7" s="921"/>
      <c r="F7" s="921"/>
      <c r="G7" s="921"/>
      <c r="H7" s="921"/>
      <c r="I7" s="921"/>
      <c r="J7" s="921"/>
      <c r="K7" s="921"/>
      <c r="L7" s="921"/>
      <c r="M7" s="639"/>
      <c r="N7" s="876"/>
      <c r="O7" s="876"/>
      <c r="P7" s="639"/>
      <c r="Q7" s="876"/>
      <c r="R7" s="876"/>
      <c r="S7" s="639"/>
      <c r="T7" s="872"/>
      <c r="U7" s="876"/>
      <c r="V7" s="639"/>
      <c r="W7" s="872"/>
      <c r="X7" s="876"/>
      <c r="Y7" s="639"/>
    </row>
    <row r="8" spans="1:26" s="477" customFormat="1" ht="19.5" customHeight="1" x14ac:dyDescent="0.2">
      <c r="A8" s="477" t="s">
        <v>18</v>
      </c>
      <c r="B8" s="222">
        <v>545</v>
      </c>
      <c r="C8" s="222">
        <v>485</v>
      </c>
      <c r="D8" s="222">
        <v>584</v>
      </c>
      <c r="E8" s="222">
        <v>581</v>
      </c>
      <c r="F8" s="222">
        <v>527</v>
      </c>
      <c r="G8" s="222">
        <v>614</v>
      </c>
      <c r="H8" s="222">
        <v>706</v>
      </c>
      <c r="I8" s="222">
        <v>868</v>
      </c>
      <c r="J8" s="222">
        <v>934</v>
      </c>
      <c r="K8" s="340">
        <v>1187</v>
      </c>
      <c r="L8" s="340">
        <v>1264</v>
      </c>
      <c r="N8" s="222">
        <f>'HB1 C1 calc first 5-yr aves'!H9</f>
        <v>466.2</v>
      </c>
      <c r="O8" s="222">
        <f>AVERAGE(H8:L8)</f>
        <v>991.8</v>
      </c>
      <c r="P8" s="188"/>
      <c r="Q8" s="190">
        <f>SUM(Q10:Q41)</f>
        <v>5424800</v>
      </c>
      <c r="R8" s="189">
        <f>1000*O8/Q8</f>
        <v>0.18282701666420881</v>
      </c>
      <c r="S8" s="189"/>
      <c r="T8" s="280">
        <v>413</v>
      </c>
      <c r="U8" s="280">
        <v>877</v>
      </c>
      <c r="V8" s="189"/>
      <c r="W8" s="280">
        <v>132</v>
      </c>
      <c r="X8" s="280">
        <v>387</v>
      </c>
      <c r="Y8" s="189"/>
    </row>
    <row r="9" spans="1:26" s="523" customFormat="1" ht="6.95" customHeight="1" x14ac:dyDescent="0.2">
      <c r="A9" s="507"/>
      <c r="B9" s="640"/>
      <c r="C9" s="640"/>
      <c r="D9" s="640"/>
      <c r="E9" s="640"/>
      <c r="F9" s="640"/>
      <c r="G9" s="640"/>
      <c r="H9" s="640"/>
      <c r="I9" s="640"/>
      <c r="J9" s="640"/>
      <c r="K9" s="641"/>
      <c r="L9" s="641"/>
      <c r="M9" s="640"/>
      <c r="N9" s="640"/>
      <c r="O9" s="640"/>
      <c r="P9" s="640"/>
      <c r="Q9" s="640"/>
      <c r="R9" s="640"/>
      <c r="S9" s="640"/>
      <c r="T9" s="640"/>
      <c r="U9" s="640"/>
      <c r="V9" s="640"/>
      <c r="W9" s="640"/>
      <c r="X9" s="640"/>
      <c r="Y9" s="215"/>
    </row>
    <row r="10" spans="1:26" s="507" customFormat="1" ht="14.1" customHeight="1" x14ac:dyDescent="0.2">
      <c r="A10" s="527" t="s">
        <v>74</v>
      </c>
      <c r="B10" s="289">
        <v>27</v>
      </c>
      <c r="C10" s="289">
        <v>31</v>
      </c>
      <c r="D10" s="289">
        <v>29</v>
      </c>
      <c r="E10" s="289">
        <v>16</v>
      </c>
      <c r="F10" s="289">
        <v>24</v>
      </c>
      <c r="G10" s="289">
        <v>26</v>
      </c>
      <c r="H10" s="289">
        <v>45</v>
      </c>
      <c r="I10" s="289">
        <v>46</v>
      </c>
      <c r="J10" s="289">
        <v>54</v>
      </c>
      <c r="K10" s="642">
        <v>52</v>
      </c>
      <c r="L10" s="642">
        <v>44</v>
      </c>
      <c r="N10" s="289">
        <f>'HB1 C1 calc first 5-yr aves'!H11</f>
        <v>22.8</v>
      </c>
      <c r="O10" s="289">
        <f>AVERAGE(H10:L10)</f>
        <v>48.2</v>
      </c>
      <c r="P10" s="214"/>
      <c r="Q10" s="214">
        <f>'C4 calc LA rates'!B49</f>
        <v>228800</v>
      </c>
      <c r="R10" s="215">
        <f>1000*O10/Q10</f>
        <v>0.21066433566433568</v>
      </c>
      <c r="S10" s="215"/>
      <c r="T10" s="643">
        <v>21</v>
      </c>
      <c r="U10" s="643">
        <v>31</v>
      </c>
      <c r="V10" s="215"/>
      <c r="W10" s="643">
        <v>6</v>
      </c>
      <c r="X10" s="643">
        <v>13</v>
      </c>
      <c r="Y10" s="215"/>
    </row>
    <row r="11" spans="1:26" s="507" customFormat="1" ht="14.1" customHeight="1" x14ac:dyDescent="0.2">
      <c r="A11" s="527" t="s">
        <v>73</v>
      </c>
      <c r="B11" s="289">
        <v>18</v>
      </c>
      <c r="C11" s="289">
        <v>10</v>
      </c>
      <c r="D11" s="289">
        <v>19</v>
      </c>
      <c r="E11" s="289">
        <v>9</v>
      </c>
      <c r="F11" s="289">
        <v>21</v>
      </c>
      <c r="G11" s="289">
        <v>8</v>
      </c>
      <c r="H11" s="289">
        <v>14</v>
      </c>
      <c r="I11" s="289">
        <v>12</v>
      </c>
      <c r="J11" s="289">
        <v>24</v>
      </c>
      <c r="K11" s="642">
        <v>23</v>
      </c>
      <c r="L11" s="642">
        <v>26</v>
      </c>
      <c r="N11" s="289">
        <f>'HB1 C1 calc first 5-yr aves'!H12</f>
        <v>14.4</v>
      </c>
      <c r="O11" s="289">
        <f t="shared" ref="O11:O41" si="0">AVERAGE(H11:L11)</f>
        <v>19.8</v>
      </c>
      <c r="P11" s="214"/>
      <c r="Q11" s="214">
        <f>'C4 calc LA rates'!B50</f>
        <v>261800</v>
      </c>
      <c r="R11" s="215">
        <f t="shared" ref="R11:R41" si="1">1000*O11/Q11</f>
        <v>7.5630252100840331E-2</v>
      </c>
      <c r="S11" s="215"/>
      <c r="T11" s="643">
        <v>15</v>
      </c>
      <c r="U11" s="643">
        <v>16</v>
      </c>
      <c r="V11" s="215"/>
      <c r="W11" s="643">
        <v>3</v>
      </c>
      <c r="X11" s="643">
        <v>10</v>
      </c>
      <c r="Y11" s="215"/>
    </row>
    <row r="12" spans="1:26" s="507" customFormat="1" ht="14.1" customHeight="1" x14ac:dyDescent="0.2">
      <c r="A12" s="527" t="s">
        <v>72</v>
      </c>
      <c r="B12" s="289">
        <v>9</v>
      </c>
      <c r="C12" s="289">
        <v>9</v>
      </c>
      <c r="D12" s="289">
        <v>8</v>
      </c>
      <c r="E12" s="289">
        <v>8</v>
      </c>
      <c r="F12" s="289">
        <v>10</v>
      </c>
      <c r="G12" s="289">
        <v>8</v>
      </c>
      <c r="H12" s="289">
        <v>17</v>
      </c>
      <c r="I12" s="289">
        <v>13</v>
      </c>
      <c r="J12" s="289">
        <v>18</v>
      </c>
      <c r="K12" s="642">
        <v>13</v>
      </c>
      <c r="L12" s="642">
        <v>21</v>
      </c>
      <c r="N12" s="289">
        <f>'HB1 C1 calc first 5-yr aves'!H13</f>
        <v>7.8</v>
      </c>
      <c r="O12" s="289">
        <f t="shared" si="0"/>
        <v>16.399999999999999</v>
      </c>
      <c r="P12" s="214"/>
      <c r="Q12" s="214">
        <f>'C4 calc LA rates'!B51</f>
        <v>116280</v>
      </c>
      <c r="R12" s="215">
        <f t="shared" si="1"/>
        <v>0.14103887168902648</v>
      </c>
      <c r="S12" s="215"/>
      <c r="T12" s="643">
        <v>7</v>
      </c>
      <c r="U12" s="643">
        <v>15</v>
      </c>
      <c r="V12" s="215"/>
      <c r="W12" s="643">
        <v>2</v>
      </c>
      <c r="X12" s="643">
        <v>6</v>
      </c>
      <c r="Y12" s="215"/>
    </row>
    <row r="13" spans="1:26" s="507" customFormat="1" ht="14.1" customHeight="1" x14ac:dyDescent="0.2">
      <c r="A13" s="527" t="s">
        <v>71</v>
      </c>
      <c r="B13" s="289">
        <v>7</v>
      </c>
      <c r="C13" s="289">
        <v>4</v>
      </c>
      <c r="D13" s="289">
        <v>12</v>
      </c>
      <c r="E13" s="289">
        <v>7</v>
      </c>
      <c r="F13" s="289">
        <v>5</v>
      </c>
      <c r="G13" s="289">
        <v>8</v>
      </c>
      <c r="H13" s="289">
        <v>11</v>
      </c>
      <c r="I13" s="289">
        <v>10</v>
      </c>
      <c r="J13" s="289">
        <v>8</v>
      </c>
      <c r="K13" s="642">
        <v>9</v>
      </c>
      <c r="L13" s="642">
        <v>13</v>
      </c>
      <c r="N13" s="289">
        <f>'HB1 C1 calc first 5-yr aves'!H14</f>
        <v>4.8</v>
      </c>
      <c r="O13" s="289">
        <f t="shared" si="0"/>
        <v>10.199999999999999</v>
      </c>
      <c r="P13" s="214"/>
      <c r="Q13" s="214">
        <f>'C4 calc LA rates'!B52</f>
        <v>86810</v>
      </c>
      <c r="R13" s="215">
        <f t="shared" si="1"/>
        <v>0.11749798410321391</v>
      </c>
      <c r="S13" s="215"/>
      <c r="T13" s="643">
        <v>7</v>
      </c>
      <c r="U13" s="643">
        <v>10</v>
      </c>
      <c r="V13" s="215"/>
      <c r="W13" s="643">
        <v>0</v>
      </c>
      <c r="X13" s="643">
        <v>3</v>
      </c>
      <c r="Y13" s="215"/>
    </row>
    <row r="14" spans="1:26" s="507" customFormat="1" ht="14.1" customHeight="1" x14ac:dyDescent="0.2">
      <c r="A14" s="523" t="s">
        <v>402</v>
      </c>
      <c r="B14" s="289">
        <v>45</v>
      </c>
      <c r="C14" s="289">
        <v>47</v>
      </c>
      <c r="D14" s="289">
        <v>48</v>
      </c>
      <c r="E14" s="289">
        <v>57</v>
      </c>
      <c r="F14" s="289">
        <v>64</v>
      </c>
      <c r="G14" s="289">
        <v>71</v>
      </c>
      <c r="H14" s="289">
        <v>69</v>
      </c>
      <c r="I14" s="289">
        <v>90</v>
      </c>
      <c r="J14" s="289">
        <v>84</v>
      </c>
      <c r="K14" s="642">
        <v>95</v>
      </c>
      <c r="L14" s="642">
        <v>96</v>
      </c>
      <c r="N14" s="289">
        <f>'HB1 C1 calc first 5-yr aves'!H15</f>
        <v>45</v>
      </c>
      <c r="O14" s="289">
        <f t="shared" si="0"/>
        <v>86.8</v>
      </c>
      <c r="P14" s="214"/>
      <c r="Q14" s="214">
        <f>'C4 calc LA rates'!B53</f>
        <v>513210</v>
      </c>
      <c r="R14" s="215">
        <f>1000*O14/Q14</f>
        <v>0.16913154459188245</v>
      </c>
      <c r="S14" s="215"/>
      <c r="T14" s="643">
        <v>31</v>
      </c>
      <c r="U14" s="643">
        <v>67</v>
      </c>
      <c r="V14" s="215"/>
      <c r="W14" s="643">
        <v>14</v>
      </c>
      <c r="X14" s="643">
        <v>29</v>
      </c>
      <c r="Y14" s="215"/>
    </row>
    <row r="15" spans="1:26" s="507" customFormat="1" ht="14.1" customHeight="1" x14ac:dyDescent="0.2">
      <c r="A15" s="527" t="s">
        <v>70</v>
      </c>
      <c r="B15" s="289">
        <v>3</v>
      </c>
      <c r="C15" s="289">
        <v>1</v>
      </c>
      <c r="D15" s="289">
        <v>6</v>
      </c>
      <c r="E15" s="289">
        <v>11</v>
      </c>
      <c r="F15" s="289">
        <v>7</v>
      </c>
      <c r="G15" s="289">
        <v>6</v>
      </c>
      <c r="H15" s="289">
        <v>7</v>
      </c>
      <c r="I15" s="289">
        <v>12</v>
      </c>
      <c r="J15" s="289">
        <v>5</v>
      </c>
      <c r="K15" s="642">
        <v>10</v>
      </c>
      <c r="L15" s="642">
        <v>15</v>
      </c>
      <c r="N15" s="289">
        <f>'HB1 C1 calc first 5-yr aves'!H16</f>
        <v>4.4000000000000004</v>
      </c>
      <c r="O15" s="289">
        <f t="shared" si="0"/>
        <v>9.8000000000000007</v>
      </c>
      <c r="P15" s="214"/>
      <c r="Q15" s="214">
        <f>'C4 calc LA rates'!B54</f>
        <v>51450</v>
      </c>
      <c r="R15" s="215">
        <f t="shared" si="1"/>
        <v>0.19047619047619047</v>
      </c>
      <c r="S15" s="215"/>
      <c r="T15" s="643">
        <v>1</v>
      </c>
      <c r="U15" s="643">
        <v>6</v>
      </c>
      <c r="V15" s="215"/>
      <c r="W15" s="643">
        <v>2</v>
      </c>
      <c r="X15" s="643">
        <v>9</v>
      </c>
      <c r="Y15" s="215"/>
    </row>
    <row r="16" spans="1:26" s="507" customFormat="1" ht="14.1" customHeight="1" x14ac:dyDescent="0.2">
      <c r="A16" s="527" t="s">
        <v>21</v>
      </c>
      <c r="B16" s="289">
        <v>8</v>
      </c>
      <c r="C16" s="289">
        <v>6</v>
      </c>
      <c r="D16" s="289">
        <v>12</v>
      </c>
      <c r="E16" s="289">
        <v>6</v>
      </c>
      <c r="F16" s="289">
        <v>9</v>
      </c>
      <c r="G16" s="289">
        <v>14</v>
      </c>
      <c r="H16" s="289">
        <v>11</v>
      </c>
      <c r="I16" s="289">
        <v>17</v>
      </c>
      <c r="J16" s="289">
        <v>22</v>
      </c>
      <c r="K16" s="642">
        <v>20</v>
      </c>
      <c r="L16" s="642">
        <v>35</v>
      </c>
      <c r="N16" s="289">
        <f>'HB1 C1 calc first 5-yr aves'!H17</f>
        <v>7.8</v>
      </c>
      <c r="O16" s="289">
        <f t="shared" si="0"/>
        <v>21</v>
      </c>
      <c r="P16" s="214"/>
      <c r="Q16" s="214">
        <f>'C4 calc LA rates'!B55</f>
        <v>149200</v>
      </c>
      <c r="R16" s="215">
        <f t="shared" si="1"/>
        <v>0.14075067024128687</v>
      </c>
      <c r="S16" s="215"/>
      <c r="T16" s="643">
        <v>8</v>
      </c>
      <c r="U16" s="643">
        <v>26</v>
      </c>
      <c r="V16" s="215"/>
      <c r="W16" s="643">
        <v>0</v>
      </c>
      <c r="X16" s="643">
        <v>9</v>
      </c>
      <c r="Y16" s="215"/>
    </row>
    <row r="17" spans="1:25" s="507" customFormat="1" ht="14.1" customHeight="1" x14ac:dyDescent="0.2">
      <c r="A17" s="527" t="s">
        <v>69</v>
      </c>
      <c r="B17" s="289">
        <v>30</v>
      </c>
      <c r="C17" s="289">
        <v>22</v>
      </c>
      <c r="D17" s="289">
        <v>32</v>
      </c>
      <c r="E17" s="289">
        <v>39</v>
      </c>
      <c r="F17" s="289">
        <v>24</v>
      </c>
      <c r="G17" s="289">
        <v>31</v>
      </c>
      <c r="H17" s="289">
        <v>36</v>
      </c>
      <c r="I17" s="289">
        <v>38</v>
      </c>
      <c r="J17" s="289">
        <v>57</v>
      </c>
      <c r="K17" s="642">
        <v>66</v>
      </c>
      <c r="L17" s="642">
        <v>72</v>
      </c>
      <c r="N17" s="289">
        <f>'HB1 C1 calc first 5-yr aves'!H18</f>
        <v>21.8</v>
      </c>
      <c r="O17" s="289">
        <f t="shared" si="0"/>
        <v>53.8</v>
      </c>
      <c r="P17" s="214"/>
      <c r="Q17" s="214">
        <f>'C4 calc LA rates'!B56</f>
        <v>148710</v>
      </c>
      <c r="R17" s="215">
        <f t="shared" si="1"/>
        <v>0.36177795709770694</v>
      </c>
      <c r="S17" s="215"/>
      <c r="T17" s="643">
        <v>21</v>
      </c>
      <c r="U17" s="643">
        <v>46</v>
      </c>
      <c r="V17" s="215"/>
      <c r="W17" s="643">
        <v>9</v>
      </c>
      <c r="X17" s="643">
        <v>26</v>
      </c>
      <c r="Y17" s="215"/>
    </row>
    <row r="18" spans="1:25" s="507" customFormat="1" ht="14.1" customHeight="1" x14ac:dyDescent="0.2">
      <c r="A18" s="527" t="s">
        <v>68</v>
      </c>
      <c r="B18" s="289">
        <v>12</v>
      </c>
      <c r="C18" s="289">
        <v>11</v>
      </c>
      <c r="D18" s="289">
        <v>17</v>
      </c>
      <c r="E18" s="289">
        <v>15</v>
      </c>
      <c r="F18" s="289">
        <v>12</v>
      </c>
      <c r="G18" s="289">
        <v>17</v>
      </c>
      <c r="H18" s="289">
        <v>14</v>
      </c>
      <c r="I18" s="289">
        <v>29</v>
      </c>
      <c r="J18" s="289">
        <v>24</v>
      </c>
      <c r="K18" s="642">
        <v>29</v>
      </c>
      <c r="L18" s="642">
        <v>41</v>
      </c>
      <c r="N18" s="289">
        <f>'HB1 C1 calc first 5-yr aves'!H19</f>
        <v>10.199999999999999</v>
      </c>
      <c r="O18" s="289">
        <f t="shared" si="0"/>
        <v>27.4</v>
      </c>
      <c r="P18" s="214"/>
      <c r="Q18" s="214">
        <f>'C4 calc LA rates'!B57</f>
        <v>121940</v>
      </c>
      <c r="R18" s="215">
        <f t="shared" si="1"/>
        <v>0.22470067246186648</v>
      </c>
      <c r="S18" s="215"/>
      <c r="T18" s="643">
        <v>8</v>
      </c>
      <c r="U18" s="643">
        <v>22</v>
      </c>
      <c r="V18" s="215"/>
      <c r="W18" s="643">
        <v>4</v>
      </c>
      <c r="X18" s="643">
        <v>19</v>
      </c>
      <c r="Y18" s="215"/>
    </row>
    <row r="19" spans="1:25" s="507" customFormat="1" ht="14.1" customHeight="1" x14ac:dyDescent="0.2">
      <c r="A19" s="527" t="s">
        <v>67</v>
      </c>
      <c r="B19" s="289">
        <v>5</v>
      </c>
      <c r="C19" s="289">
        <v>6</v>
      </c>
      <c r="D19" s="289">
        <v>2</v>
      </c>
      <c r="E19" s="289">
        <v>4</v>
      </c>
      <c r="F19" s="289">
        <v>1</v>
      </c>
      <c r="G19" s="289">
        <v>4</v>
      </c>
      <c r="H19" s="289">
        <v>9</v>
      </c>
      <c r="I19" s="289">
        <v>7</v>
      </c>
      <c r="J19" s="289">
        <v>8</v>
      </c>
      <c r="K19" s="642">
        <v>9</v>
      </c>
      <c r="L19" s="642">
        <v>7</v>
      </c>
      <c r="N19" s="289">
        <f>'HB1 C1 calc first 5-yr aves'!H20</f>
        <v>4.2</v>
      </c>
      <c r="O19" s="289">
        <f t="shared" si="0"/>
        <v>8</v>
      </c>
      <c r="P19" s="214"/>
      <c r="Q19" s="214">
        <f>'C4 calc LA rates'!B58</f>
        <v>108130</v>
      </c>
      <c r="R19" s="215">
        <f t="shared" si="1"/>
        <v>7.3985018033848146E-2</v>
      </c>
      <c r="S19" s="215"/>
      <c r="T19" s="643">
        <v>4</v>
      </c>
      <c r="U19" s="643">
        <v>6</v>
      </c>
      <c r="V19" s="215"/>
      <c r="W19" s="643">
        <v>1</v>
      </c>
      <c r="X19" s="643">
        <v>1</v>
      </c>
      <c r="Y19" s="215"/>
    </row>
    <row r="20" spans="1:25" s="507" customFormat="1" ht="14.1" customHeight="1" x14ac:dyDescent="0.2">
      <c r="A20" s="527" t="s">
        <v>66</v>
      </c>
      <c r="B20" s="289">
        <v>6</v>
      </c>
      <c r="C20" s="289">
        <v>7</v>
      </c>
      <c r="D20" s="289">
        <v>8</v>
      </c>
      <c r="E20" s="289">
        <v>6</v>
      </c>
      <c r="F20" s="289">
        <v>8</v>
      </c>
      <c r="G20" s="289">
        <v>11</v>
      </c>
      <c r="H20" s="289">
        <v>10</v>
      </c>
      <c r="I20" s="289">
        <v>11</v>
      </c>
      <c r="J20" s="289">
        <v>12</v>
      </c>
      <c r="K20" s="642">
        <v>18</v>
      </c>
      <c r="L20" s="642">
        <v>18</v>
      </c>
      <c r="N20" s="289">
        <f>'HB1 C1 calc first 5-yr aves'!H21</f>
        <v>5</v>
      </c>
      <c r="O20" s="289">
        <f t="shared" si="0"/>
        <v>13.8</v>
      </c>
      <c r="P20" s="214"/>
      <c r="Q20" s="214">
        <f>'C4 calc LA rates'!B59</f>
        <v>104840</v>
      </c>
      <c r="R20" s="215">
        <f t="shared" si="1"/>
        <v>0.13162914917970239</v>
      </c>
      <c r="S20" s="215"/>
      <c r="T20" s="643">
        <v>4</v>
      </c>
      <c r="U20" s="643">
        <v>11</v>
      </c>
      <c r="V20" s="215"/>
      <c r="W20" s="643">
        <v>2</v>
      </c>
      <c r="X20" s="643">
        <v>7</v>
      </c>
      <c r="Y20" s="215"/>
    </row>
    <row r="21" spans="1:25" s="507" customFormat="1" ht="14.1" customHeight="1" x14ac:dyDescent="0.2">
      <c r="A21" s="235" t="s">
        <v>65</v>
      </c>
      <c r="B21" s="289">
        <v>7</v>
      </c>
      <c r="C21" s="289">
        <v>4</v>
      </c>
      <c r="D21" s="289">
        <v>3</v>
      </c>
      <c r="E21" s="289">
        <v>4</v>
      </c>
      <c r="F21" s="289">
        <v>3</v>
      </c>
      <c r="G21" s="289">
        <v>5</v>
      </c>
      <c r="H21" s="289">
        <v>8</v>
      </c>
      <c r="I21" s="289">
        <v>5</v>
      </c>
      <c r="J21" s="289">
        <v>4</v>
      </c>
      <c r="K21" s="642">
        <v>11</v>
      </c>
      <c r="L21" s="642">
        <v>8</v>
      </c>
      <c r="N21" s="289">
        <f>'HB1 C1 calc first 5-yr aves'!H22</f>
        <v>4</v>
      </c>
      <c r="O21" s="289">
        <f t="shared" si="0"/>
        <v>7.2</v>
      </c>
      <c r="P21" s="214"/>
      <c r="Q21" s="214">
        <f>'C4 calc LA rates'!B60</f>
        <v>94760</v>
      </c>
      <c r="R21" s="215">
        <f t="shared" si="1"/>
        <v>7.5981426762346982E-2</v>
      </c>
      <c r="S21" s="215"/>
      <c r="T21" s="643">
        <v>7</v>
      </c>
      <c r="U21" s="643">
        <v>6</v>
      </c>
      <c r="V21" s="215"/>
      <c r="W21" s="643">
        <v>0</v>
      </c>
      <c r="X21" s="643">
        <v>2</v>
      </c>
      <c r="Y21" s="215"/>
    </row>
    <row r="22" spans="1:25" s="507" customFormat="1" ht="14.1" customHeight="1" x14ac:dyDescent="0.2">
      <c r="A22" s="235" t="s">
        <v>64</v>
      </c>
      <c r="B22" s="289">
        <v>5</v>
      </c>
      <c r="C22" s="289">
        <v>10</v>
      </c>
      <c r="D22" s="289">
        <v>11</v>
      </c>
      <c r="E22" s="289">
        <v>14</v>
      </c>
      <c r="F22" s="289">
        <v>11</v>
      </c>
      <c r="G22" s="289">
        <v>9</v>
      </c>
      <c r="H22" s="289">
        <v>14</v>
      </c>
      <c r="I22" s="289">
        <v>30</v>
      </c>
      <c r="J22" s="289">
        <v>16</v>
      </c>
      <c r="K22" s="642">
        <v>43</v>
      </c>
      <c r="L22" s="642">
        <v>41</v>
      </c>
      <c r="N22" s="289">
        <f>'HB1 C1 calc first 5-yr aves'!H23</f>
        <v>9.6</v>
      </c>
      <c r="O22" s="289">
        <f t="shared" si="0"/>
        <v>28.8</v>
      </c>
      <c r="P22" s="214"/>
      <c r="Q22" s="214">
        <f>'C4 calc LA rates'!B61</f>
        <v>160130</v>
      </c>
      <c r="R22" s="215">
        <f t="shared" si="1"/>
        <v>0.17985386873165554</v>
      </c>
      <c r="S22" s="215"/>
      <c r="T22" s="643">
        <v>4</v>
      </c>
      <c r="U22" s="643">
        <v>34</v>
      </c>
      <c r="V22" s="215"/>
      <c r="W22" s="643">
        <v>1</v>
      </c>
      <c r="X22" s="643">
        <v>7</v>
      </c>
      <c r="Y22" s="215"/>
    </row>
    <row r="23" spans="1:25" s="507" customFormat="1" ht="14.1" customHeight="1" x14ac:dyDescent="0.2">
      <c r="A23" s="235" t="s">
        <v>22</v>
      </c>
      <c r="B23" s="289">
        <v>32</v>
      </c>
      <c r="C23" s="289">
        <v>35</v>
      </c>
      <c r="D23" s="289">
        <v>34</v>
      </c>
      <c r="E23" s="289">
        <v>38</v>
      </c>
      <c r="F23" s="289">
        <v>39</v>
      </c>
      <c r="G23" s="289">
        <v>46</v>
      </c>
      <c r="H23" s="289">
        <v>44</v>
      </c>
      <c r="I23" s="289">
        <v>45</v>
      </c>
      <c r="J23" s="289">
        <v>66</v>
      </c>
      <c r="K23" s="642">
        <v>64</v>
      </c>
      <c r="L23" s="642">
        <v>81</v>
      </c>
      <c r="N23" s="289">
        <f>'HB1 C1 calc first 5-yr aves'!H24</f>
        <v>27.4</v>
      </c>
      <c r="O23" s="289">
        <f t="shared" si="0"/>
        <v>60</v>
      </c>
      <c r="P23" s="214"/>
      <c r="Q23" s="214">
        <f>'C4 calc LA rates'!B62</f>
        <v>371410</v>
      </c>
      <c r="R23" s="215">
        <f t="shared" si="1"/>
        <v>0.16154653886540482</v>
      </c>
      <c r="S23" s="215"/>
      <c r="T23" s="643">
        <v>22</v>
      </c>
      <c r="U23" s="643">
        <v>52</v>
      </c>
      <c r="V23" s="215"/>
      <c r="W23" s="643">
        <v>10</v>
      </c>
      <c r="X23" s="643">
        <v>29</v>
      </c>
      <c r="Y23" s="215"/>
    </row>
    <row r="24" spans="1:25" s="507" customFormat="1" ht="14.1" customHeight="1" x14ac:dyDescent="0.2">
      <c r="A24" s="235" t="s">
        <v>63</v>
      </c>
      <c r="B24" s="289">
        <v>135</v>
      </c>
      <c r="C24" s="289">
        <v>94</v>
      </c>
      <c r="D24" s="289">
        <v>117</v>
      </c>
      <c r="E24" s="289">
        <v>121</v>
      </c>
      <c r="F24" s="289">
        <v>103</v>
      </c>
      <c r="G24" s="289">
        <v>114</v>
      </c>
      <c r="H24" s="289">
        <v>157</v>
      </c>
      <c r="I24" s="289">
        <v>170</v>
      </c>
      <c r="J24" s="289">
        <v>192</v>
      </c>
      <c r="K24" s="642">
        <v>280</v>
      </c>
      <c r="L24" s="642">
        <v>279</v>
      </c>
      <c r="N24" s="289">
        <f>'HB1 C1 calc first 5-yr aves'!H25</f>
        <v>106.8</v>
      </c>
      <c r="O24" s="289">
        <f t="shared" si="0"/>
        <v>215.6</v>
      </c>
      <c r="P24" s="644"/>
      <c r="Q24" s="214">
        <f>'C4 calc LA rates'!B63</f>
        <v>621020</v>
      </c>
      <c r="R24" s="215">
        <f t="shared" si="1"/>
        <v>0.34717078354964415</v>
      </c>
      <c r="S24" s="215"/>
      <c r="T24" s="643">
        <v>98</v>
      </c>
      <c r="U24" s="643">
        <v>191</v>
      </c>
      <c r="V24" s="215"/>
      <c r="W24" s="643">
        <v>37</v>
      </c>
      <c r="X24" s="643">
        <v>88</v>
      </c>
      <c r="Y24" s="215"/>
    </row>
    <row r="25" spans="1:25" s="507" customFormat="1" ht="14.1" customHeight="1" x14ac:dyDescent="0.2">
      <c r="A25" s="235" t="s">
        <v>62</v>
      </c>
      <c r="B25" s="289">
        <v>14</v>
      </c>
      <c r="C25" s="289">
        <v>6</v>
      </c>
      <c r="D25" s="289">
        <v>21</v>
      </c>
      <c r="E25" s="289">
        <v>15</v>
      </c>
      <c r="F25" s="289">
        <v>13</v>
      </c>
      <c r="G25" s="289">
        <v>17</v>
      </c>
      <c r="H25" s="289">
        <v>24</v>
      </c>
      <c r="I25" s="289">
        <v>19</v>
      </c>
      <c r="J25" s="289">
        <v>24</v>
      </c>
      <c r="K25" s="642">
        <v>36</v>
      </c>
      <c r="L25" s="642">
        <v>11</v>
      </c>
      <c r="N25" s="289">
        <f>'HB1 C1 calc first 5-yr aves'!H26</f>
        <v>12.4</v>
      </c>
      <c r="O25" s="289">
        <f t="shared" si="0"/>
        <v>22.8</v>
      </c>
      <c r="P25" s="644"/>
      <c r="Q25" s="214">
        <f>'C4 calc LA rates'!B64</f>
        <v>235180</v>
      </c>
      <c r="R25" s="215">
        <f t="shared" si="1"/>
        <v>9.6947019304362614E-2</v>
      </c>
      <c r="S25" s="215"/>
      <c r="T25" s="643">
        <v>12</v>
      </c>
      <c r="U25" s="643">
        <v>7</v>
      </c>
      <c r="V25" s="215"/>
      <c r="W25" s="643">
        <v>2</v>
      </c>
      <c r="X25" s="643">
        <v>4</v>
      </c>
      <c r="Y25" s="215"/>
    </row>
    <row r="26" spans="1:25" s="507" customFormat="1" ht="14.1" customHeight="1" x14ac:dyDescent="0.2">
      <c r="A26" s="235" t="s">
        <v>61</v>
      </c>
      <c r="B26" s="289">
        <v>7</v>
      </c>
      <c r="C26" s="289">
        <v>17</v>
      </c>
      <c r="D26" s="289">
        <v>20</v>
      </c>
      <c r="E26" s="289">
        <v>13</v>
      </c>
      <c r="F26" s="289">
        <v>10</v>
      </c>
      <c r="G26" s="289">
        <v>17</v>
      </c>
      <c r="H26" s="289">
        <v>16</v>
      </c>
      <c r="I26" s="289">
        <v>20</v>
      </c>
      <c r="J26" s="289">
        <v>23</v>
      </c>
      <c r="K26" s="642">
        <v>24</v>
      </c>
      <c r="L26" s="642">
        <v>33</v>
      </c>
      <c r="N26" s="289">
        <f>'HB1 C1 calc first 5-yr aves'!H27</f>
        <v>7.6</v>
      </c>
      <c r="O26" s="289">
        <f t="shared" si="0"/>
        <v>23.2</v>
      </c>
      <c r="P26" s="644"/>
      <c r="Q26" s="214">
        <f>'C4 calc LA rates'!B65</f>
        <v>78760</v>
      </c>
      <c r="R26" s="215">
        <f t="shared" si="1"/>
        <v>0.29456576942610463</v>
      </c>
      <c r="S26" s="215"/>
      <c r="T26" s="643">
        <v>6</v>
      </c>
      <c r="U26" s="643">
        <v>26</v>
      </c>
      <c r="V26" s="215"/>
      <c r="W26" s="643">
        <v>1</v>
      </c>
      <c r="X26" s="643">
        <v>7</v>
      </c>
      <c r="Y26" s="215"/>
    </row>
    <row r="27" spans="1:25" s="507" customFormat="1" ht="14.1" customHeight="1" x14ac:dyDescent="0.2">
      <c r="A27" s="235" t="s">
        <v>60</v>
      </c>
      <c r="B27" s="289">
        <v>9</v>
      </c>
      <c r="C27" s="289">
        <v>7</v>
      </c>
      <c r="D27" s="289">
        <v>4</v>
      </c>
      <c r="E27" s="289">
        <v>8</v>
      </c>
      <c r="F27" s="289">
        <v>8</v>
      </c>
      <c r="G27" s="289">
        <v>7</v>
      </c>
      <c r="H27" s="289">
        <v>6</v>
      </c>
      <c r="I27" s="289">
        <v>8</v>
      </c>
      <c r="J27" s="289">
        <v>19</v>
      </c>
      <c r="K27" s="642">
        <v>14</v>
      </c>
      <c r="L27" s="642">
        <v>18</v>
      </c>
      <c r="N27" s="289">
        <f>'HB1 C1 calc first 5-yr aves'!H28</f>
        <v>5.4</v>
      </c>
      <c r="O27" s="289">
        <f t="shared" si="0"/>
        <v>13</v>
      </c>
      <c r="P27" s="644"/>
      <c r="Q27" s="214">
        <f>'C4 calc LA rates'!B66</f>
        <v>90090</v>
      </c>
      <c r="R27" s="215">
        <f t="shared" si="1"/>
        <v>0.14430014430014429</v>
      </c>
      <c r="S27" s="215"/>
      <c r="T27" s="643">
        <v>9</v>
      </c>
      <c r="U27" s="643">
        <v>13</v>
      </c>
      <c r="V27" s="215"/>
      <c r="W27" s="643">
        <v>0</v>
      </c>
      <c r="X27" s="643">
        <v>5</v>
      </c>
      <c r="Y27" s="215"/>
    </row>
    <row r="28" spans="1:25" s="507" customFormat="1" ht="14.1" customHeight="1" x14ac:dyDescent="0.2">
      <c r="A28" s="235" t="s">
        <v>59</v>
      </c>
      <c r="B28" s="289">
        <v>7</v>
      </c>
      <c r="C28" s="289">
        <v>3</v>
      </c>
      <c r="D28" s="289">
        <v>10</v>
      </c>
      <c r="E28" s="289">
        <v>6</v>
      </c>
      <c r="F28" s="289">
        <v>5</v>
      </c>
      <c r="G28" s="289">
        <v>2</v>
      </c>
      <c r="H28" s="289">
        <v>10</v>
      </c>
      <c r="I28" s="289">
        <v>10</v>
      </c>
      <c r="J28" s="289">
        <v>7</v>
      </c>
      <c r="K28" s="642">
        <v>17</v>
      </c>
      <c r="L28" s="642">
        <v>12</v>
      </c>
      <c r="N28" s="289">
        <f>'HB1 C1 calc first 5-yr aves'!H29</f>
        <v>4.4000000000000004</v>
      </c>
      <c r="O28" s="289">
        <f t="shared" si="0"/>
        <v>11.2</v>
      </c>
      <c r="P28" s="644"/>
      <c r="Q28" s="214">
        <f>'C4 calc LA rates'!B67</f>
        <v>95780</v>
      </c>
      <c r="R28" s="215">
        <f t="shared" si="1"/>
        <v>0.11693464188765922</v>
      </c>
      <c r="S28" s="215"/>
      <c r="T28" s="643">
        <v>6</v>
      </c>
      <c r="U28" s="643">
        <v>8</v>
      </c>
      <c r="V28" s="215"/>
      <c r="W28" s="643">
        <v>1</v>
      </c>
      <c r="X28" s="643">
        <v>4</v>
      </c>
      <c r="Y28" s="215"/>
    </row>
    <row r="29" spans="1:25" s="507" customFormat="1" ht="14.1" customHeight="1" x14ac:dyDescent="0.2">
      <c r="A29" s="523" t="s">
        <v>401</v>
      </c>
      <c r="B29" s="289">
        <v>2</v>
      </c>
      <c r="C29" s="289">
        <v>1</v>
      </c>
      <c r="D29" s="289">
        <v>1</v>
      </c>
      <c r="E29" s="289">
        <v>1</v>
      </c>
      <c r="F29" s="289">
        <v>2</v>
      </c>
      <c r="G29" s="289">
        <v>1</v>
      </c>
      <c r="H29" s="289">
        <v>1</v>
      </c>
      <c r="I29" s="289">
        <v>1</v>
      </c>
      <c r="J29" s="289">
        <v>3</v>
      </c>
      <c r="K29" s="642">
        <v>2</v>
      </c>
      <c r="L29" s="642">
        <v>0</v>
      </c>
      <c r="N29" s="289">
        <f>'HB1 C1 calc first 5-yr aves'!H30</f>
        <v>1.4</v>
      </c>
      <c r="O29" s="289">
        <f t="shared" si="0"/>
        <v>1.4</v>
      </c>
      <c r="P29" s="214"/>
      <c r="Q29" s="214">
        <f>'C4 calc LA rates'!B68</f>
        <v>26950</v>
      </c>
      <c r="R29" s="215">
        <f>1000*O29/Q29</f>
        <v>5.1948051948051951E-2</v>
      </c>
      <c r="S29" s="215"/>
      <c r="T29" s="643">
        <v>1</v>
      </c>
      <c r="U29" s="643">
        <v>0</v>
      </c>
      <c r="V29" s="215"/>
      <c r="W29" s="643">
        <v>1</v>
      </c>
      <c r="X29" s="643">
        <v>0</v>
      </c>
      <c r="Y29" s="215"/>
    </row>
    <row r="30" spans="1:25" s="507" customFormat="1" ht="14.1" customHeight="1" x14ac:dyDescent="0.2">
      <c r="A30" s="235" t="s">
        <v>58</v>
      </c>
      <c r="B30" s="289">
        <v>19</v>
      </c>
      <c r="C30" s="289">
        <v>12</v>
      </c>
      <c r="D30" s="289">
        <v>16</v>
      </c>
      <c r="E30" s="289">
        <v>19</v>
      </c>
      <c r="F30" s="289">
        <v>11</v>
      </c>
      <c r="G30" s="289">
        <v>15</v>
      </c>
      <c r="H30" s="289">
        <v>15</v>
      </c>
      <c r="I30" s="289">
        <v>32</v>
      </c>
      <c r="J30" s="289">
        <v>25</v>
      </c>
      <c r="K30" s="642">
        <v>38</v>
      </c>
      <c r="L30" s="642">
        <v>41</v>
      </c>
      <c r="N30" s="289">
        <f>'HB1 C1 calc first 5-yr aves'!H31</f>
        <v>13.8</v>
      </c>
      <c r="O30" s="289">
        <f t="shared" si="0"/>
        <v>30.2</v>
      </c>
      <c r="P30" s="644"/>
      <c r="Q30" s="214">
        <f>'C4 calc LA rates'!B69</f>
        <v>135790</v>
      </c>
      <c r="R30" s="215">
        <f t="shared" si="1"/>
        <v>0.22240223875101259</v>
      </c>
      <c r="S30" s="215"/>
      <c r="T30" s="643">
        <v>15</v>
      </c>
      <c r="U30" s="643">
        <v>30</v>
      </c>
      <c r="V30" s="215"/>
      <c r="W30" s="643">
        <v>4</v>
      </c>
      <c r="X30" s="643">
        <v>11</v>
      </c>
      <c r="Y30" s="215"/>
    </row>
    <row r="31" spans="1:25" s="507" customFormat="1" ht="14.1" customHeight="1" x14ac:dyDescent="0.2">
      <c r="A31" s="527" t="s">
        <v>57</v>
      </c>
      <c r="B31" s="289">
        <v>35</v>
      </c>
      <c r="C31" s="289">
        <v>36</v>
      </c>
      <c r="D31" s="289">
        <v>27</v>
      </c>
      <c r="E31" s="289">
        <v>38</v>
      </c>
      <c r="F31" s="289">
        <v>38</v>
      </c>
      <c r="G31" s="289">
        <v>33</v>
      </c>
      <c r="H31" s="289">
        <v>42</v>
      </c>
      <c r="I31" s="289">
        <v>49</v>
      </c>
      <c r="J31" s="289">
        <v>53</v>
      </c>
      <c r="K31" s="642">
        <v>72</v>
      </c>
      <c r="L31" s="642">
        <v>95</v>
      </c>
      <c r="N31" s="289">
        <f>'HB1 C1 calc first 5-yr aves'!H32</f>
        <v>28.2</v>
      </c>
      <c r="O31" s="289">
        <f t="shared" si="0"/>
        <v>62.2</v>
      </c>
      <c r="P31" s="644"/>
      <c r="Q31" s="214">
        <f>'C4 calc LA rates'!B70</f>
        <v>339960</v>
      </c>
      <c r="R31" s="215">
        <f t="shared" si="1"/>
        <v>0.18296270149429344</v>
      </c>
      <c r="S31" s="215"/>
      <c r="T31" s="643">
        <v>26</v>
      </c>
      <c r="U31" s="643">
        <v>71</v>
      </c>
      <c r="V31" s="215"/>
      <c r="W31" s="643">
        <v>9</v>
      </c>
      <c r="X31" s="643">
        <v>24</v>
      </c>
      <c r="Y31" s="215"/>
    </row>
    <row r="32" spans="1:25" s="507" customFormat="1" ht="14.1" customHeight="1" x14ac:dyDescent="0.2">
      <c r="A32" s="235" t="s">
        <v>56</v>
      </c>
      <c r="B32" s="289">
        <v>0</v>
      </c>
      <c r="C32" s="289">
        <v>2</v>
      </c>
      <c r="D32" s="289">
        <v>0</v>
      </c>
      <c r="E32" s="289">
        <v>1</v>
      </c>
      <c r="F32" s="289">
        <v>1</v>
      </c>
      <c r="G32" s="289">
        <v>0</v>
      </c>
      <c r="H32" s="289">
        <v>1</v>
      </c>
      <c r="I32" s="289">
        <v>1</v>
      </c>
      <c r="J32" s="289">
        <v>1</v>
      </c>
      <c r="K32" s="642">
        <v>3</v>
      </c>
      <c r="L32" s="642">
        <v>1</v>
      </c>
      <c r="N32" s="289">
        <f>'HB1 C1 calc first 5-yr aves'!H33</f>
        <v>0.4</v>
      </c>
      <c r="O32" s="289">
        <f t="shared" si="0"/>
        <v>1.4</v>
      </c>
      <c r="P32" s="644"/>
      <c r="Q32" s="214">
        <f>'C4 calc LA rates'!B71</f>
        <v>22000</v>
      </c>
      <c r="R32" s="215">
        <f t="shared" si="1"/>
        <v>6.363636363636363E-2</v>
      </c>
      <c r="S32" s="215"/>
      <c r="T32" s="643">
        <v>0</v>
      </c>
      <c r="U32" s="643">
        <v>0</v>
      </c>
      <c r="V32" s="215"/>
      <c r="W32" s="643">
        <v>0</v>
      </c>
      <c r="X32" s="643">
        <v>1</v>
      </c>
      <c r="Y32" s="215"/>
    </row>
    <row r="33" spans="1:25" s="507" customFormat="1" ht="14.1" customHeight="1" x14ac:dyDescent="0.2">
      <c r="A33" s="527" t="s">
        <v>55</v>
      </c>
      <c r="B33" s="289">
        <v>5</v>
      </c>
      <c r="C33" s="289">
        <v>3</v>
      </c>
      <c r="D33" s="289">
        <v>5</v>
      </c>
      <c r="E33" s="289">
        <v>8</v>
      </c>
      <c r="F33" s="289">
        <v>3</v>
      </c>
      <c r="G33" s="289">
        <v>9</v>
      </c>
      <c r="H33" s="289">
        <v>10</v>
      </c>
      <c r="I33" s="289">
        <v>11</v>
      </c>
      <c r="J33" s="289">
        <v>19</v>
      </c>
      <c r="K33" s="642">
        <v>30</v>
      </c>
      <c r="L33" s="642">
        <v>25</v>
      </c>
      <c r="N33" s="289">
        <f>'HB1 C1 calc first 5-yr aves'!H34</f>
        <v>7.8</v>
      </c>
      <c r="O33" s="289">
        <f t="shared" si="0"/>
        <v>19</v>
      </c>
      <c r="P33" s="644"/>
      <c r="Q33" s="214">
        <f>'C4 calc LA rates'!B72</f>
        <v>151100</v>
      </c>
      <c r="R33" s="215">
        <f t="shared" si="1"/>
        <v>0.12574454003970881</v>
      </c>
      <c r="S33" s="215"/>
      <c r="T33" s="643">
        <v>4</v>
      </c>
      <c r="U33" s="643">
        <v>20</v>
      </c>
      <c r="V33" s="215"/>
      <c r="W33" s="643">
        <v>1</v>
      </c>
      <c r="X33" s="643">
        <v>5</v>
      </c>
      <c r="Y33" s="215"/>
    </row>
    <row r="34" spans="1:25" s="507" customFormat="1" ht="14.1" customHeight="1" x14ac:dyDescent="0.2">
      <c r="A34" s="527" t="s">
        <v>54</v>
      </c>
      <c r="B34" s="289">
        <v>26</v>
      </c>
      <c r="C34" s="289">
        <v>19</v>
      </c>
      <c r="D34" s="289">
        <v>24</v>
      </c>
      <c r="E34" s="289">
        <v>26</v>
      </c>
      <c r="F34" s="289">
        <v>13</v>
      </c>
      <c r="G34" s="289">
        <v>30</v>
      </c>
      <c r="H34" s="289">
        <v>19</v>
      </c>
      <c r="I34" s="289">
        <v>42</v>
      </c>
      <c r="J34" s="289">
        <v>38</v>
      </c>
      <c r="K34" s="642">
        <v>50</v>
      </c>
      <c r="L34" s="642">
        <v>45</v>
      </c>
      <c r="N34" s="289">
        <f>'HB1 C1 calc first 5-yr aves'!H35</f>
        <v>20.2</v>
      </c>
      <c r="O34" s="289">
        <f t="shared" si="0"/>
        <v>38.799999999999997</v>
      </c>
      <c r="P34" s="644"/>
      <c r="Q34" s="214">
        <f>'C4 calc LA rates'!B73</f>
        <v>176830</v>
      </c>
      <c r="R34" s="215">
        <f t="shared" si="1"/>
        <v>0.2194197817112481</v>
      </c>
      <c r="S34" s="215"/>
      <c r="T34" s="643">
        <v>20</v>
      </c>
      <c r="U34" s="643">
        <v>30</v>
      </c>
      <c r="V34" s="215"/>
      <c r="W34" s="643">
        <v>6</v>
      </c>
      <c r="X34" s="643">
        <v>15</v>
      </c>
      <c r="Y34" s="215"/>
    </row>
    <row r="35" spans="1:25" s="507" customFormat="1" ht="14.1" customHeight="1" x14ac:dyDescent="0.2">
      <c r="A35" s="527" t="s">
        <v>53</v>
      </c>
      <c r="B35" s="289">
        <v>5</v>
      </c>
      <c r="C35" s="289">
        <v>9</v>
      </c>
      <c r="D35" s="289">
        <v>8</v>
      </c>
      <c r="E35" s="289">
        <v>7</v>
      </c>
      <c r="F35" s="289">
        <v>8</v>
      </c>
      <c r="G35" s="289">
        <v>11</v>
      </c>
      <c r="H35" s="289">
        <v>13</v>
      </c>
      <c r="I35" s="289">
        <v>10</v>
      </c>
      <c r="J35" s="289">
        <v>13</v>
      </c>
      <c r="K35" s="642">
        <v>22</v>
      </c>
      <c r="L35" s="642">
        <v>16</v>
      </c>
      <c r="N35" s="289">
        <f>'HB1 C1 calc first 5-yr aves'!H36</f>
        <v>5</v>
      </c>
      <c r="O35" s="289">
        <f t="shared" si="0"/>
        <v>14.8</v>
      </c>
      <c r="P35" s="644"/>
      <c r="Q35" s="214">
        <f>'C4 calc LA rates'!B74</f>
        <v>115020</v>
      </c>
      <c r="R35" s="215">
        <f t="shared" si="1"/>
        <v>0.12867327421318031</v>
      </c>
      <c r="S35" s="215"/>
      <c r="T35" s="643">
        <v>4</v>
      </c>
      <c r="U35" s="643">
        <v>8</v>
      </c>
      <c r="V35" s="215"/>
      <c r="W35" s="643">
        <v>1</v>
      </c>
      <c r="X35" s="643">
        <v>8</v>
      </c>
      <c r="Y35" s="215"/>
    </row>
    <row r="36" spans="1:25" s="507" customFormat="1" ht="14.1" customHeight="1" x14ac:dyDescent="0.2">
      <c r="A36" s="527" t="s">
        <v>52</v>
      </c>
      <c r="B36" s="289">
        <v>0</v>
      </c>
      <c r="C36" s="289">
        <v>2</v>
      </c>
      <c r="D36" s="289">
        <v>3</v>
      </c>
      <c r="E36" s="289">
        <v>2</v>
      </c>
      <c r="F36" s="289">
        <v>0</v>
      </c>
      <c r="G36" s="289">
        <v>4</v>
      </c>
      <c r="H36" s="289">
        <v>1</v>
      </c>
      <c r="I36" s="289">
        <v>1</v>
      </c>
      <c r="J36" s="289">
        <v>2</v>
      </c>
      <c r="K36" s="642">
        <v>0</v>
      </c>
      <c r="L36" s="642">
        <v>2</v>
      </c>
      <c r="N36" s="289">
        <f>'HB1 C1 calc first 5-yr aves'!H37</f>
        <v>1.2</v>
      </c>
      <c r="O36" s="289">
        <f t="shared" si="0"/>
        <v>1.2</v>
      </c>
      <c r="P36" s="644"/>
      <c r="Q36" s="214">
        <f>'C4 calc LA rates'!B75</f>
        <v>23080</v>
      </c>
      <c r="R36" s="215">
        <f t="shared" si="1"/>
        <v>5.1993067590987867E-2</v>
      </c>
      <c r="S36" s="215"/>
      <c r="T36" s="643">
        <v>0</v>
      </c>
      <c r="U36" s="643">
        <v>2</v>
      </c>
      <c r="V36" s="215"/>
      <c r="W36" s="643">
        <v>0</v>
      </c>
      <c r="X36" s="643">
        <v>0</v>
      </c>
      <c r="Y36" s="215"/>
    </row>
    <row r="37" spans="1:25" s="507" customFormat="1" ht="14.1" customHeight="1" x14ac:dyDescent="0.2">
      <c r="A37" s="527" t="s">
        <v>51</v>
      </c>
      <c r="B37" s="289">
        <v>8</v>
      </c>
      <c r="C37" s="289">
        <v>8</v>
      </c>
      <c r="D37" s="289">
        <v>14</v>
      </c>
      <c r="E37" s="289">
        <v>9</v>
      </c>
      <c r="F37" s="289">
        <v>13</v>
      </c>
      <c r="G37" s="289">
        <v>11</v>
      </c>
      <c r="H37" s="289">
        <v>14</v>
      </c>
      <c r="I37" s="289">
        <v>24</v>
      </c>
      <c r="J37" s="289">
        <v>12</v>
      </c>
      <c r="K37" s="642">
        <v>15</v>
      </c>
      <c r="L37" s="642">
        <v>26</v>
      </c>
      <c r="N37" s="289">
        <f>'HB1 C1 calc first 5-yr aves'!H38</f>
        <v>7</v>
      </c>
      <c r="O37" s="289">
        <f t="shared" si="0"/>
        <v>18.2</v>
      </c>
      <c r="P37" s="644"/>
      <c r="Q37" s="214">
        <f>'C4 calc LA rates'!B76</f>
        <v>112680</v>
      </c>
      <c r="R37" s="215">
        <f t="shared" si="1"/>
        <v>0.1615193468228612</v>
      </c>
      <c r="S37" s="215"/>
      <c r="T37" s="643">
        <v>5</v>
      </c>
      <c r="U37" s="643">
        <v>20</v>
      </c>
      <c r="V37" s="215"/>
      <c r="W37" s="643">
        <v>3</v>
      </c>
      <c r="X37" s="643">
        <v>6</v>
      </c>
      <c r="Y37" s="215"/>
    </row>
    <row r="38" spans="1:25" s="507" customFormat="1" ht="14.1" customHeight="1" x14ac:dyDescent="0.2">
      <c r="A38" s="527" t="s">
        <v>50</v>
      </c>
      <c r="B38" s="289">
        <v>19</v>
      </c>
      <c r="C38" s="289">
        <v>26</v>
      </c>
      <c r="D38" s="289">
        <v>34</v>
      </c>
      <c r="E38" s="289">
        <v>29</v>
      </c>
      <c r="F38" s="289">
        <v>37</v>
      </c>
      <c r="G38" s="289">
        <v>34</v>
      </c>
      <c r="H38" s="289">
        <v>31</v>
      </c>
      <c r="I38" s="289">
        <v>64</v>
      </c>
      <c r="J38" s="289">
        <v>49</v>
      </c>
      <c r="K38" s="642">
        <v>58</v>
      </c>
      <c r="L38" s="642">
        <v>68</v>
      </c>
      <c r="N38" s="289">
        <f>'HB1 C1 calc first 5-yr aves'!H39</f>
        <v>22.2</v>
      </c>
      <c r="O38" s="289">
        <f t="shared" si="0"/>
        <v>54</v>
      </c>
      <c r="P38" s="644"/>
      <c r="Q38" s="214">
        <f>'C4 calc LA rates'!B77</f>
        <v>318170</v>
      </c>
      <c r="R38" s="215">
        <f t="shared" si="1"/>
        <v>0.16972058962190023</v>
      </c>
      <c r="S38" s="215"/>
      <c r="T38" s="643">
        <v>18</v>
      </c>
      <c r="U38" s="643">
        <v>51</v>
      </c>
      <c r="V38" s="215"/>
      <c r="W38" s="643">
        <v>1</v>
      </c>
      <c r="X38" s="643">
        <v>17</v>
      </c>
      <c r="Y38" s="215"/>
    </row>
    <row r="39" spans="1:25" s="507" customFormat="1" ht="14.1" customHeight="1" x14ac:dyDescent="0.2">
      <c r="A39" s="527" t="s">
        <v>49</v>
      </c>
      <c r="B39" s="289">
        <v>6</v>
      </c>
      <c r="C39" s="289">
        <v>7</v>
      </c>
      <c r="D39" s="289">
        <v>9</v>
      </c>
      <c r="E39" s="289">
        <v>6</v>
      </c>
      <c r="F39" s="289">
        <v>6</v>
      </c>
      <c r="G39" s="289">
        <v>10</v>
      </c>
      <c r="H39" s="289">
        <v>10</v>
      </c>
      <c r="I39" s="289">
        <v>9</v>
      </c>
      <c r="J39" s="289">
        <v>15</v>
      </c>
      <c r="K39" s="642">
        <v>19</v>
      </c>
      <c r="L39" s="642">
        <v>19</v>
      </c>
      <c r="N39" s="289">
        <f>'HB1 C1 calc first 5-yr aves'!H40</f>
        <v>6.2</v>
      </c>
      <c r="O39" s="289">
        <f t="shared" si="0"/>
        <v>14.4</v>
      </c>
      <c r="P39" s="644"/>
      <c r="Q39" s="214">
        <f>'C4 calc LA rates'!B78</f>
        <v>94000</v>
      </c>
      <c r="R39" s="215">
        <f t="shared" si="1"/>
        <v>0.15319148936170213</v>
      </c>
      <c r="S39" s="215"/>
      <c r="T39" s="643">
        <v>5</v>
      </c>
      <c r="U39" s="643">
        <v>14</v>
      </c>
      <c r="V39" s="215"/>
      <c r="W39" s="643">
        <v>1</v>
      </c>
      <c r="X39" s="643">
        <v>5</v>
      </c>
      <c r="Y39" s="215"/>
    </row>
    <row r="40" spans="1:25" s="507" customFormat="1" ht="14.1" customHeight="1" x14ac:dyDescent="0.2">
      <c r="A40" s="527" t="s">
        <v>48</v>
      </c>
      <c r="B40" s="289">
        <v>13</v>
      </c>
      <c r="C40" s="289">
        <v>18</v>
      </c>
      <c r="D40" s="289">
        <v>17</v>
      </c>
      <c r="E40" s="289">
        <v>19</v>
      </c>
      <c r="F40" s="289">
        <v>8</v>
      </c>
      <c r="G40" s="289">
        <v>19</v>
      </c>
      <c r="H40" s="289">
        <v>12</v>
      </c>
      <c r="I40" s="289">
        <v>13</v>
      </c>
      <c r="J40" s="289">
        <v>15</v>
      </c>
      <c r="K40" s="642">
        <v>20</v>
      </c>
      <c r="L40" s="642">
        <v>32</v>
      </c>
      <c r="N40" s="289">
        <f>'HB1 C1 calc first 5-yr aves'!H41</f>
        <v>15.8</v>
      </c>
      <c r="O40" s="289">
        <f t="shared" si="0"/>
        <v>18.399999999999999</v>
      </c>
      <c r="P40" s="644"/>
      <c r="Q40" s="214">
        <f>'C4 calc LA rates'!B79</f>
        <v>89610</v>
      </c>
      <c r="R40" s="215">
        <f t="shared" si="1"/>
        <v>0.20533422609083807</v>
      </c>
      <c r="S40" s="215"/>
      <c r="T40" s="643">
        <v>8</v>
      </c>
      <c r="U40" s="643">
        <v>20</v>
      </c>
      <c r="V40" s="215"/>
      <c r="W40" s="643">
        <v>5</v>
      </c>
      <c r="X40" s="643">
        <v>12</v>
      </c>
      <c r="Y40" s="215"/>
    </row>
    <row r="41" spans="1:25" s="507" customFormat="1" ht="14.1" customHeight="1" x14ac:dyDescent="0.2">
      <c r="A41" s="527" t="s">
        <v>47</v>
      </c>
      <c r="B41" s="289">
        <v>21</v>
      </c>
      <c r="C41" s="289">
        <v>12</v>
      </c>
      <c r="D41" s="289">
        <v>13</v>
      </c>
      <c r="E41" s="289">
        <v>19</v>
      </c>
      <c r="F41" s="289">
        <v>10</v>
      </c>
      <c r="G41" s="289">
        <v>16</v>
      </c>
      <c r="H41" s="289">
        <v>15</v>
      </c>
      <c r="I41" s="289">
        <v>19</v>
      </c>
      <c r="J41" s="289">
        <v>22</v>
      </c>
      <c r="K41" s="642">
        <v>25</v>
      </c>
      <c r="L41" s="642">
        <v>23</v>
      </c>
      <c r="M41" s="645"/>
      <c r="N41" s="289">
        <f>'HB1 C1 calc first 5-yr aves'!H42</f>
        <v>11.2</v>
      </c>
      <c r="O41" s="289">
        <f t="shared" si="0"/>
        <v>20.8</v>
      </c>
      <c r="P41" s="646"/>
      <c r="Q41" s="214">
        <f>'C4 calc LA rates'!B80</f>
        <v>181310</v>
      </c>
      <c r="R41" s="236">
        <f t="shared" si="1"/>
        <v>0.11472064420054051</v>
      </c>
      <c r="S41" s="236"/>
      <c r="T41" s="647">
        <v>16</v>
      </c>
      <c r="U41" s="647">
        <v>18</v>
      </c>
      <c r="V41" s="236"/>
      <c r="W41" s="647">
        <v>5</v>
      </c>
      <c r="X41" s="647">
        <v>5</v>
      </c>
      <c r="Y41" s="236"/>
    </row>
    <row r="42" spans="1:25" ht="6" customHeight="1" thickBot="1" x14ac:dyDescent="0.25">
      <c r="A42" s="648"/>
      <c r="B42" s="649"/>
      <c r="C42" s="649"/>
      <c r="D42" s="649"/>
      <c r="E42" s="649"/>
      <c r="F42" s="649"/>
      <c r="G42" s="649"/>
      <c r="H42" s="649"/>
      <c r="I42" s="649"/>
      <c r="J42" s="649"/>
      <c r="K42" s="649"/>
      <c r="L42" s="649"/>
      <c r="M42" s="649"/>
      <c r="N42" s="650"/>
      <c r="O42" s="650"/>
      <c r="P42" s="650"/>
      <c r="Q42" s="651"/>
      <c r="R42" s="652"/>
      <c r="S42" s="652"/>
      <c r="T42" s="652"/>
      <c r="U42" s="652"/>
      <c r="V42" s="652"/>
      <c r="W42" s="652"/>
      <c r="X42" s="652"/>
      <c r="Y42" s="652"/>
    </row>
    <row r="43" spans="1:25" ht="15" x14ac:dyDescent="0.2"/>
    <row r="44" spans="1:25" ht="10.5" customHeight="1" x14ac:dyDescent="0.2">
      <c r="A44" s="919" t="s">
        <v>183</v>
      </c>
      <c r="B44" s="919"/>
      <c r="C44" s="919"/>
      <c r="D44" s="919"/>
      <c r="E44" s="919"/>
      <c r="F44" s="919"/>
      <c r="G44" s="919"/>
      <c r="H44" s="919"/>
      <c r="I44" s="919"/>
      <c r="J44" s="919"/>
      <c r="K44" s="919"/>
      <c r="L44" s="919"/>
      <c r="M44" s="919"/>
      <c r="N44" s="919"/>
      <c r="O44" s="919"/>
      <c r="P44" s="919"/>
      <c r="Q44" s="919"/>
      <c r="R44" s="919"/>
      <c r="S44" s="919"/>
      <c r="T44" s="919"/>
      <c r="U44" s="919"/>
      <c r="V44" s="919"/>
      <c r="W44" s="919"/>
      <c r="X44" s="919"/>
    </row>
    <row r="45" spans="1:25" ht="10.5" customHeight="1" x14ac:dyDescent="0.2">
      <c r="A45" s="917" t="s">
        <v>571</v>
      </c>
      <c r="B45" s="917"/>
      <c r="C45" s="917"/>
      <c r="D45" s="917"/>
      <c r="E45" s="917"/>
      <c r="F45" s="917"/>
      <c r="G45" s="917"/>
      <c r="H45" s="917"/>
      <c r="I45" s="917"/>
      <c r="J45" s="917"/>
      <c r="K45" s="917"/>
      <c r="L45" s="917"/>
      <c r="M45" s="917"/>
      <c r="N45" s="917"/>
      <c r="O45" s="917"/>
      <c r="P45" s="917"/>
      <c r="Q45" s="917"/>
      <c r="R45" s="917"/>
      <c r="S45" s="917"/>
      <c r="T45" s="917"/>
      <c r="U45" s="917"/>
      <c r="V45" s="917"/>
      <c r="W45" s="917"/>
      <c r="X45" s="917"/>
    </row>
    <row r="46" spans="1:25" ht="12.75" customHeight="1" x14ac:dyDescent="0.2">
      <c r="A46" s="917"/>
      <c r="B46" s="917"/>
      <c r="C46" s="917"/>
      <c r="D46" s="917"/>
      <c r="E46" s="917"/>
      <c r="F46" s="917"/>
      <c r="G46" s="917"/>
      <c r="H46" s="917"/>
      <c r="I46" s="917"/>
      <c r="J46" s="917"/>
      <c r="K46" s="917"/>
      <c r="L46" s="917"/>
      <c r="M46" s="917"/>
      <c r="N46" s="917"/>
      <c r="O46" s="917"/>
      <c r="P46" s="917"/>
      <c r="Q46" s="917"/>
      <c r="R46" s="917"/>
      <c r="S46" s="917"/>
      <c r="T46" s="917"/>
      <c r="U46" s="917"/>
      <c r="V46" s="917"/>
      <c r="W46" s="917"/>
      <c r="X46" s="917"/>
    </row>
    <row r="47" spans="1:25" ht="10.5" customHeight="1" x14ac:dyDescent="0.2">
      <c r="A47" s="635"/>
      <c r="B47" s="635"/>
      <c r="C47" s="635"/>
      <c r="D47" s="635"/>
      <c r="E47" s="635"/>
      <c r="F47" s="635"/>
      <c r="G47" s="635"/>
      <c r="H47" s="635"/>
      <c r="I47" s="635"/>
      <c r="J47" s="635"/>
      <c r="K47" s="635"/>
      <c r="L47" s="635"/>
      <c r="M47" s="635"/>
      <c r="N47" s="635"/>
      <c r="O47" s="635"/>
      <c r="P47" s="635"/>
      <c r="Q47" s="635"/>
      <c r="R47" s="635"/>
      <c r="S47" s="635"/>
      <c r="T47" s="635"/>
      <c r="U47" s="635"/>
      <c r="V47" s="635"/>
      <c r="W47" s="635"/>
      <c r="X47" s="635"/>
    </row>
    <row r="48" spans="1:25" s="507" customFormat="1" ht="10.5" customHeight="1" x14ac:dyDescent="0.2">
      <c r="A48" s="327" t="s">
        <v>785</v>
      </c>
    </row>
  </sheetData>
  <mergeCells count="27">
    <mergeCell ref="U4:U7"/>
    <mergeCell ref="W4:W7"/>
    <mergeCell ref="X4:X7"/>
    <mergeCell ref="N4:N7"/>
    <mergeCell ref="O4:O7"/>
    <mergeCell ref="Q4:Q7"/>
    <mergeCell ref="I4:I7"/>
    <mergeCell ref="J4:J7"/>
    <mergeCell ref="K4:K7"/>
    <mergeCell ref="T4:T7"/>
    <mergeCell ref="L4:L7"/>
    <mergeCell ref="A45:X46"/>
    <mergeCell ref="A1:Q1"/>
    <mergeCell ref="N3:O3"/>
    <mergeCell ref="T3:U3"/>
    <mergeCell ref="W3:Y3"/>
    <mergeCell ref="A44:X44"/>
    <mergeCell ref="R4:R7"/>
    <mergeCell ref="A4:A7"/>
    <mergeCell ref="B4:B7"/>
    <mergeCell ref="C4:C7"/>
    <mergeCell ref="D4:D7"/>
    <mergeCell ref="E4:E7"/>
    <mergeCell ref="S1:V1"/>
    <mergeCell ref="F4:F7"/>
    <mergeCell ref="G4:G7"/>
    <mergeCell ref="H4:H7"/>
  </mergeCells>
  <phoneticPr fontId="0" type="noConversion"/>
  <hyperlinks>
    <hyperlink ref="S1" location="Contents!A1" display="back to contents"/>
  </hyperlinks>
  <pageMargins left="0.75" right="0.75" top="0.66" bottom="0.65" header="0.5" footer="0.5"/>
  <pageSetup paperSize="9" scale="81" orientation="landscape" r:id="rId1"/>
  <headerFooter alignWithMargins="0"/>
  <ignoredErrors>
    <ignoredError sqref="O10 O8 O11:O4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1"/>
  <sheetViews>
    <sheetView showGridLines="0" zoomScaleNormal="100" workbookViewId="0">
      <selection sqref="A1:G1"/>
    </sheetView>
  </sheetViews>
  <sheetFormatPr defaultColWidth="9.1640625" defaultRowHeight="11.25" customHeight="1" x14ac:dyDescent="0.2"/>
  <cols>
    <col min="1" max="1" width="24.83203125" style="234" customWidth="1"/>
    <col min="2" max="2" width="18.1640625" style="234" customWidth="1"/>
    <col min="3" max="3" width="16.83203125" style="234" customWidth="1"/>
    <col min="4" max="4" width="15" style="234" customWidth="1"/>
    <col min="5" max="5" width="19.33203125" style="234" customWidth="1"/>
    <col min="6" max="6" width="15" style="234" customWidth="1"/>
    <col min="7" max="7" width="18.6640625" style="636" customWidth="1"/>
    <col min="8" max="8" width="8.5" style="636" customWidth="1"/>
    <col min="9" max="9" width="18.5" style="234" customWidth="1"/>
    <col min="10" max="16384" width="9.1640625" style="234"/>
  </cols>
  <sheetData>
    <row r="1" spans="1:11" s="257" customFormat="1" ht="18" customHeight="1" x14ac:dyDescent="0.25">
      <c r="A1" s="923" t="s">
        <v>816</v>
      </c>
      <c r="B1" s="923"/>
      <c r="C1" s="923"/>
      <c r="D1" s="923"/>
      <c r="E1" s="923"/>
      <c r="F1" s="923"/>
      <c r="G1" s="923"/>
      <c r="H1" s="197"/>
      <c r="I1" s="722" t="s">
        <v>761</v>
      </c>
      <c r="J1" s="722"/>
      <c r="K1" s="439"/>
    </row>
    <row r="2" spans="1:11" s="257" customFormat="1" ht="15" customHeight="1" x14ac:dyDescent="0.25">
      <c r="A2" s="197"/>
      <c r="B2" s="258"/>
      <c r="C2" s="258"/>
      <c r="D2" s="258"/>
      <c r="E2" s="258"/>
      <c r="F2" s="258"/>
      <c r="G2" s="259"/>
      <c r="H2" s="259"/>
    </row>
    <row r="3" spans="1:11" s="506" customFormat="1" ht="12" customHeight="1" x14ac:dyDescent="0.2">
      <c r="A3" s="883" t="s">
        <v>415</v>
      </c>
      <c r="B3" s="741" t="s">
        <v>187</v>
      </c>
      <c r="C3" s="882" t="s">
        <v>160</v>
      </c>
      <c r="D3" s="882"/>
      <c r="E3" s="882"/>
      <c r="F3" s="882"/>
      <c r="G3" s="882"/>
      <c r="H3" s="251"/>
    </row>
    <row r="4" spans="1:11" s="506" customFormat="1" ht="12" customHeight="1" x14ac:dyDescent="0.2">
      <c r="A4" s="884"/>
      <c r="B4" s="886"/>
      <c r="C4" s="890" t="s">
        <v>35</v>
      </c>
      <c r="D4" s="890" t="s">
        <v>188</v>
      </c>
      <c r="E4" s="890" t="s">
        <v>219</v>
      </c>
      <c r="F4" s="890" t="s">
        <v>190</v>
      </c>
      <c r="G4" s="890" t="s">
        <v>191</v>
      </c>
      <c r="H4" s="491"/>
    </row>
    <row r="5" spans="1:11" s="506" customFormat="1" ht="12" customHeight="1" x14ac:dyDescent="0.2">
      <c r="A5" s="884"/>
      <c r="B5" s="886"/>
      <c r="C5" s="753"/>
      <c r="D5" s="753"/>
      <c r="E5" s="753"/>
      <c r="F5" s="753"/>
      <c r="G5" s="753"/>
      <c r="H5" s="637"/>
    </row>
    <row r="6" spans="1:11" s="506" customFormat="1" ht="12" customHeight="1" x14ac:dyDescent="0.2">
      <c r="A6" s="924"/>
      <c r="B6" s="925"/>
      <c r="C6" s="263" t="s">
        <v>39</v>
      </c>
      <c r="D6" s="263" t="s">
        <v>36</v>
      </c>
      <c r="E6" s="263" t="s">
        <v>37</v>
      </c>
      <c r="F6" s="263" t="s">
        <v>44</v>
      </c>
      <c r="G6" s="266" t="s">
        <v>38</v>
      </c>
      <c r="H6" s="97"/>
    </row>
    <row r="7" spans="1:11" s="506" customFormat="1" ht="7.5" customHeight="1" x14ac:dyDescent="0.2">
      <c r="A7" s="267"/>
      <c r="B7" s="251"/>
      <c r="C7" s="96"/>
      <c r="D7" s="96"/>
      <c r="E7" s="96"/>
      <c r="F7" s="96"/>
      <c r="G7" s="97"/>
      <c r="H7" s="97"/>
    </row>
    <row r="8" spans="1:11" s="506" customFormat="1" ht="15" customHeight="1" x14ac:dyDescent="0.2">
      <c r="A8" s="267" t="s">
        <v>273</v>
      </c>
      <c r="B8" s="251"/>
      <c r="C8" s="96"/>
      <c r="D8" s="96"/>
      <c r="E8" s="96"/>
      <c r="F8" s="96"/>
      <c r="G8" s="97"/>
      <c r="H8" s="97"/>
    </row>
    <row r="9" spans="1:11" s="506" customFormat="1" ht="6" customHeight="1" x14ac:dyDescent="0.2">
      <c r="A9" s="267"/>
      <c r="B9" s="251"/>
      <c r="C9" s="96"/>
      <c r="D9" s="96"/>
      <c r="E9" s="96"/>
      <c r="F9" s="96"/>
      <c r="G9" s="97"/>
      <c r="H9" s="97"/>
    </row>
    <row r="10" spans="1:11" s="506" customFormat="1" ht="15" customHeight="1" x14ac:dyDescent="0.2">
      <c r="A10" s="262" t="s">
        <v>18</v>
      </c>
      <c r="B10" s="98">
        <v>1264</v>
      </c>
      <c r="C10" s="98">
        <v>47</v>
      </c>
      <c r="D10" s="98">
        <v>1130</v>
      </c>
      <c r="E10" s="98">
        <v>40</v>
      </c>
      <c r="F10" s="98">
        <v>0</v>
      </c>
      <c r="G10" s="98">
        <v>47</v>
      </c>
      <c r="H10" s="98"/>
    </row>
    <row r="11" spans="1:11" s="506" customFormat="1" ht="6" customHeight="1" x14ac:dyDescent="0.2">
      <c r="A11" s="507"/>
      <c r="B11" s="103"/>
      <c r="C11" s="103"/>
      <c r="D11" s="103"/>
      <c r="E11" s="103"/>
      <c r="F11" s="99"/>
      <c r="G11" s="103"/>
      <c r="H11" s="103"/>
    </row>
    <row r="12" spans="1:11" s="506" customFormat="1" ht="12" customHeight="1" x14ac:dyDescent="0.2">
      <c r="A12" s="167" t="s">
        <v>74</v>
      </c>
      <c r="B12" s="48">
        <v>44</v>
      </c>
      <c r="C12" s="48">
        <v>1</v>
      </c>
      <c r="D12" s="48">
        <v>41</v>
      </c>
      <c r="E12" s="48">
        <v>2</v>
      </c>
      <c r="F12" s="48">
        <v>0</v>
      </c>
      <c r="G12" s="48">
        <v>0</v>
      </c>
      <c r="H12" s="48"/>
    </row>
    <row r="13" spans="1:11" s="506" customFormat="1" ht="12" customHeight="1" x14ac:dyDescent="0.2">
      <c r="A13" s="167" t="s">
        <v>73</v>
      </c>
      <c r="B13" s="48">
        <v>26</v>
      </c>
      <c r="C13" s="48">
        <v>0</v>
      </c>
      <c r="D13" s="48">
        <v>26</v>
      </c>
      <c r="E13" s="48">
        <v>0</v>
      </c>
      <c r="F13" s="48">
        <v>0</v>
      </c>
      <c r="G13" s="48">
        <v>0</v>
      </c>
      <c r="H13" s="48"/>
    </row>
    <row r="14" spans="1:11" s="506" customFormat="1" ht="12" customHeight="1" x14ac:dyDescent="0.2">
      <c r="A14" s="167" t="s">
        <v>72</v>
      </c>
      <c r="B14" s="48">
        <v>21</v>
      </c>
      <c r="C14" s="48">
        <v>1</v>
      </c>
      <c r="D14" s="48">
        <v>19</v>
      </c>
      <c r="E14" s="48">
        <v>1</v>
      </c>
      <c r="F14" s="48">
        <v>0</v>
      </c>
      <c r="G14" s="48">
        <v>0</v>
      </c>
      <c r="H14" s="48"/>
    </row>
    <row r="15" spans="1:11" s="506" customFormat="1" ht="12" customHeight="1" x14ac:dyDescent="0.2">
      <c r="A15" s="167" t="s">
        <v>71</v>
      </c>
      <c r="B15" s="48">
        <v>13</v>
      </c>
      <c r="C15" s="48">
        <v>0</v>
      </c>
      <c r="D15" s="48">
        <v>13</v>
      </c>
      <c r="E15" s="48">
        <v>0</v>
      </c>
      <c r="F15" s="48">
        <v>0</v>
      </c>
      <c r="G15" s="48">
        <v>0</v>
      </c>
      <c r="H15" s="48"/>
    </row>
    <row r="16" spans="1:11" s="506" customFormat="1" ht="12" customHeight="1" x14ac:dyDescent="0.2">
      <c r="A16" s="523" t="s">
        <v>402</v>
      </c>
      <c r="B16" s="48">
        <v>96</v>
      </c>
      <c r="C16" s="48">
        <v>5</v>
      </c>
      <c r="D16" s="48">
        <v>82</v>
      </c>
      <c r="E16" s="48">
        <v>3</v>
      </c>
      <c r="F16" s="48">
        <v>0</v>
      </c>
      <c r="G16" s="48">
        <v>6</v>
      </c>
      <c r="H16" s="48"/>
    </row>
    <row r="17" spans="1:8" s="506" customFormat="1" ht="12" customHeight="1" x14ac:dyDescent="0.2">
      <c r="A17" s="167" t="s">
        <v>70</v>
      </c>
      <c r="B17" s="48">
        <v>15</v>
      </c>
      <c r="C17" s="48">
        <v>2</v>
      </c>
      <c r="D17" s="48">
        <v>12</v>
      </c>
      <c r="E17" s="48">
        <v>0</v>
      </c>
      <c r="F17" s="48">
        <v>0</v>
      </c>
      <c r="G17" s="48">
        <v>1</v>
      </c>
      <c r="H17" s="48"/>
    </row>
    <row r="18" spans="1:8" s="506" customFormat="1" ht="12" customHeight="1" x14ac:dyDescent="0.2">
      <c r="A18" s="167" t="s">
        <v>21</v>
      </c>
      <c r="B18" s="48">
        <v>35</v>
      </c>
      <c r="C18" s="48">
        <v>3</v>
      </c>
      <c r="D18" s="48">
        <v>31</v>
      </c>
      <c r="E18" s="48">
        <v>0</v>
      </c>
      <c r="F18" s="48">
        <v>0</v>
      </c>
      <c r="G18" s="48">
        <v>1</v>
      </c>
      <c r="H18" s="48"/>
    </row>
    <row r="19" spans="1:8" s="506" customFormat="1" ht="12" customHeight="1" x14ac:dyDescent="0.2">
      <c r="A19" s="167" t="s">
        <v>69</v>
      </c>
      <c r="B19" s="48">
        <v>72</v>
      </c>
      <c r="C19" s="48">
        <v>1</v>
      </c>
      <c r="D19" s="48">
        <v>63</v>
      </c>
      <c r="E19" s="48">
        <v>5</v>
      </c>
      <c r="F19" s="48">
        <v>0</v>
      </c>
      <c r="G19" s="48">
        <v>3</v>
      </c>
      <c r="H19" s="48"/>
    </row>
    <row r="20" spans="1:8" s="506" customFormat="1" ht="12" customHeight="1" x14ac:dyDescent="0.2">
      <c r="A20" s="167" t="s">
        <v>68</v>
      </c>
      <c r="B20" s="48">
        <v>41</v>
      </c>
      <c r="C20" s="48">
        <v>3</v>
      </c>
      <c r="D20" s="48">
        <v>37</v>
      </c>
      <c r="E20" s="48">
        <v>1</v>
      </c>
      <c r="F20" s="48">
        <v>0</v>
      </c>
      <c r="G20" s="48">
        <v>0</v>
      </c>
      <c r="H20" s="48"/>
    </row>
    <row r="21" spans="1:8" s="506" customFormat="1" ht="12" customHeight="1" x14ac:dyDescent="0.2">
      <c r="A21" s="167" t="s">
        <v>67</v>
      </c>
      <c r="B21" s="48">
        <v>7</v>
      </c>
      <c r="C21" s="48">
        <v>0</v>
      </c>
      <c r="D21" s="48">
        <v>7</v>
      </c>
      <c r="E21" s="48">
        <v>0</v>
      </c>
      <c r="F21" s="48">
        <v>0</v>
      </c>
      <c r="G21" s="48">
        <v>0</v>
      </c>
      <c r="H21" s="48"/>
    </row>
    <row r="22" spans="1:8" s="506" customFormat="1" ht="12" customHeight="1" x14ac:dyDescent="0.2">
      <c r="A22" s="167" t="s">
        <v>66</v>
      </c>
      <c r="B22" s="48">
        <v>18</v>
      </c>
      <c r="C22" s="48">
        <v>0</v>
      </c>
      <c r="D22" s="48">
        <v>14</v>
      </c>
      <c r="E22" s="48">
        <v>2</v>
      </c>
      <c r="F22" s="48">
        <v>0</v>
      </c>
      <c r="G22" s="48">
        <v>2</v>
      </c>
      <c r="H22" s="48"/>
    </row>
    <row r="23" spans="1:8" s="506" customFormat="1" ht="12" customHeight="1" x14ac:dyDescent="0.2">
      <c r="A23" s="235" t="s">
        <v>65</v>
      </c>
      <c r="B23" s="48">
        <v>8</v>
      </c>
      <c r="C23" s="48">
        <v>0</v>
      </c>
      <c r="D23" s="48">
        <v>8</v>
      </c>
      <c r="E23" s="48">
        <v>0</v>
      </c>
      <c r="F23" s="48">
        <v>0</v>
      </c>
      <c r="G23" s="48">
        <v>0</v>
      </c>
      <c r="H23" s="48"/>
    </row>
    <row r="24" spans="1:8" s="506" customFormat="1" ht="12" customHeight="1" x14ac:dyDescent="0.2">
      <c r="A24" s="235" t="s">
        <v>64</v>
      </c>
      <c r="B24" s="48">
        <v>41</v>
      </c>
      <c r="C24" s="48">
        <v>0</v>
      </c>
      <c r="D24" s="48">
        <v>39</v>
      </c>
      <c r="E24" s="48">
        <v>0</v>
      </c>
      <c r="F24" s="48">
        <v>0</v>
      </c>
      <c r="G24" s="48">
        <v>2</v>
      </c>
      <c r="H24" s="48"/>
    </row>
    <row r="25" spans="1:8" s="506" customFormat="1" ht="12" customHeight="1" x14ac:dyDescent="0.2">
      <c r="A25" s="235" t="s">
        <v>22</v>
      </c>
      <c r="B25" s="48">
        <v>81</v>
      </c>
      <c r="C25" s="48">
        <v>2</v>
      </c>
      <c r="D25" s="48">
        <v>70</v>
      </c>
      <c r="E25" s="48">
        <v>4</v>
      </c>
      <c r="F25" s="48">
        <v>0</v>
      </c>
      <c r="G25" s="48">
        <v>5</v>
      </c>
      <c r="H25" s="48"/>
    </row>
    <row r="26" spans="1:8" s="506" customFormat="1" ht="12" customHeight="1" x14ac:dyDescent="0.2">
      <c r="A26" s="235" t="s">
        <v>63</v>
      </c>
      <c r="B26" s="48">
        <v>279</v>
      </c>
      <c r="C26" s="48">
        <v>13</v>
      </c>
      <c r="D26" s="48">
        <v>257</v>
      </c>
      <c r="E26" s="48">
        <v>4</v>
      </c>
      <c r="F26" s="48">
        <v>0</v>
      </c>
      <c r="G26" s="48">
        <v>5</v>
      </c>
      <c r="H26" s="48"/>
    </row>
    <row r="27" spans="1:8" s="506" customFormat="1" ht="12" customHeight="1" x14ac:dyDescent="0.2">
      <c r="A27" s="235" t="s">
        <v>62</v>
      </c>
      <c r="B27" s="48">
        <v>11</v>
      </c>
      <c r="C27" s="48">
        <v>0</v>
      </c>
      <c r="D27" s="48">
        <v>7</v>
      </c>
      <c r="E27" s="48">
        <v>1</v>
      </c>
      <c r="F27" s="48">
        <v>0</v>
      </c>
      <c r="G27" s="48">
        <v>3</v>
      </c>
      <c r="H27" s="48"/>
    </row>
    <row r="28" spans="1:8" s="506" customFormat="1" ht="12" customHeight="1" x14ac:dyDescent="0.2">
      <c r="A28" s="235" t="s">
        <v>61</v>
      </c>
      <c r="B28" s="48">
        <v>33</v>
      </c>
      <c r="C28" s="48">
        <v>1</v>
      </c>
      <c r="D28" s="48">
        <v>30</v>
      </c>
      <c r="E28" s="48">
        <v>1</v>
      </c>
      <c r="F28" s="48">
        <v>0</v>
      </c>
      <c r="G28" s="48">
        <v>1</v>
      </c>
      <c r="H28" s="48"/>
    </row>
    <row r="29" spans="1:8" s="506" customFormat="1" ht="12" customHeight="1" x14ac:dyDescent="0.2">
      <c r="A29" s="235" t="s">
        <v>60</v>
      </c>
      <c r="B29" s="48">
        <v>18</v>
      </c>
      <c r="C29" s="48">
        <v>1</v>
      </c>
      <c r="D29" s="48">
        <v>16</v>
      </c>
      <c r="E29" s="48">
        <v>0</v>
      </c>
      <c r="F29" s="48">
        <v>0</v>
      </c>
      <c r="G29" s="48">
        <v>1</v>
      </c>
      <c r="H29" s="48"/>
    </row>
    <row r="30" spans="1:8" s="506" customFormat="1" ht="12" customHeight="1" x14ac:dyDescent="0.2">
      <c r="A30" s="235" t="s">
        <v>59</v>
      </c>
      <c r="B30" s="48">
        <v>12</v>
      </c>
      <c r="C30" s="48">
        <v>0</v>
      </c>
      <c r="D30" s="48">
        <v>9</v>
      </c>
      <c r="E30" s="48">
        <v>1</v>
      </c>
      <c r="F30" s="48">
        <v>0</v>
      </c>
      <c r="G30" s="48">
        <v>2</v>
      </c>
      <c r="H30" s="48"/>
    </row>
    <row r="31" spans="1:8" s="506" customFormat="1" ht="12" customHeight="1" x14ac:dyDescent="0.2">
      <c r="A31" s="523" t="s">
        <v>401</v>
      </c>
      <c r="B31" s="48">
        <v>0</v>
      </c>
      <c r="C31" s="48">
        <v>0</v>
      </c>
      <c r="D31" s="48">
        <v>0</v>
      </c>
      <c r="E31" s="48">
        <v>0</v>
      </c>
      <c r="F31" s="48">
        <v>0</v>
      </c>
      <c r="G31" s="48">
        <v>0</v>
      </c>
      <c r="H31" s="48"/>
    </row>
    <row r="32" spans="1:8" s="506" customFormat="1" ht="12" customHeight="1" x14ac:dyDescent="0.2">
      <c r="A32" s="235" t="s">
        <v>58</v>
      </c>
      <c r="B32" s="48">
        <v>41</v>
      </c>
      <c r="C32" s="48">
        <v>1</v>
      </c>
      <c r="D32" s="48">
        <v>40</v>
      </c>
      <c r="E32" s="48">
        <v>0</v>
      </c>
      <c r="F32" s="48">
        <v>0</v>
      </c>
      <c r="G32" s="48">
        <v>0</v>
      </c>
      <c r="H32" s="48"/>
    </row>
    <row r="33" spans="1:8" s="506" customFormat="1" ht="12" customHeight="1" x14ac:dyDescent="0.2">
      <c r="A33" s="167" t="s">
        <v>57</v>
      </c>
      <c r="B33" s="48">
        <v>95</v>
      </c>
      <c r="C33" s="48">
        <v>4</v>
      </c>
      <c r="D33" s="48">
        <v>86</v>
      </c>
      <c r="E33" s="48">
        <v>2</v>
      </c>
      <c r="F33" s="48">
        <v>0</v>
      </c>
      <c r="G33" s="48">
        <v>3</v>
      </c>
      <c r="H33" s="48"/>
    </row>
    <row r="34" spans="1:8" s="506" customFormat="1" ht="12" customHeight="1" x14ac:dyDescent="0.2">
      <c r="A34" s="235" t="s">
        <v>56</v>
      </c>
      <c r="B34" s="48">
        <v>1</v>
      </c>
      <c r="C34" s="48">
        <v>0</v>
      </c>
      <c r="D34" s="48">
        <v>0</v>
      </c>
      <c r="E34" s="48">
        <v>1</v>
      </c>
      <c r="F34" s="48">
        <v>0</v>
      </c>
      <c r="G34" s="48">
        <v>0</v>
      </c>
      <c r="H34" s="48"/>
    </row>
    <row r="35" spans="1:8" s="506" customFormat="1" ht="12" customHeight="1" x14ac:dyDescent="0.2">
      <c r="A35" s="167" t="s">
        <v>55</v>
      </c>
      <c r="B35" s="48">
        <v>25</v>
      </c>
      <c r="C35" s="48">
        <v>1</v>
      </c>
      <c r="D35" s="48">
        <v>23</v>
      </c>
      <c r="E35" s="48">
        <v>1</v>
      </c>
      <c r="F35" s="48">
        <v>0</v>
      </c>
      <c r="G35" s="48">
        <v>0</v>
      </c>
      <c r="H35" s="48"/>
    </row>
    <row r="36" spans="1:8" s="506" customFormat="1" ht="12" customHeight="1" x14ac:dyDescent="0.2">
      <c r="A36" s="167" t="s">
        <v>54</v>
      </c>
      <c r="B36" s="48">
        <v>45</v>
      </c>
      <c r="C36" s="48">
        <v>0</v>
      </c>
      <c r="D36" s="48">
        <v>45</v>
      </c>
      <c r="E36" s="48">
        <v>0</v>
      </c>
      <c r="F36" s="48">
        <v>0</v>
      </c>
      <c r="G36" s="48">
        <v>0</v>
      </c>
      <c r="H36" s="48"/>
    </row>
    <row r="37" spans="1:8" s="506" customFormat="1" ht="12" customHeight="1" x14ac:dyDescent="0.2">
      <c r="A37" s="167" t="s">
        <v>53</v>
      </c>
      <c r="B37" s="48">
        <v>16</v>
      </c>
      <c r="C37" s="48">
        <v>1</v>
      </c>
      <c r="D37" s="48">
        <v>11</v>
      </c>
      <c r="E37" s="48">
        <v>2</v>
      </c>
      <c r="F37" s="48">
        <v>0</v>
      </c>
      <c r="G37" s="48">
        <v>2</v>
      </c>
      <c r="H37" s="48"/>
    </row>
    <row r="38" spans="1:8" s="506" customFormat="1" ht="12" customHeight="1" x14ac:dyDescent="0.2">
      <c r="A38" s="167" t="s">
        <v>52</v>
      </c>
      <c r="B38" s="48">
        <v>2</v>
      </c>
      <c r="C38" s="48">
        <v>0</v>
      </c>
      <c r="D38" s="48">
        <v>1</v>
      </c>
      <c r="E38" s="48">
        <v>0</v>
      </c>
      <c r="F38" s="48">
        <v>0</v>
      </c>
      <c r="G38" s="48">
        <v>1</v>
      </c>
      <c r="H38" s="48"/>
    </row>
    <row r="39" spans="1:8" s="506" customFormat="1" ht="12" customHeight="1" x14ac:dyDescent="0.2">
      <c r="A39" s="167" t="s">
        <v>51</v>
      </c>
      <c r="B39" s="48">
        <v>26</v>
      </c>
      <c r="C39" s="48">
        <v>1</v>
      </c>
      <c r="D39" s="48">
        <v>24</v>
      </c>
      <c r="E39" s="48">
        <v>1</v>
      </c>
      <c r="F39" s="48">
        <v>0</v>
      </c>
      <c r="G39" s="48">
        <v>0</v>
      </c>
      <c r="H39" s="48"/>
    </row>
    <row r="40" spans="1:8" s="506" customFormat="1" ht="12" customHeight="1" x14ac:dyDescent="0.2">
      <c r="A40" s="167" t="s">
        <v>50</v>
      </c>
      <c r="B40" s="48">
        <v>68</v>
      </c>
      <c r="C40" s="48">
        <v>2</v>
      </c>
      <c r="D40" s="48">
        <v>60</v>
      </c>
      <c r="E40" s="48">
        <v>4</v>
      </c>
      <c r="F40" s="48">
        <v>0</v>
      </c>
      <c r="G40" s="48">
        <v>2</v>
      </c>
      <c r="H40" s="48"/>
    </row>
    <row r="41" spans="1:8" s="506" customFormat="1" ht="12" customHeight="1" x14ac:dyDescent="0.2">
      <c r="A41" s="167" t="s">
        <v>49</v>
      </c>
      <c r="B41" s="48">
        <v>19</v>
      </c>
      <c r="C41" s="48">
        <v>0</v>
      </c>
      <c r="D41" s="48">
        <v>17</v>
      </c>
      <c r="E41" s="48">
        <v>1</v>
      </c>
      <c r="F41" s="48">
        <v>0</v>
      </c>
      <c r="G41" s="48">
        <v>1</v>
      </c>
      <c r="H41" s="48"/>
    </row>
    <row r="42" spans="1:8" s="506" customFormat="1" ht="12" customHeight="1" x14ac:dyDescent="0.2">
      <c r="A42" s="167" t="s">
        <v>48</v>
      </c>
      <c r="B42" s="48">
        <v>32</v>
      </c>
      <c r="C42" s="48">
        <v>4</v>
      </c>
      <c r="D42" s="48">
        <v>24</v>
      </c>
      <c r="E42" s="48">
        <v>2</v>
      </c>
      <c r="F42" s="48">
        <v>0</v>
      </c>
      <c r="G42" s="48">
        <v>2</v>
      </c>
      <c r="H42" s="48"/>
    </row>
    <row r="43" spans="1:8" s="506" customFormat="1" ht="12" customHeight="1" x14ac:dyDescent="0.2">
      <c r="A43" s="167" t="s">
        <v>47</v>
      </c>
      <c r="B43" s="48">
        <v>23</v>
      </c>
      <c r="C43" s="48">
        <v>0</v>
      </c>
      <c r="D43" s="48">
        <v>18</v>
      </c>
      <c r="E43" s="48">
        <v>1</v>
      </c>
      <c r="F43" s="48">
        <v>0</v>
      </c>
      <c r="G43" s="48">
        <v>4</v>
      </c>
      <c r="H43" s="48"/>
    </row>
    <row r="44" spans="1:8" s="506" customFormat="1" ht="6" customHeight="1" x14ac:dyDescent="0.2">
      <c r="A44" s="267"/>
      <c r="B44" s="251"/>
      <c r="C44" s="96"/>
      <c r="D44" s="96"/>
      <c r="E44" s="96"/>
      <c r="F44" s="96"/>
      <c r="G44" s="97"/>
      <c r="H44" s="97"/>
    </row>
    <row r="45" spans="1:8" s="506" customFormat="1" ht="15" customHeight="1" x14ac:dyDescent="0.2">
      <c r="A45" s="267" t="s">
        <v>271</v>
      </c>
      <c r="B45" s="251"/>
      <c r="C45" s="96"/>
      <c r="D45" s="96"/>
      <c r="E45" s="96"/>
      <c r="F45" s="96"/>
      <c r="G45" s="97"/>
      <c r="H45" s="97"/>
    </row>
    <row r="46" spans="1:8" s="506" customFormat="1" ht="6.75" customHeight="1" x14ac:dyDescent="0.2">
      <c r="A46" s="267"/>
      <c r="B46" s="251"/>
      <c r="C46" s="96"/>
      <c r="D46" s="96"/>
      <c r="E46" s="96"/>
      <c r="F46" s="96"/>
      <c r="G46" s="97"/>
      <c r="H46" s="97"/>
    </row>
    <row r="47" spans="1:8" s="506" customFormat="1" ht="20.25" customHeight="1" x14ac:dyDescent="0.2">
      <c r="A47" s="262" t="s">
        <v>18</v>
      </c>
      <c r="B47" s="98">
        <v>1264</v>
      </c>
      <c r="C47" s="98">
        <v>969</v>
      </c>
      <c r="D47" s="98">
        <v>222</v>
      </c>
      <c r="E47" s="98">
        <v>40</v>
      </c>
      <c r="F47" s="98">
        <v>0</v>
      </c>
      <c r="G47" s="98">
        <v>33</v>
      </c>
      <c r="H47" s="98"/>
    </row>
    <row r="48" spans="1:8" s="507" customFormat="1" ht="6" customHeight="1" x14ac:dyDescent="0.2">
      <c r="B48" s="103"/>
      <c r="C48" s="103"/>
      <c r="D48" s="103"/>
      <c r="E48" s="103"/>
      <c r="F48" s="99"/>
      <c r="G48" s="103"/>
      <c r="H48" s="103"/>
    </row>
    <row r="49" spans="1:8" s="507" customFormat="1" ht="12" customHeight="1" x14ac:dyDescent="0.2">
      <c r="A49" s="167" t="s">
        <v>74</v>
      </c>
      <c r="B49" s="48">
        <v>44</v>
      </c>
      <c r="C49" s="48">
        <v>32</v>
      </c>
      <c r="D49" s="48">
        <v>10</v>
      </c>
      <c r="E49" s="48">
        <v>2</v>
      </c>
      <c r="F49" s="48">
        <v>0</v>
      </c>
      <c r="G49" s="48">
        <v>0</v>
      </c>
      <c r="H49" s="48"/>
    </row>
    <row r="50" spans="1:8" s="507" customFormat="1" ht="12" customHeight="1" x14ac:dyDescent="0.2">
      <c r="A50" s="167" t="s">
        <v>73</v>
      </c>
      <c r="B50" s="48">
        <v>26</v>
      </c>
      <c r="C50" s="48">
        <v>19</v>
      </c>
      <c r="D50" s="48">
        <v>7</v>
      </c>
      <c r="E50" s="48">
        <v>0</v>
      </c>
      <c r="F50" s="48">
        <v>0</v>
      </c>
      <c r="G50" s="48">
        <v>0</v>
      </c>
      <c r="H50" s="48"/>
    </row>
    <row r="51" spans="1:8" s="507" customFormat="1" ht="12" customHeight="1" x14ac:dyDescent="0.2">
      <c r="A51" s="167" t="s">
        <v>72</v>
      </c>
      <c r="B51" s="48">
        <v>21</v>
      </c>
      <c r="C51" s="48">
        <v>9</v>
      </c>
      <c r="D51" s="48">
        <v>11</v>
      </c>
      <c r="E51" s="48">
        <v>1</v>
      </c>
      <c r="F51" s="48">
        <v>0</v>
      </c>
      <c r="G51" s="48">
        <v>0</v>
      </c>
      <c r="H51" s="48"/>
    </row>
    <row r="52" spans="1:8" s="507" customFormat="1" ht="12" customHeight="1" x14ac:dyDescent="0.2">
      <c r="A52" s="167" t="s">
        <v>71</v>
      </c>
      <c r="B52" s="48">
        <v>13</v>
      </c>
      <c r="C52" s="48">
        <v>10</v>
      </c>
      <c r="D52" s="48">
        <v>3</v>
      </c>
      <c r="E52" s="48">
        <v>0</v>
      </c>
      <c r="F52" s="48">
        <v>0</v>
      </c>
      <c r="G52" s="48">
        <v>0</v>
      </c>
      <c r="H52" s="48"/>
    </row>
    <row r="53" spans="1:8" s="507" customFormat="1" ht="12" customHeight="1" x14ac:dyDescent="0.2">
      <c r="A53" s="523" t="s">
        <v>402</v>
      </c>
      <c r="B53" s="48">
        <v>96</v>
      </c>
      <c r="C53" s="48">
        <v>83</v>
      </c>
      <c r="D53" s="48">
        <v>6</v>
      </c>
      <c r="E53" s="48">
        <v>3</v>
      </c>
      <c r="F53" s="48">
        <v>0</v>
      </c>
      <c r="G53" s="48">
        <v>4</v>
      </c>
      <c r="H53" s="48"/>
    </row>
    <row r="54" spans="1:8" s="507" customFormat="1" ht="12" customHeight="1" x14ac:dyDescent="0.2">
      <c r="A54" s="167" t="s">
        <v>70</v>
      </c>
      <c r="B54" s="48">
        <v>15</v>
      </c>
      <c r="C54" s="48">
        <v>13</v>
      </c>
      <c r="D54" s="48">
        <v>1</v>
      </c>
      <c r="E54" s="48">
        <v>0</v>
      </c>
      <c r="F54" s="48">
        <v>0</v>
      </c>
      <c r="G54" s="48">
        <v>1</v>
      </c>
      <c r="H54" s="48"/>
    </row>
    <row r="55" spans="1:8" s="507" customFormat="1" ht="12" customHeight="1" x14ac:dyDescent="0.2">
      <c r="A55" s="167" t="s">
        <v>21</v>
      </c>
      <c r="B55" s="48">
        <v>35</v>
      </c>
      <c r="C55" s="48">
        <v>27</v>
      </c>
      <c r="D55" s="48">
        <v>7</v>
      </c>
      <c r="E55" s="48">
        <v>0</v>
      </c>
      <c r="F55" s="48">
        <v>0</v>
      </c>
      <c r="G55" s="48">
        <v>1</v>
      </c>
      <c r="H55" s="48"/>
    </row>
    <row r="56" spans="1:8" s="507" customFormat="1" ht="12" customHeight="1" x14ac:dyDescent="0.2">
      <c r="A56" s="167" t="s">
        <v>69</v>
      </c>
      <c r="B56" s="48">
        <v>72</v>
      </c>
      <c r="C56" s="48">
        <v>19</v>
      </c>
      <c r="D56" s="48">
        <v>45</v>
      </c>
      <c r="E56" s="48">
        <v>5</v>
      </c>
      <c r="F56" s="48">
        <v>0</v>
      </c>
      <c r="G56" s="48">
        <v>3</v>
      </c>
      <c r="H56" s="48"/>
    </row>
    <row r="57" spans="1:8" s="507" customFormat="1" ht="12" customHeight="1" x14ac:dyDescent="0.2">
      <c r="A57" s="167" t="s">
        <v>68</v>
      </c>
      <c r="B57" s="48">
        <v>41</v>
      </c>
      <c r="C57" s="48">
        <v>37</v>
      </c>
      <c r="D57" s="48">
        <v>3</v>
      </c>
      <c r="E57" s="48">
        <v>1</v>
      </c>
      <c r="F57" s="48">
        <v>0</v>
      </c>
      <c r="G57" s="48">
        <v>0</v>
      </c>
      <c r="H57" s="48"/>
    </row>
    <row r="58" spans="1:8" s="507" customFormat="1" ht="12" customHeight="1" x14ac:dyDescent="0.2">
      <c r="A58" s="167" t="s">
        <v>67</v>
      </c>
      <c r="B58" s="48">
        <v>7</v>
      </c>
      <c r="C58" s="48">
        <v>6</v>
      </c>
      <c r="D58" s="48">
        <v>1</v>
      </c>
      <c r="E58" s="48">
        <v>0</v>
      </c>
      <c r="F58" s="48">
        <v>0</v>
      </c>
      <c r="G58" s="48">
        <v>0</v>
      </c>
      <c r="H58" s="48"/>
    </row>
    <row r="59" spans="1:8" s="507" customFormat="1" ht="12" customHeight="1" x14ac:dyDescent="0.2">
      <c r="A59" s="167" t="s">
        <v>66</v>
      </c>
      <c r="B59" s="48">
        <v>18</v>
      </c>
      <c r="C59" s="48">
        <v>14</v>
      </c>
      <c r="D59" s="48">
        <v>1</v>
      </c>
      <c r="E59" s="48">
        <v>2</v>
      </c>
      <c r="F59" s="48">
        <v>0</v>
      </c>
      <c r="G59" s="48">
        <v>1</v>
      </c>
      <c r="H59" s="48"/>
    </row>
    <row r="60" spans="1:8" s="507" customFormat="1" ht="12" customHeight="1" x14ac:dyDescent="0.2">
      <c r="A60" s="235" t="s">
        <v>65</v>
      </c>
      <c r="B60" s="48">
        <v>8</v>
      </c>
      <c r="C60" s="48">
        <v>6</v>
      </c>
      <c r="D60" s="48">
        <v>2</v>
      </c>
      <c r="E60" s="48">
        <v>0</v>
      </c>
      <c r="F60" s="48">
        <v>0</v>
      </c>
      <c r="G60" s="48">
        <v>0</v>
      </c>
      <c r="H60" s="48"/>
    </row>
    <row r="61" spans="1:8" s="507" customFormat="1" ht="12" customHeight="1" x14ac:dyDescent="0.2">
      <c r="A61" s="235" t="s">
        <v>64</v>
      </c>
      <c r="B61" s="48">
        <v>41</v>
      </c>
      <c r="C61" s="48">
        <v>39</v>
      </c>
      <c r="D61" s="48">
        <v>0</v>
      </c>
      <c r="E61" s="48">
        <v>0</v>
      </c>
      <c r="F61" s="48">
        <v>0</v>
      </c>
      <c r="G61" s="48">
        <v>2</v>
      </c>
      <c r="H61" s="48"/>
    </row>
    <row r="62" spans="1:8" s="507" customFormat="1" ht="12" customHeight="1" x14ac:dyDescent="0.2">
      <c r="A62" s="235" t="s">
        <v>22</v>
      </c>
      <c r="B62" s="48">
        <v>81</v>
      </c>
      <c r="C62" s="48">
        <v>64</v>
      </c>
      <c r="D62" s="48">
        <v>10</v>
      </c>
      <c r="E62" s="48">
        <v>4</v>
      </c>
      <c r="F62" s="48">
        <v>0</v>
      </c>
      <c r="G62" s="48">
        <v>3</v>
      </c>
      <c r="H62" s="48"/>
    </row>
    <row r="63" spans="1:8" s="507" customFormat="1" ht="12" customHeight="1" x14ac:dyDescent="0.2">
      <c r="A63" s="235" t="s">
        <v>63</v>
      </c>
      <c r="B63" s="48">
        <v>279</v>
      </c>
      <c r="C63" s="48">
        <v>246</v>
      </c>
      <c r="D63" s="48">
        <v>25</v>
      </c>
      <c r="E63" s="48">
        <v>4</v>
      </c>
      <c r="F63" s="48">
        <v>0</v>
      </c>
      <c r="G63" s="48">
        <v>4</v>
      </c>
      <c r="H63" s="48"/>
    </row>
    <row r="64" spans="1:8" s="507" customFormat="1" ht="12" customHeight="1" x14ac:dyDescent="0.2">
      <c r="A64" s="235" t="s">
        <v>62</v>
      </c>
      <c r="B64" s="48">
        <v>11</v>
      </c>
      <c r="C64" s="48">
        <v>3</v>
      </c>
      <c r="D64" s="48">
        <v>7</v>
      </c>
      <c r="E64" s="48">
        <v>1</v>
      </c>
      <c r="F64" s="48">
        <v>0</v>
      </c>
      <c r="G64" s="48">
        <v>0</v>
      </c>
      <c r="H64" s="48"/>
    </row>
    <row r="65" spans="1:8" s="507" customFormat="1" ht="12" customHeight="1" x14ac:dyDescent="0.2">
      <c r="A65" s="235" t="s">
        <v>61</v>
      </c>
      <c r="B65" s="48">
        <v>33</v>
      </c>
      <c r="C65" s="48">
        <v>26</v>
      </c>
      <c r="D65" s="48">
        <v>5</v>
      </c>
      <c r="E65" s="48">
        <v>1</v>
      </c>
      <c r="F65" s="48">
        <v>0</v>
      </c>
      <c r="G65" s="48">
        <v>1</v>
      </c>
      <c r="H65" s="48"/>
    </row>
    <row r="66" spans="1:8" s="507" customFormat="1" ht="12" customHeight="1" x14ac:dyDescent="0.2">
      <c r="A66" s="235" t="s">
        <v>60</v>
      </c>
      <c r="B66" s="48">
        <v>18</v>
      </c>
      <c r="C66" s="48">
        <v>15</v>
      </c>
      <c r="D66" s="48">
        <v>3</v>
      </c>
      <c r="E66" s="48">
        <v>0</v>
      </c>
      <c r="F66" s="48">
        <v>0</v>
      </c>
      <c r="G66" s="48">
        <v>0</v>
      </c>
      <c r="H66" s="48"/>
    </row>
    <row r="67" spans="1:8" s="507" customFormat="1" ht="12" customHeight="1" x14ac:dyDescent="0.2">
      <c r="A67" s="235" t="s">
        <v>59</v>
      </c>
      <c r="B67" s="48">
        <v>12</v>
      </c>
      <c r="C67" s="48">
        <v>8</v>
      </c>
      <c r="D67" s="48">
        <v>2</v>
      </c>
      <c r="E67" s="48">
        <v>1</v>
      </c>
      <c r="F67" s="48">
        <v>0</v>
      </c>
      <c r="G67" s="48">
        <v>1</v>
      </c>
      <c r="H67" s="48"/>
    </row>
    <row r="68" spans="1:8" s="507" customFormat="1" ht="12" customHeight="1" x14ac:dyDescent="0.2">
      <c r="A68" s="523" t="s">
        <v>401</v>
      </c>
      <c r="B68" s="48">
        <v>0</v>
      </c>
      <c r="C68" s="48">
        <v>0</v>
      </c>
      <c r="D68" s="48">
        <v>0</v>
      </c>
      <c r="E68" s="48">
        <v>0</v>
      </c>
      <c r="F68" s="48">
        <v>0</v>
      </c>
      <c r="G68" s="48">
        <v>0</v>
      </c>
      <c r="H68" s="48"/>
    </row>
    <row r="69" spans="1:8" s="507" customFormat="1" ht="12" customHeight="1" x14ac:dyDescent="0.2">
      <c r="A69" s="235" t="s">
        <v>58</v>
      </c>
      <c r="B69" s="48">
        <v>41</v>
      </c>
      <c r="C69" s="48">
        <v>36</v>
      </c>
      <c r="D69" s="48">
        <v>5</v>
      </c>
      <c r="E69" s="48">
        <v>0</v>
      </c>
      <c r="F69" s="48">
        <v>0</v>
      </c>
      <c r="G69" s="48">
        <v>0</v>
      </c>
      <c r="H69" s="48"/>
    </row>
    <row r="70" spans="1:8" s="507" customFormat="1" ht="12" customHeight="1" x14ac:dyDescent="0.2">
      <c r="A70" s="167" t="s">
        <v>57</v>
      </c>
      <c r="B70" s="48">
        <v>95</v>
      </c>
      <c r="C70" s="48">
        <v>73</v>
      </c>
      <c r="D70" s="48">
        <v>17</v>
      </c>
      <c r="E70" s="48">
        <v>2</v>
      </c>
      <c r="F70" s="48">
        <v>0</v>
      </c>
      <c r="G70" s="48">
        <v>3</v>
      </c>
      <c r="H70" s="48"/>
    </row>
    <row r="71" spans="1:8" s="507" customFormat="1" ht="12" customHeight="1" x14ac:dyDescent="0.2">
      <c r="A71" s="235" t="s">
        <v>56</v>
      </c>
      <c r="B71" s="48">
        <v>1</v>
      </c>
      <c r="C71" s="48">
        <v>0</v>
      </c>
      <c r="D71" s="48">
        <v>0</v>
      </c>
      <c r="E71" s="48">
        <v>1</v>
      </c>
      <c r="F71" s="48">
        <v>0</v>
      </c>
      <c r="G71" s="48">
        <v>0</v>
      </c>
      <c r="H71" s="48"/>
    </row>
    <row r="72" spans="1:8" s="507" customFormat="1" ht="12" customHeight="1" x14ac:dyDescent="0.2">
      <c r="A72" s="167" t="s">
        <v>55</v>
      </c>
      <c r="B72" s="48">
        <v>25</v>
      </c>
      <c r="C72" s="48">
        <v>11</v>
      </c>
      <c r="D72" s="48">
        <v>13</v>
      </c>
      <c r="E72" s="48">
        <v>1</v>
      </c>
      <c r="F72" s="48">
        <v>0</v>
      </c>
      <c r="G72" s="48">
        <v>0</v>
      </c>
      <c r="H72" s="48"/>
    </row>
    <row r="73" spans="1:8" s="507" customFormat="1" ht="12" customHeight="1" x14ac:dyDescent="0.2">
      <c r="A73" s="167" t="s">
        <v>54</v>
      </c>
      <c r="B73" s="48">
        <v>45</v>
      </c>
      <c r="C73" s="48">
        <v>38</v>
      </c>
      <c r="D73" s="48">
        <v>7</v>
      </c>
      <c r="E73" s="48">
        <v>0</v>
      </c>
      <c r="F73" s="48">
        <v>0</v>
      </c>
      <c r="G73" s="48">
        <v>0</v>
      </c>
      <c r="H73" s="48"/>
    </row>
    <row r="74" spans="1:8" s="507" customFormat="1" ht="12" customHeight="1" x14ac:dyDescent="0.2">
      <c r="A74" s="167" t="s">
        <v>53</v>
      </c>
      <c r="B74" s="48">
        <v>16</v>
      </c>
      <c r="C74" s="48">
        <v>9</v>
      </c>
      <c r="D74" s="48">
        <v>3</v>
      </c>
      <c r="E74" s="48">
        <v>2</v>
      </c>
      <c r="F74" s="48">
        <v>0</v>
      </c>
      <c r="G74" s="48">
        <v>2</v>
      </c>
      <c r="H74" s="48"/>
    </row>
    <row r="75" spans="1:8" s="507" customFormat="1" ht="12" customHeight="1" x14ac:dyDescent="0.2">
      <c r="A75" s="167" t="s">
        <v>52</v>
      </c>
      <c r="B75" s="48">
        <v>2</v>
      </c>
      <c r="C75" s="48">
        <v>2</v>
      </c>
      <c r="D75" s="48">
        <v>0</v>
      </c>
      <c r="E75" s="48">
        <v>0</v>
      </c>
      <c r="F75" s="48">
        <v>0</v>
      </c>
      <c r="G75" s="48">
        <v>0</v>
      </c>
      <c r="H75" s="48"/>
    </row>
    <row r="76" spans="1:8" s="507" customFormat="1" ht="12" customHeight="1" x14ac:dyDescent="0.2">
      <c r="A76" s="167" t="s">
        <v>51</v>
      </c>
      <c r="B76" s="48">
        <v>26</v>
      </c>
      <c r="C76" s="48">
        <v>21</v>
      </c>
      <c r="D76" s="48">
        <v>4</v>
      </c>
      <c r="E76" s="48">
        <v>1</v>
      </c>
      <c r="F76" s="48">
        <v>0</v>
      </c>
      <c r="G76" s="48">
        <v>0</v>
      </c>
      <c r="H76" s="48"/>
    </row>
    <row r="77" spans="1:8" s="507" customFormat="1" ht="12" customHeight="1" x14ac:dyDescent="0.2">
      <c r="A77" s="167" t="s">
        <v>50</v>
      </c>
      <c r="B77" s="48">
        <v>68</v>
      </c>
      <c r="C77" s="48">
        <v>48</v>
      </c>
      <c r="D77" s="48">
        <v>14</v>
      </c>
      <c r="E77" s="48">
        <v>4</v>
      </c>
      <c r="F77" s="48">
        <v>0</v>
      </c>
      <c r="G77" s="48">
        <v>2</v>
      </c>
      <c r="H77" s="48"/>
    </row>
    <row r="78" spans="1:8" s="507" customFormat="1" ht="12" customHeight="1" x14ac:dyDescent="0.2">
      <c r="A78" s="167" t="s">
        <v>49</v>
      </c>
      <c r="B78" s="48">
        <v>19</v>
      </c>
      <c r="C78" s="48">
        <v>16</v>
      </c>
      <c r="D78" s="48">
        <v>2</v>
      </c>
      <c r="E78" s="48">
        <v>1</v>
      </c>
      <c r="F78" s="48">
        <v>0</v>
      </c>
      <c r="G78" s="48">
        <v>0</v>
      </c>
      <c r="H78" s="48"/>
    </row>
    <row r="79" spans="1:8" s="507" customFormat="1" ht="12" customHeight="1" x14ac:dyDescent="0.2">
      <c r="A79" s="167" t="s">
        <v>48</v>
      </c>
      <c r="B79" s="48">
        <v>32</v>
      </c>
      <c r="C79" s="48">
        <v>22</v>
      </c>
      <c r="D79" s="48">
        <v>6</v>
      </c>
      <c r="E79" s="48">
        <v>2</v>
      </c>
      <c r="F79" s="48">
        <v>0</v>
      </c>
      <c r="G79" s="48">
        <v>2</v>
      </c>
      <c r="H79" s="48"/>
    </row>
    <row r="80" spans="1:8" s="507" customFormat="1" ht="12" customHeight="1" x14ac:dyDescent="0.2">
      <c r="A80" s="167" t="s">
        <v>47</v>
      </c>
      <c r="B80" s="48">
        <v>23</v>
      </c>
      <c r="C80" s="48">
        <v>17</v>
      </c>
      <c r="D80" s="48">
        <v>2</v>
      </c>
      <c r="E80" s="48">
        <v>1</v>
      </c>
      <c r="F80" s="48">
        <v>0</v>
      </c>
      <c r="G80" s="48">
        <v>3</v>
      </c>
      <c r="H80" s="48"/>
    </row>
    <row r="81" spans="1:24" s="507" customFormat="1" ht="6" customHeight="1" thickBot="1" x14ac:dyDescent="0.25">
      <c r="A81" s="268"/>
      <c r="B81" s="268"/>
      <c r="C81" s="268"/>
      <c r="D81" s="268"/>
      <c r="E81" s="268"/>
      <c r="F81" s="268"/>
      <c r="G81" s="268"/>
      <c r="H81" s="167"/>
    </row>
    <row r="82" spans="1:24" s="507" customFormat="1" ht="11.25" customHeight="1" x14ac:dyDescent="0.2">
      <c r="G82" s="269"/>
      <c r="H82" s="269"/>
    </row>
    <row r="83" spans="1:24" s="327" customFormat="1" ht="11.25" customHeight="1" x14ac:dyDescent="0.2">
      <c r="A83" s="56" t="s">
        <v>194</v>
      </c>
      <c r="G83" s="250"/>
      <c r="H83" s="250"/>
    </row>
    <row r="84" spans="1:24" s="327" customFormat="1" ht="11.25" customHeight="1" x14ac:dyDescent="0.2">
      <c r="A84" s="766" t="s">
        <v>584</v>
      </c>
      <c r="B84" s="766"/>
      <c r="C84" s="766"/>
      <c r="D84" s="766"/>
      <c r="E84" s="766"/>
      <c r="F84" s="766"/>
      <c r="G84" s="766"/>
      <c r="H84" s="481"/>
    </row>
    <row r="85" spans="1:24" s="327" customFormat="1" ht="11.25" customHeight="1" x14ac:dyDescent="0.2">
      <c r="A85" s="766" t="s">
        <v>585</v>
      </c>
      <c r="B85" s="766"/>
      <c r="C85" s="766"/>
      <c r="D85" s="766"/>
      <c r="E85" s="766"/>
      <c r="F85" s="766"/>
      <c r="G85" s="766"/>
      <c r="H85" s="481"/>
    </row>
    <row r="86" spans="1:24" s="327" customFormat="1" ht="11.25" customHeight="1" x14ac:dyDescent="0.2">
      <c r="A86" s="766"/>
      <c r="B86" s="766"/>
      <c r="C86" s="766"/>
      <c r="D86" s="766"/>
      <c r="E86" s="766"/>
      <c r="F86" s="766"/>
      <c r="G86" s="766"/>
      <c r="H86" s="481"/>
    </row>
    <row r="87" spans="1:24" s="327" customFormat="1" ht="11.25" customHeight="1" x14ac:dyDescent="0.2">
      <c r="A87" s="766" t="s">
        <v>586</v>
      </c>
      <c r="B87" s="766"/>
      <c r="C87" s="766"/>
      <c r="D87" s="766"/>
      <c r="E87" s="766"/>
      <c r="F87" s="766"/>
      <c r="G87" s="766"/>
      <c r="H87" s="481"/>
    </row>
    <row r="88" spans="1:24" s="327" customFormat="1" ht="11.25" customHeight="1" x14ac:dyDescent="0.2">
      <c r="A88" s="766"/>
      <c r="B88" s="766"/>
      <c r="C88" s="766"/>
      <c r="D88" s="766"/>
      <c r="E88" s="766"/>
      <c r="F88" s="766"/>
      <c r="G88" s="766"/>
      <c r="H88" s="481"/>
    </row>
    <row r="89" spans="1:24" s="327" customFormat="1" ht="11.25" customHeight="1" x14ac:dyDescent="0.2">
      <c r="A89" s="765" t="s">
        <v>587</v>
      </c>
      <c r="B89" s="765"/>
      <c r="C89" s="765"/>
      <c r="D89" s="765"/>
      <c r="E89" s="765"/>
      <c r="F89" s="765"/>
      <c r="G89" s="765"/>
      <c r="H89" s="445"/>
    </row>
    <row r="90" spans="1:24" s="327" customFormat="1" ht="11.25" customHeight="1" x14ac:dyDescent="0.2">
      <c r="A90" s="766" t="s">
        <v>588</v>
      </c>
      <c r="B90" s="766"/>
      <c r="C90" s="766"/>
      <c r="D90" s="766"/>
      <c r="E90" s="766"/>
      <c r="F90" s="766"/>
      <c r="G90" s="766"/>
      <c r="H90" s="481"/>
    </row>
    <row r="91" spans="1:24" s="327" customFormat="1" ht="11.25" customHeight="1" x14ac:dyDescent="0.2">
      <c r="A91" s="766"/>
      <c r="B91" s="766"/>
      <c r="C91" s="766"/>
      <c r="D91" s="766"/>
      <c r="E91" s="766"/>
      <c r="F91" s="766"/>
      <c r="G91" s="766"/>
      <c r="H91" s="481"/>
    </row>
    <row r="92" spans="1:24" s="327" customFormat="1" ht="11.25" customHeight="1" x14ac:dyDescent="0.2">
      <c r="A92" s="765" t="s">
        <v>928</v>
      </c>
      <c r="B92" s="765"/>
      <c r="C92" s="765"/>
      <c r="D92" s="765"/>
      <c r="E92" s="765"/>
      <c r="F92" s="765"/>
      <c r="G92" s="765"/>
      <c r="H92" s="481"/>
    </row>
    <row r="93" spans="1:24" s="327" customFormat="1" ht="11.25" customHeight="1" x14ac:dyDescent="0.2">
      <c r="A93" s="922" t="s">
        <v>570</v>
      </c>
      <c r="B93" s="922"/>
      <c r="C93" s="922"/>
      <c r="D93" s="922"/>
      <c r="E93" s="922"/>
      <c r="F93" s="922"/>
      <c r="G93" s="922"/>
      <c r="H93" s="635"/>
      <c r="I93" s="635"/>
      <c r="J93" s="635"/>
      <c r="K93" s="635"/>
      <c r="L93" s="635"/>
      <c r="M93" s="635"/>
      <c r="N93" s="635"/>
      <c r="O93" s="635"/>
      <c r="P93" s="635"/>
      <c r="Q93" s="635"/>
      <c r="R93" s="635"/>
      <c r="S93" s="635"/>
      <c r="T93" s="635"/>
      <c r="U93" s="635"/>
      <c r="V93" s="635"/>
      <c r="W93" s="635"/>
      <c r="X93" s="635"/>
    </row>
    <row r="94" spans="1:24" s="327" customFormat="1" ht="11.25" customHeight="1" x14ac:dyDescent="0.2">
      <c r="A94" s="922"/>
      <c r="B94" s="922"/>
      <c r="C94" s="922"/>
      <c r="D94" s="922"/>
      <c r="E94" s="922"/>
      <c r="F94" s="922"/>
      <c r="G94" s="922"/>
      <c r="H94" s="250"/>
    </row>
    <row r="95" spans="1:24" s="327" customFormat="1" ht="11.25" customHeight="1" x14ac:dyDescent="0.2">
      <c r="G95" s="250"/>
      <c r="H95" s="250"/>
    </row>
    <row r="96" spans="1:24" s="327" customFormat="1" ht="11.25" customHeight="1" x14ac:dyDescent="0.2">
      <c r="A96" s="327" t="s">
        <v>785</v>
      </c>
      <c r="G96" s="250"/>
      <c r="H96" s="250"/>
    </row>
    <row r="97" spans="7:8" s="327" customFormat="1" ht="11.25" customHeight="1" x14ac:dyDescent="0.2">
      <c r="G97" s="250"/>
      <c r="H97" s="250"/>
    </row>
    <row r="98" spans="7:8" s="327" customFormat="1" ht="11.25" customHeight="1" x14ac:dyDescent="0.2">
      <c r="G98" s="250"/>
      <c r="H98" s="250"/>
    </row>
    <row r="99" spans="7:8" s="327" customFormat="1" ht="11.25" customHeight="1" x14ac:dyDescent="0.2">
      <c r="G99" s="250"/>
      <c r="H99" s="250"/>
    </row>
    <row r="100" spans="7:8" s="327" customFormat="1" ht="11.25" customHeight="1" x14ac:dyDescent="0.2">
      <c r="H100" s="250"/>
    </row>
    <row r="101" spans="7:8" s="327" customFormat="1" ht="11.25" customHeight="1" x14ac:dyDescent="0.2">
      <c r="H101" s="250"/>
    </row>
  </sheetData>
  <mergeCells count="17">
    <mergeCell ref="I1:J1"/>
    <mergeCell ref="A84:G84"/>
    <mergeCell ref="A1:G1"/>
    <mergeCell ref="C3:G3"/>
    <mergeCell ref="A3:A6"/>
    <mergeCell ref="B3:B6"/>
    <mergeCell ref="C4:C5"/>
    <mergeCell ref="D4:D5"/>
    <mergeCell ref="E4:E5"/>
    <mergeCell ref="F4:F5"/>
    <mergeCell ref="G4:G5"/>
    <mergeCell ref="A85:G86"/>
    <mergeCell ref="A89:G89"/>
    <mergeCell ref="A92:G92"/>
    <mergeCell ref="A93:G94"/>
    <mergeCell ref="A87:G88"/>
    <mergeCell ref="A90:G91"/>
  </mergeCells>
  <phoneticPr fontId="22" type="noConversion"/>
  <hyperlinks>
    <hyperlink ref="I1" location="Contents!A1" display="back to contents"/>
  </hyperlinks>
  <pageMargins left="0.75" right="0.75" top="0.3" bottom="0.27" header="0.25" footer="0.18"/>
  <pageSetup paperSize="9"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2"/>
  <sheetViews>
    <sheetView showGridLines="0" zoomScaleNormal="100" workbookViewId="0">
      <selection sqref="A1:F1"/>
    </sheetView>
  </sheetViews>
  <sheetFormatPr defaultRowHeight="15" x14ac:dyDescent="0.2"/>
  <cols>
    <col min="1" max="1" width="9.83203125" style="233" customWidth="1"/>
    <col min="2" max="2" width="16.83203125" style="233" customWidth="1"/>
    <col min="3" max="6" width="10.83203125" style="233" customWidth="1"/>
    <col min="7" max="7" width="4.5" style="233" customWidth="1"/>
    <col min="8" max="8" width="14.83203125" style="233" customWidth="1"/>
    <col min="9" max="10" width="10.83203125" style="233" customWidth="1"/>
    <col min="11" max="11" width="2.5" style="233" customWidth="1"/>
    <col min="12" max="16384" width="9.33203125" style="233"/>
  </cols>
  <sheetData>
    <row r="1" spans="1:14" s="718" customFormat="1" ht="18" customHeight="1" x14ac:dyDescent="0.25">
      <c r="A1" s="755" t="s">
        <v>786</v>
      </c>
      <c r="B1" s="755"/>
      <c r="C1" s="755"/>
      <c r="D1" s="755"/>
      <c r="E1" s="755"/>
      <c r="F1" s="755"/>
      <c r="G1" s="441"/>
      <c r="H1" s="754" t="s">
        <v>761</v>
      </c>
      <c r="I1" s="754"/>
      <c r="L1" s="722"/>
      <c r="M1" s="722"/>
      <c r="N1" s="722"/>
    </row>
    <row r="2" spans="1:14" ht="15" customHeight="1" x14ac:dyDescent="0.25">
      <c r="A2" s="287"/>
      <c r="B2" s="258"/>
      <c r="C2" s="270"/>
      <c r="D2" s="259"/>
      <c r="E2" s="271"/>
      <c r="F2" s="667"/>
      <c r="G2" s="667"/>
      <c r="H2" s="667"/>
      <c r="I2" s="667"/>
      <c r="J2" s="667"/>
    </row>
    <row r="3" spans="1:14" s="718" customFormat="1" ht="15" customHeight="1" x14ac:dyDescent="0.2">
      <c r="A3" s="744" t="s">
        <v>16</v>
      </c>
      <c r="B3" s="741" t="s">
        <v>294</v>
      </c>
      <c r="C3" s="741" t="s">
        <v>46</v>
      </c>
      <c r="D3" s="741"/>
      <c r="E3" s="741" t="s">
        <v>185</v>
      </c>
      <c r="F3" s="741"/>
      <c r="H3" s="736" t="s">
        <v>350</v>
      </c>
      <c r="I3" s="735" t="s">
        <v>611</v>
      </c>
      <c r="J3" s="736"/>
    </row>
    <row r="4" spans="1:14" s="718" customFormat="1" ht="15" customHeight="1" x14ac:dyDescent="0.2">
      <c r="A4" s="745"/>
      <c r="B4" s="742"/>
      <c r="C4" s="742"/>
      <c r="D4" s="742"/>
      <c r="E4" s="742"/>
      <c r="F4" s="742"/>
      <c r="H4" s="738"/>
      <c r="I4" s="737"/>
      <c r="J4" s="738"/>
    </row>
    <row r="5" spans="1:14" s="718" customFormat="1" ht="15" customHeight="1" x14ac:dyDescent="0.2">
      <c r="A5" s="746"/>
      <c r="B5" s="742"/>
      <c r="C5" s="742"/>
      <c r="D5" s="742"/>
      <c r="E5" s="742"/>
      <c r="F5" s="742"/>
      <c r="H5" s="747"/>
      <c r="I5" s="738"/>
      <c r="J5" s="738"/>
    </row>
    <row r="6" spans="1:14" s="718" customFormat="1" x14ac:dyDescent="0.2">
      <c r="A6" s="746"/>
      <c r="B6" s="742"/>
      <c r="C6" s="743"/>
      <c r="D6" s="743"/>
      <c r="E6" s="743"/>
      <c r="F6" s="743"/>
      <c r="H6" s="747"/>
      <c r="I6" s="739"/>
      <c r="J6" s="739"/>
    </row>
    <row r="7" spans="1:14" s="718" customFormat="1" x14ac:dyDescent="0.2">
      <c r="A7" s="746"/>
      <c r="B7" s="742"/>
      <c r="C7" s="751" t="s">
        <v>90</v>
      </c>
      <c r="D7" s="751" t="s">
        <v>89</v>
      </c>
      <c r="E7" s="751" t="s">
        <v>77</v>
      </c>
      <c r="F7" s="751" t="s">
        <v>78</v>
      </c>
      <c r="H7" s="747"/>
      <c r="I7" s="736" t="s">
        <v>355</v>
      </c>
      <c r="J7" s="736" t="s">
        <v>356</v>
      </c>
    </row>
    <row r="8" spans="1:14" s="718" customFormat="1" x14ac:dyDescent="0.2">
      <c r="A8" s="746"/>
      <c r="B8" s="742"/>
      <c r="C8" s="752"/>
      <c r="D8" s="752"/>
      <c r="E8" s="752"/>
      <c r="F8" s="752"/>
      <c r="H8" s="747"/>
      <c r="I8" s="738"/>
      <c r="J8" s="738"/>
    </row>
    <row r="9" spans="1:14" s="718" customFormat="1" x14ac:dyDescent="0.2">
      <c r="A9" s="746"/>
      <c r="B9" s="742"/>
      <c r="C9" s="753"/>
      <c r="D9" s="753"/>
      <c r="E9" s="753"/>
      <c r="F9" s="753"/>
      <c r="H9" s="747"/>
      <c r="I9" s="738"/>
      <c r="J9" s="738"/>
    </row>
    <row r="10" spans="1:14" s="523" customFormat="1" ht="12.75" x14ac:dyDescent="0.2">
      <c r="A10" s="295">
        <v>1996</v>
      </c>
      <c r="B10" s="331">
        <v>244</v>
      </c>
      <c r="C10" s="48"/>
      <c r="D10" s="48"/>
      <c r="E10" s="48"/>
      <c r="F10" s="48"/>
    </row>
    <row r="11" spans="1:14" s="523" customFormat="1" ht="12.75" x14ac:dyDescent="0.2">
      <c r="A11" s="96">
        <v>1997</v>
      </c>
      <c r="B11" s="331">
        <v>224</v>
      </c>
      <c r="C11" s="75">
        <f t="shared" ref="C11:C32" si="0">AVERAGE(B10:B12)</f>
        <v>239</v>
      </c>
      <c r="D11" s="48"/>
      <c r="E11" s="48"/>
      <c r="F11" s="48"/>
    </row>
    <row r="12" spans="1:14" s="523" customFormat="1" ht="12.75" x14ac:dyDescent="0.2">
      <c r="A12" s="96">
        <v>1998</v>
      </c>
      <c r="B12" s="331">
        <v>249</v>
      </c>
      <c r="C12" s="75">
        <f t="shared" si="0"/>
        <v>254.66666666666666</v>
      </c>
      <c r="D12" s="75">
        <f t="shared" ref="D12:D28" si="1">AVERAGE(B10:B14)</f>
        <v>260</v>
      </c>
      <c r="E12" s="75">
        <f>D12-1.96*SQRT(D12)</f>
        <v>228.39594962666968</v>
      </c>
      <c r="F12" s="75">
        <f>D12+1.96*SQRT(D12)</f>
        <v>291.60405037333032</v>
      </c>
    </row>
    <row r="13" spans="1:14" s="523" customFormat="1" ht="12.75" x14ac:dyDescent="0.2">
      <c r="A13" s="96">
        <v>1999</v>
      </c>
      <c r="B13" s="331">
        <v>291</v>
      </c>
      <c r="C13" s="75">
        <f t="shared" si="0"/>
        <v>277.33333333333331</v>
      </c>
      <c r="D13" s="75">
        <f t="shared" si="1"/>
        <v>277.60000000000002</v>
      </c>
      <c r="E13" s="75">
        <f t="shared" ref="E13:E19" si="2">D13-1.96*SQRT(D13)</f>
        <v>244.94378833973545</v>
      </c>
      <c r="F13" s="75">
        <f t="shared" ref="F13:F19" si="3">D13+1.96*SQRT(D13)</f>
        <v>310.25621166026463</v>
      </c>
    </row>
    <row r="14" spans="1:14" s="523" customFormat="1" ht="12.75" x14ac:dyDescent="0.2">
      <c r="A14" s="96">
        <v>2000</v>
      </c>
      <c r="B14" s="331">
        <v>292</v>
      </c>
      <c r="C14" s="75">
        <f t="shared" si="0"/>
        <v>305</v>
      </c>
      <c r="D14" s="75">
        <f t="shared" si="1"/>
        <v>309.2</v>
      </c>
      <c r="E14" s="75">
        <f t="shared" si="2"/>
        <v>274.73519592395741</v>
      </c>
      <c r="F14" s="75">
        <f t="shared" si="3"/>
        <v>343.66480407604257</v>
      </c>
      <c r="H14" s="331">
        <f>B14+I14</f>
        <v>293</v>
      </c>
      <c r="I14" s="272">
        <v>1</v>
      </c>
      <c r="J14" s="273">
        <f t="shared" ref="J14:J32" si="4">I14/B14</f>
        <v>3.4246575342465752E-3</v>
      </c>
    </row>
    <row r="15" spans="1:14" s="523" customFormat="1" ht="12.75" x14ac:dyDescent="0.2">
      <c r="A15" s="96">
        <v>2001</v>
      </c>
      <c r="B15" s="331">
        <v>332</v>
      </c>
      <c r="C15" s="75">
        <f t="shared" si="0"/>
        <v>335.33333333333331</v>
      </c>
      <c r="D15" s="75">
        <f t="shared" si="1"/>
        <v>322.8</v>
      </c>
      <c r="E15" s="75">
        <f t="shared" si="2"/>
        <v>287.58539393944613</v>
      </c>
      <c r="F15" s="75">
        <f t="shared" si="3"/>
        <v>358.01460606055389</v>
      </c>
      <c r="H15" s="331">
        <f t="shared" ref="H15:H32" si="5">B15+I15</f>
        <v>339</v>
      </c>
      <c r="I15" s="272">
        <v>7</v>
      </c>
      <c r="J15" s="273">
        <f t="shared" si="4"/>
        <v>2.1084337349397589E-2</v>
      </c>
    </row>
    <row r="16" spans="1:14" s="523" customFormat="1" ht="12.75" x14ac:dyDescent="0.2">
      <c r="A16" s="96">
        <v>2002</v>
      </c>
      <c r="B16" s="331">
        <v>382</v>
      </c>
      <c r="C16" s="75">
        <f t="shared" si="0"/>
        <v>343.66666666666669</v>
      </c>
      <c r="D16" s="75">
        <f t="shared" si="1"/>
        <v>335.8</v>
      </c>
      <c r="E16" s="75">
        <f t="shared" si="2"/>
        <v>299.88330081981366</v>
      </c>
      <c r="F16" s="75">
        <f t="shared" si="3"/>
        <v>371.71669918018637</v>
      </c>
      <c r="H16" s="331">
        <f t="shared" si="5"/>
        <v>388</v>
      </c>
      <c r="I16" s="272">
        <v>6</v>
      </c>
      <c r="J16" s="273">
        <f t="shared" si="4"/>
        <v>1.5706806282722512E-2</v>
      </c>
    </row>
    <row r="17" spans="1:13" s="523" customFormat="1" ht="12.75" x14ac:dyDescent="0.2">
      <c r="A17" s="96">
        <v>2003</v>
      </c>
      <c r="B17" s="331">
        <v>317</v>
      </c>
      <c r="C17" s="75">
        <f t="shared" si="0"/>
        <v>351.66666666666669</v>
      </c>
      <c r="D17" s="75">
        <f t="shared" si="1"/>
        <v>344.6</v>
      </c>
      <c r="E17" s="75">
        <f t="shared" si="2"/>
        <v>308.21572647420317</v>
      </c>
      <c r="F17" s="75">
        <f t="shared" si="3"/>
        <v>380.98427352579688</v>
      </c>
      <c r="H17" s="331">
        <f t="shared" si="5"/>
        <v>330</v>
      </c>
      <c r="I17" s="272">
        <v>13</v>
      </c>
      <c r="J17" s="273">
        <f t="shared" si="4"/>
        <v>4.1009463722397478E-2</v>
      </c>
    </row>
    <row r="18" spans="1:13" s="523" customFormat="1" ht="12.75" x14ac:dyDescent="0.2">
      <c r="A18" s="96">
        <v>2004</v>
      </c>
      <c r="B18" s="331">
        <v>356</v>
      </c>
      <c r="C18" s="75">
        <f t="shared" si="0"/>
        <v>336.33333333333331</v>
      </c>
      <c r="D18" s="75">
        <f t="shared" si="1"/>
        <v>362.4</v>
      </c>
      <c r="E18" s="75">
        <f t="shared" si="2"/>
        <v>325.08785934846406</v>
      </c>
      <c r="F18" s="75">
        <f t="shared" si="3"/>
        <v>399.71214065153589</v>
      </c>
      <c r="H18" s="331">
        <f t="shared" si="5"/>
        <v>365</v>
      </c>
      <c r="I18" s="272">
        <v>9</v>
      </c>
      <c r="J18" s="273">
        <f t="shared" si="4"/>
        <v>2.5280898876404494E-2</v>
      </c>
    </row>
    <row r="19" spans="1:13" s="523" customFormat="1" ht="12.75" x14ac:dyDescent="0.2">
      <c r="A19" s="96">
        <v>2005</v>
      </c>
      <c r="B19" s="331">
        <v>336</v>
      </c>
      <c r="C19" s="75">
        <f t="shared" si="0"/>
        <v>371</v>
      </c>
      <c r="D19" s="75">
        <f t="shared" si="1"/>
        <v>377</v>
      </c>
      <c r="E19" s="75">
        <f t="shared" si="2"/>
        <v>338.94368383566268</v>
      </c>
      <c r="F19" s="75">
        <f t="shared" si="3"/>
        <v>415.05631616433732</v>
      </c>
      <c r="H19" s="331">
        <f t="shared" si="5"/>
        <v>346</v>
      </c>
      <c r="I19" s="272">
        <v>10</v>
      </c>
      <c r="J19" s="273">
        <f t="shared" si="4"/>
        <v>2.976190476190476E-2</v>
      </c>
    </row>
    <row r="20" spans="1:13" s="523" customFormat="1" ht="12.75" x14ac:dyDescent="0.2">
      <c r="A20" s="96">
        <v>2006</v>
      </c>
      <c r="B20" s="331">
        <v>421</v>
      </c>
      <c r="C20" s="75">
        <f t="shared" si="0"/>
        <v>404</v>
      </c>
      <c r="D20" s="75">
        <f t="shared" si="1"/>
        <v>428.4</v>
      </c>
      <c r="E20" s="75">
        <f t="shared" ref="E20:E25" si="6">D20-1.96*SQRT(D20)</f>
        <v>387.83226109332685</v>
      </c>
      <c r="F20" s="75">
        <f t="shared" ref="F20:F25" si="7">D20+1.96*SQRT(D20)</f>
        <v>468.96773890667311</v>
      </c>
      <c r="H20" s="331">
        <f t="shared" si="5"/>
        <v>430</v>
      </c>
      <c r="I20" s="272">
        <v>9</v>
      </c>
      <c r="J20" s="273">
        <f t="shared" si="4"/>
        <v>2.1377672209026127E-2</v>
      </c>
    </row>
    <row r="21" spans="1:13" s="523" customFormat="1" ht="12.75" x14ac:dyDescent="0.2">
      <c r="A21" s="96">
        <v>2007</v>
      </c>
      <c r="B21" s="331">
        <v>455</v>
      </c>
      <c r="C21" s="75">
        <f t="shared" si="0"/>
        <v>483.33333333333331</v>
      </c>
      <c r="D21" s="75">
        <f t="shared" si="1"/>
        <v>466.2</v>
      </c>
      <c r="E21" s="75">
        <f t="shared" si="6"/>
        <v>423.88033648526965</v>
      </c>
      <c r="F21" s="75">
        <f t="shared" si="7"/>
        <v>508.51966351473033</v>
      </c>
      <c r="H21" s="331">
        <f t="shared" si="5"/>
        <v>474</v>
      </c>
      <c r="I21" s="272">
        <v>19</v>
      </c>
      <c r="J21" s="273">
        <f t="shared" si="4"/>
        <v>4.1758241758241756E-2</v>
      </c>
    </row>
    <row r="22" spans="1:13" s="523" customFormat="1" ht="12.75" x14ac:dyDescent="0.2">
      <c r="A22" s="96">
        <v>2008</v>
      </c>
      <c r="B22" s="331">
        <v>574</v>
      </c>
      <c r="C22" s="75">
        <f t="shared" si="0"/>
        <v>524.66666666666663</v>
      </c>
      <c r="D22" s="75">
        <f t="shared" si="1"/>
        <v>496</v>
      </c>
      <c r="E22" s="75">
        <f t="shared" si="6"/>
        <v>452.34872739541265</v>
      </c>
      <c r="F22" s="75">
        <f t="shared" si="7"/>
        <v>539.65127260458735</v>
      </c>
      <c r="H22" s="331">
        <f t="shared" si="5"/>
        <v>591</v>
      </c>
      <c r="I22" s="272">
        <v>17</v>
      </c>
      <c r="J22" s="273">
        <f t="shared" si="4"/>
        <v>2.9616724738675958E-2</v>
      </c>
    </row>
    <row r="23" spans="1:13" s="523" customFormat="1" ht="12.75" x14ac:dyDescent="0.2">
      <c r="A23" s="96">
        <v>2009</v>
      </c>
      <c r="B23" s="331">
        <v>545</v>
      </c>
      <c r="C23" s="75">
        <f t="shared" si="0"/>
        <v>534.66666666666663</v>
      </c>
      <c r="D23" s="75">
        <f t="shared" si="1"/>
        <v>528.6</v>
      </c>
      <c r="E23" s="75">
        <f t="shared" si="6"/>
        <v>483.53704670130912</v>
      </c>
      <c r="F23" s="75">
        <f t="shared" si="7"/>
        <v>573.66295329869092</v>
      </c>
      <c r="H23" s="331">
        <f t="shared" si="5"/>
        <v>570</v>
      </c>
      <c r="I23" s="272">
        <v>25</v>
      </c>
      <c r="J23" s="273">
        <f t="shared" si="4"/>
        <v>4.5871559633027525E-2</v>
      </c>
    </row>
    <row r="24" spans="1:13" s="523" customFormat="1" ht="12.75" x14ac:dyDescent="0.2">
      <c r="A24" s="96">
        <v>2010</v>
      </c>
      <c r="B24" s="331">
        <v>485</v>
      </c>
      <c r="C24" s="75">
        <f t="shared" si="0"/>
        <v>538</v>
      </c>
      <c r="D24" s="75">
        <f t="shared" si="1"/>
        <v>553.79999999999995</v>
      </c>
      <c r="E24" s="75">
        <f t="shared" si="6"/>
        <v>507.67540699366549</v>
      </c>
      <c r="F24" s="75">
        <f t="shared" si="7"/>
        <v>599.92459300633448</v>
      </c>
      <c r="H24" s="331">
        <f t="shared" si="5"/>
        <v>512</v>
      </c>
      <c r="I24" s="272">
        <v>27</v>
      </c>
      <c r="J24" s="273">
        <f t="shared" si="4"/>
        <v>5.5670103092783509E-2</v>
      </c>
    </row>
    <row r="25" spans="1:13" s="523" customFormat="1" ht="12.75" x14ac:dyDescent="0.2">
      <c r="A25" s="96">
        <v>2011</v>
      </c>
      <c r="B25" s="331">
        <v>584</v>
      </c>
      <c r="C25" s="75">
        <f t="shared" si="0"/>
        <v>550</v>
      </c>
      <c r="D25" s="75">
        <f t="shared" si="1"/>
        <v>544.4</v>
      </c>
      <c r="E25" s="75">
        <f t="shared" si="6"/>
        <v>498.6685333714301</v>
      </c>
      <c r="F25" s="75">
        <f t="shared" si="7"/>
        <v>590.1314666285698</v>
      </c>
      <c r="H25" s="331">
        <f t="shared" si="5"/>
        <v>609</v>
      </c>
      <c r="I25" s="272">
        <v>25</v>
      </c>
      <c r="J25" s="273">
        <f t="shared" si="4"/>
        <v>4.2808219178082189E-2</v>
      </c>
    </row>
    <row r="26" spans="1:13" s="523" customFormat="1" ht="12.75" x14ac:dyDescent="0.2">
      <c r="A26" s="96">
        <v>2012</v>
      </c>
      <c r="B26" s="331">
        <v>581</v>
      </c>
      <c r="C26" s="75">
        <f t="shared" si="0"/>
        <v>564</v>
      </c>
      <c r="D26" s="75">
        <f t="shared" si="1"/>
        <v>558.20000000000005</v>
      </c>
      <c r="E26" s="75">
        <f t="shared" ref="E26" si="8">D26-1.96*SQRT(D26)</f>
        <v>511.8925371025361</v>
      </c>
      <c r="F26" s="75">
        <f t="shared" ref="F26" si="9">D26+1.96*SQRT(D26)</f>
        <v>604.50746289746394</v>
      </c>
      <c r="H26" s="331">
        <f t="shared" si="5"/>
        <v>606</v>
      </c>
      <c r="I26" s="272">
        <v>25</v>
      </c>
      <c r="J26" s="273">
        <f t="shared" si="4"/>
        <v>4.3029259896729774E-2</v>
      </c>
    </row>
    <row r="27" spans="1:13" s="523" customFormat="1" ht="12.75" x14ac:dyDescent="0.2">
      <c r="A27" s="96">
        <v>2013</v>
      </c>
      <c r="B27" s="331">
        <v>527</v>
      </c>
      <c r="C27" s="75">
        <f t="shared" si="0"/>
        <v>574</v>
      </c>
      <c r="D27" s="75">
        <f t="shared" si="1"/>
        <v>602.4</v>
      </c>
      <c r="E27" s="75">
        <f t="shared" ref="E27" si="10">D27-1.96*SQRT(D27)</f>
        <v>554.29407687196931</v>
      </c>
      <c r="F27" s="75">
        <f t="shared" ref="F27" si="11">D27+1.96*SQRT(D27)</f>
        <v>650.50592312803064</v>
      </c>
      <c r="H27" s="331">
        <f t="shared" si="5"/>
        <v>559</v>
      </c>
      <c r="I27" s="272">
        <v>32</v>
      </c>
      <c r="J27" s="273">
        <f t="shared" ref="J27:J28" si="12">I27/B27</f>
        <v>6.0721062618595827E-2</v>
      </c>
    </row>
    <row r="28" spans="1:13" s="523" customFormat="1" ht="12.75" x14ac:dyDescent="0.2">
      <c r="A28" s="96">
        <v>2014</v>
      </c>
      <c r="B28" s="331">
        <v>614</v>
      </c>
      <c r="C28" s="75">
        <f t="shared" si="0"/>
        <v>615.66666666666663</v>
      </c>
      <c r="D28" s="75">
        <f t="shared" si="1"/>
        <v>659.2</v>
      </c>
      <c r="E28" s="75">
        <f t="shared" ref="E28" si="13">D28-1.96*SQRT(D28)</f>
        <v>608.87721470347651</v>
      </c>
      <c r="F28" s="75">
        <f t="shared" ref="F28" si="14">D28+1.96*SQRT(D28)</f>
        <v>709.52278529652358</v>
      </c>
      <c r="H28" s="331">
        <f t="shared" si="5"/>
        <v>624</v>
      </c>
      <c r="I28" s="272">
        <v>10</v>
      </c>
      <c r="J28" s="273">
        <f t="shared" si="12"/>
        <v>1.6286644951140065E-2</v>
      </c>
    </row>
    <row r="29" spans="1:13" s="523" customFormat="1" ht="12.75" x14ac:dyDescent="0.2">
      <c r="A29" s="96">
        <v>2015</v>
      </c>
      <c r="B29" s="331">
        <v>706</v>
      </c>
      <c r="C29" s="75">
        <f t="shared" si="0"/>
        <v>729.33333333333337</v>
      </c>
      <c r="D29" s="75">
        <f t="shared" ref="D29:D31" si="15">AVERAGE(B27:B31)</f>
        <v>729.8</v>
      </c>
      <c r="E29" s="75">
        <f t="shared" ref="E29" si="16">D29-1.96*SQRT(D29)</f>
        <v>676.85097092486012</v>
      </c>
      <c r="F29" s="75">
        <f t="shared" ref="F29" si="17">D29+1.96*SQRT(D29)</f>
        <v>782.74902907513979</v>
      </c>
      <c r="H29" s="331">
        <f t="shared" si="5"/>
        <v>710</v>
      </c>
      <c r="I29" s="272">
        <v>4</v>
      </c>
      <c r="J29" s="273">
        <f t="shared" si="4"/>
        <v>5.6657223796033997E-3</v>
      </c>
      <c r="M29" s="274"/>
    </row>
    <row r="30" spans="1:13" s="523" customFormat="1" ht="12.75" x14ac:dyDescent="0.2">
      <c r="A30" s="96">
        <v>2016</v>
      </c>
      <c r="B30" s="331">
        <v>868</v>
      </c>
      <c r="C30" s="75">
        <f t="shared" si="0"/>
        <v>836</v>
      </c>
      <c r="D30" s="75">
        <f t="shared" si="15"/>
        <v>861.8</v>
      </c>
      <c r="E30" s="75">
        <f t="shared" ref="E30" si="18">D30-1.96*SQRT(D30)</f>
        <v>804.26139661062314</v>
      </c>
      <c r="F30" s="75">
        <f t="shared" ref="F30" si="19">D30+1.96*SQRT(D30)</f>
        <v>919.33860338937677</v>
      </c>
      <c r="H30" s="331">
        <f t="shared" si="5"/>
        <v>873</v>
      </c>
      <c r="I30" s="272">
        <v>5</v>
      </c>
      <c r="J30" s="273">
        <f t="shared" si="4"/>
        <v>5.7603686635944703E-3</v>
      </c>
      <c r="M30" s="274"/>
    </row>
    <row r="31" spans="1:13" s="523" customFormat="1" ht="12.75" x14ac:dyDescent="0.2">
      <c r="A31" s="96">
        <v>2017</v>
      </c>
      <c r="B31" s="331">
        <v>934</v>
      </c>
      <c r="C31" s="75">
        <f t="shared" si="0"/>
        <v>996.33333333333337</v>
      </c>
      <c r="D31" s="75">
        <f t="shared" si="15"/>
        <v>991.8</v>
      </c>
      <c r="E31" s="75">
        <f t="shared" ref="E31" si="20">D31-1.96*SQRT(D31)</f>
        <v>930.07400158766154</v>
      </c>
      <c r="F31" s="75">
        <f t="shared" ref="F31" si="21">D31+1.96*SQRT(D31)</f>
        <v>1053.5259984123384</v>
      </c>
      <c r="H31" s="331">
        <f t="shared" si="5"/>
        <v>937</v>
      </c>
      <c r="I31" s="272">
        <v>3</v>
      </c>
      <c r="J31" s="273">
        <f t="shared" si="4"/>
        <v>3.2119914346895075E-3</v>
      </c>
      <c r="M31" s="274"/>
    </row>
    <row r="32" spans="1:13" s="523" customFormat="1" ht="12.75" x14ac:dyDescent="0.2">
      <c r="A32" s="96">
        <v>2018</v>
      </c>
      <c r="B32" s="331">
        <v>1187</v>
      </c>
      <c r="C32" s="75">
        <f t="shared" si="0"/>
        <v>1128.3333333333333</v>
      </c>
      <c r="D32" s="48"/>
      <c r="E32" s="48"/>
      <c r="F32" s="48"/>
      <c r="H32" s="331">
        <f t="shared" si="5"/>
        <v>1196</v>
      </c>
      <c r="I32" s="272">
        <v>9</v>
      </c>
      <c r="J32" s="273">
        <f t="shared" si="4"/>
        <v>7.582139848357203E-3</v>
      </c>
      <c r="M32" s="274"/>
    </row>
    <row r="33" spans="1:17" s="523" customFormat="1" ht="12.75" x14ac:dyDescent="0.2">
      <c r="A33" s="96">
        <v>2019</v>
      </c>
      <c r="B33" s="331">
        <v>1264</v>
      </c>
      <c r="D33" s="48"/>
      <c r="E33" s="48"/>
      <c r="F33" s="48"/>
      <c r="H33" s="331">
        <f t="shared" ref="H33" si="22">B33+I33</f>
        <v>1266</v>
      </c>
      <c r="I33" s="272">
        <v>2</v>
      </c>
      <c r="J33" s="273">
        <f t="shared" ref="J33" si="23">I33/B33</f>
        <v>1.5822784810126582E-3</v>
      </c>
      <c r="M33" s="274"/>
    </row>
    <row r="34" spans="1:17" ht="12.75" customHeight="1" x14ac:dyDescent="0.2">
      <c r="A34" s="275"/>
      <c r="B34" s="275"/>
      <c r="C34" s="719"/>
      <c r="D34" s="720"/>
      <c r="E34" s="719"/>
      <c r="F34" s="720"/>
      <c r="G34" s="720"/>
      <c r="H34" s="370"/>
      <c r="I34" s="720"/>
      <c r="J34" s="720"/>
    </row>
    <row r="35" spans="1:17" ht="11.25" customHeight="1" x14ac:dyDescent="0.2"/>
    <row r="36" spans="1:17" s="440" customFormat="1" ht="11.25" customHeight="1" x14ac:dyDescent="0.2">
      <c r="A36" s="750" t="s">
        <v>194</v>
      </c>
      <c r="B36" s="750"/>
      <c r="C36" s="361"/>
      <c r="D36" s="361"/>
      <c r="E36" s="361"/>
      <c r="F36" s="361"/>
      <c r="G36" s="361"/>
      <c r="H36" s="361"/>
      <c r="I36" s="361"/>
      <c r="J36" s="361"/>
    </row>
    <row r="37" spans="1:17" s="440" customFormat="1" ht="11.25" customHeight="1" x14ac:dyDescent="0.2">
      <c r="A37" s="748" t="s">
        <v>248</v>
      </c>
      <c r="B37" s="748"/>
      <c r="C37" s="748"/>
      <c r="D37" s="748"/>
      <c r="E37" s="748"/>
      <c r="F37" s="748"/>
      <c r="G37" s="748"/>
      <c r="H37" s="748"/>
      <c r="I37" s="748"/>
      <c r="J37" s="748"/>
    </row>
    <row r="38" spans="1:17" s="440" customFormat="1" ht="11.25" customHeight="1" x14ac:dyDescent="0.2">
      <c r="A38" s="749" t="s">
        <v>525</v>
      </c>
      <c r="B38" s="749"/>
      <c r="C38" s="749"/>
      <c r="D38" s="749"/>
      <c r="E38" s="749"/>
      <c r="F38" s="749"/>
      <c r="G38" s="749"/>
      <c r="H38" s="749"/>
      <c r="I38" s="749"/>
      <c r="J38" s="749"/>
      <c r="K38" s="484"/>
      <c r="L38" s="484"/>
      <c r="M38" s="484"/>
      <c r="N38" s="484"/>
      <c r="O38" s="484"/>
      <c r="P38" s="484"/>
      <c r="Q38" s="484"/>
    </row>
    <row r="39" spans="1:17" s="440" customFormat="1" ht="11.25" customHeight="1" x14ac:dyDescent="0.2">
      <c r="A39" s="749"/>
      <c r="B39" s="749"/>
      <c r="C39" s="749"/>
      <c r="D39" s="749"/>
      <c r="E39" s="749"/>
      <c r="F39" s="749"/>
      <c r="G39" s="749"/>
      <c r="H39" s="749"/>
      <c r="I39" s="749"/>
      <c r="J39" s="749"/>
      <c r="K39" s="484"/>
      <c r="L39" s="484"/>
      <c r="M39" s="484"/>
      <c r="N39" s="484"/>
      <c r="O39" s="484"/>
      <c r="P39" s="484"/>
      <c r="Q39" s="484"/>
    </row>
    <row r="40" spans="1:17" s="440" customFormat="1" ht="11.25" customHeight="1" x14ac:dyDescent="0.2">
      <c r="A40" s="749"/>
      <c r="B40" s="749"/>
      <c r="C40" s="749"/>
      <c r="D40" s="749"/>
      <c r="E40" s="749"/>
      <c r="F40" s="749"/>
      <c r="G40" s="749"/>
      <c r="H40" s="749"/>
      <c r="I40" s="749"/>
      <c r="J40" s="749"/>
      <c r="K40" s="484"/>
      <c r="L40" s="484"/>
      <c r="M40" s="484"/>
      <c r="N40" s="484"/>
      <c r="O40" s="484"/>
      <c r="P40" s="484"/>
      <c r="Q40" s="484"/>
    </row>
    <row r="41" spans="1:17" s="440" customFormat="1" ht="11.25" customHeight="1" x14ac:dyDescent="0.2">
      <c r="A41" s="749"/>
      <c r="B41" s="749"/>
      <c r="C41" s="749"/>
      <c r="D41" s="749"/>
      <c r="E41" s="749"/>
      <c r="F41" s="749"/>
      <c r="G41" s="749"/>
      <c r="H41" s="749"/>
      <c r="I41" s="749"/>
      <c r="J41" s="749"/>
      <c r="K41" s="484"/>
      <c r="L41" s="484"/>
      <c r="M41" s="484"/>
      <c r="N41" s="484"/>
      <c r="O41" s="484"/>
      <c r="P41" s="484"/>
      <c r="Q41" s="484"/>
    </row>
    <row r="42" spans="1:17" s="440" customFormat="1" ht="11.25" customHeight="1" x14ac:dyDescent="0.2">
      <c r="A42" s="734" t="s">
        <v>526</v>
      </c>
      <c r="B42" s="734"/>
      <c r="C42" s="734"/>
      <c r="D42" s="734"/>
      <c r="E42" s="734"/>
      <c r="F42" s="734"/>
      <c r="G42" s="734"/>
      <c r="H42" s="734"/>
      <c r="I42" s="734"/>
      <c r="J42" s="734"/>
      <c r="K42" s="484"/>
      <c r="L42" s="484"/>
      <c r="M42" s="484"/>
      <c r="N42" s="484"/>
      <c r="O42" s="484"/>
      <c r="P42" s="484"/>
      <c r="Q42" s="484"/>
    </row>
    <row r="43" spans="1:17" s="440" customFormat="1" ht="11.25" customHeight="1" x14ac:dyDescent="0.2">
      <c r="A43" s="734" t="s">
        <v>527</v>
      </c>
      <c r="B43" s="734"/>
      <c r="C43" s="734"/>
      <c r="D43" s="734"/>
      <c r="E43" s="734"/>
      <c r="F43" s="734"/>
      <c r="G43" s="734"/>
      <c r="H43" s="734"/>
      <c r="I43" s="734"/>
      <c r="J43" s="734"/>
      <c r="K43" s="484"/>
      <c r="L43" s="484"/>
      <c r="M43" s="484"/>
      <c r="N43" s="484"/>
      <c r="O43" s="484"/>
      <c r="P43" s="484"/>
      <c r="Q43" s="484"/>
    </row>
    <row r="44" spans="1:17" s="718" customFormat="1" ht="11.25" customHeight="1" x14ac:dyDescent="0.2">
      <c r="A44" s="576"/>
      <c r="B44" s="576"/>
      <c r="C44" s="576"/>
      <c r="D44" s="576"/>
      <c r="E44" s="576"/>
      <c r="F44" s="576"/>
      <c r="G44" s="576"/>
      <c r="H44" s="576"/>
      <c r="I44" s="576"/>
      <c r="J44" s="576"/>
    </row>
    <row r="45" spans="1:17" s="718" customFormat="1" ht="11.25" customHeight="1" x14ac:dyDescent="0.2">
      <c r="A45" s="740" t="s">
        <v>785</v>
      </c>
      <c r="B45" s="740"/>
    </row>
    <row r="81" ht="5.25" customHeight="1" x14ac:dyDescent="0.2"/>
    <row r="82" ht="174" customHeight="1" x14ac:dyDescent="0.2"/>
  </sheetData>
  <mergeCells count="21">
    <mergeCell ref="E7:E9"/>
    <mergeCell ref="F7:F9"/>
    <mergeCell ref="I7:I9"/>
    <mergeCell ref="J7:J9"/>
    <mergeCell ref="A1:F1"/>
    <mergeCell ref="A43:J43"/>
    <mergeCell ref="I3:J6"/>
    <mergeCell ref="L1:N1"/>
    <mergeCell ref="A45:B45"/>
    <mergeCell ref="E3:F6"/>
    <mergeCell ref="A3:A9"/>
    <mergeCell ref="B3:B9"/>
    <mergeCell ref="H3:H9"/>
    <mergeCell ref="A37:J37"/>
    <mergeCell ref="A42:J42"/>
    <mergeCell ref="C3:D6"/>
    <mergeCell ref="A38:J41"/>
    <mergeCell ref="A36:B36"/>
    <mergeCell ref="C7:C9"/>
    <mergeCell ref="D7:D9"/>
    <mergeCell ref="H1:I1"/>
  </mergeCells>
  <phoneticPr fontId="0" type="noConversion"/>
  <hyperlinks>
    <hyperlink ref="H1" location="Contents!A1" display="back to contents"/>
  </hyperlinks>
  <pageMargins left="0.75" right="0.75" top="1" bottom="1" header="0.5" footer="0.5"/>
  <pageSetup paperSize="9" scale="95" orientation="portrait" r:id="rId1"/>
  <headerFooter alignWithMargins="0"/>
  <ignoredErrors>
    <ignoredError sqref="D12:D24 C11:C32 D25:D30 D31:F31" formulaRange="1"/>
    <ignoredError sqref="J30" evalErro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3"/>
  <sheetViews>
    <sheetView showGridLines="0" zoomScaleNormal="100" workbookViewId="0">
      <selection sqref="A1:G1"/>
    </sheetView>
  </sheetViews>
  <sheetFormatPr defaultColWidth="9.1640625" defaultRowHeight="11.25" customHeight="1" x14ac:dyDescent="0.2"/>
  <cols>
    <col min="1" max="1" width="24.83203125" style="234" customWidth="1"/>
    <col min="2" max="2" width="12.83203125" style="234" customWidth="1"/>
    <col min="3" max="3" width="15.83203125" style="234" customWidth="1"/>
    <col min="4" max="8" width="13.5" style="234" customWidth="1"/>
    <col min="9" max="13" width="12.83203125" style="234" customWidth="1"/>
    <col min="14" max="14" width="14.1640625" style="234" customWidth="1"/>
    <col min="15" max="16" width="10.83203125" style="234" customWidth="1"/>
    <col min="17" max="17" width="10.83203125" style="636" customWidth="1"/>
    <col min="18" max="18" width="13" style="234" customWidth="1"/>
    <col min="19" max="19" width="3" style="234" customWidth="1"/>
    <col min="20" max="16384" width="9.1640625" style="234"/>
  </cols>
  <sheetData>
    <row r="1" spans="1:22" ht="18" customHeight="1" x14ac:dyDescent="0.2">
      <c r="A1" s="881" t="s">
        <v>817</v>
      </c>
      <c r="B1" s="881"/>
      <c r="C1" s="881"/>
      <c r="D1" s="881"/>
      <c r="E1" s="881"/>
      <c r="F1" s="881"/>
      <c r="G1" s="881"/>
      <c r="H1" s="482"/>
      <c r="I1" s="725" t="s">
        <v>761</v>
      </c>
      <c r="J1" s="725"/>
      <c r="K1" s="482"/>
      <c r="L1" s="482"/>
      <c r="M1" s="482"/>
      <c r="N1" s="482"/>
      <c r="O1" s="482"/>
      <c r="P1" s="482"/>
      <c r="Q1" s="192"/>
      <c r="T1" s="722"/>
      <c r="U1" s="722"/>
      <c r="V1" s="439"/>
    </row>
    <row r="2" spans="1:22" ht="15" customHeight="1" x14ac:dyDescent="0.2">
      <c r="A2" s="192"/>
      <c r="B2" s="192"/>
      <c r="C2" s="192"/>
      <c r="D2" s="192"/>
      <c r="E2" s="192"/>
      <c r="F2" s="192"/>
      <c r="G2" s="192"/>
      <c r="H2" s="192"/>
      <c r="I2" s="255"/>
      <c r="J2" s="255"/>
      <c r="K2" s="322"/>
      <c r="L2" s="322"/>
      <c r="M2" s="322"/>
      <c r="N2" s="322"/>
      <c r="O2" s="192"/>
      <c r="P2" s="192"/>
      <c r="Q2" s="255"/>
    </row>
    <row r="3" spans="1:22" s="507" customFormat="1" ht="12.75" x14ac:dyDescent="0.2">
      <c r="A3" s="883" t="s">
        <v>416</v>
      </c>
      <c r="B3" s="741" t="s">
        <v>139</v>
      </c>
      <c r="C3" s="741" t="s">
        <v>196</v>
      </c>
      <c r="D3" s="741" t="s">
        <v>33</v>
      </c>
      <c r="E3" s="741" t="s">
        <v>373</v>
      </c>
      <c r="F3" s="741" t="s">
        <v>358</v>
      </c>
      <c r="G3" s="741" t="s">
        <v>359</v>
      </c>
      <c r="H3" s="741" t="s">
        <v>360</v>
      </c>
      <c r="I3" s="930" t="s">
        <v>91</v>
      </c>
      <c r="J3" s="930"/>
      <c r="K3" s="930"/>
      <c r="L3" s="930"/>
      <c r="M3" s="930"/>
      <c r="N3" s="741" t="s">
        <v>643</v>
      </c>
      <c r="O3" s="927" t="s">
        <v>34</v>
      </c>
      <c r="P3" s="751" t="s">
        <v>374</v>
      </c>
      <c r="Q3" s="751" t="s">
        <v>192</v>
      </c>
      <c r="R3" s="751" t="s">
        <v>45</v>
      </c>
    </row>
    <row r="4" spans="1:22" s="507" customFormat="1" ht="12.75" x14ac:dyDescent="0.2">
      <c r="A4" s="929"/>
      <c r="B4" s="742"/>
      <c r="C4" s="742"/>
      <c r="D4" s="742"/>
      <c r="E4" s="742"/>
      <c r="F4" s="742"/>
      <c r="G4" s="742"/>
      <c r="H4" s="742"/>
      <c r="I4" s="931"/>
      <c r="J4" s="931"/>
      <c r="K4" s="931"/>
      <c r="L4" s="931"/>
      <c r="M4" s="931"/>
      <c r="N4" s="742"/>
      <c r="O4" s="928"/>
      <c r="P4" s="752"/>
      <c r="Q4" s="752"/>
      <c r="R4" s="752"/>
    </row>
    <row r="5" spans="1:22" s="507" customFormat="1" ht="12.75" customHeight="1" x14ac:dyDescent="0.2">
      <c r="A5" s="884"/>
      <c r="B5" s="926"/>
      <c r="C5" s="926"/>
      <c r="D5" s="886"/>
      <c r="E5" s="742"/>
      <c r="F5" s="742"/>
      <c r="G5" s="742"/>
      <c r="H5" s="742"/>
      <c r="I5" s="741" t="s">
        <v>193</v>
      </c>
      <c r="J5" s="330" t="s">
        <v>92</v>
      </c>
      <c r="K5" s="323"/>
      <c r="L5" s="330" t="s">
        <v>92</v>
      </c>
      <c r="M5" s="323"/>
      <c r="N5" s="932"/>
      <c r="O5" s="886"/>
      <c r="P5" s="886"/>
      <c r="Q5" s="886"/>
      <c r="R5" s="926"/>
    </row>
    <row r="6" spans="1:22" s="507" customFormat="1" ht="12.75" customHeight="1" x14ac:dyDescent="0.2">
      <c r="A6" s="884"/>
      <c r="B6" s="926"/>
      <c r="C6" s="926"/>
      <c r="D6" s="886"/>
      <c r="E6" s="742"/>
      <c r="F6" s="742"/>
      <c r="G6" s="742"/>
      <c r="H6" s="742"/>
      <c r="I6" s="742"/>
      <c r="J6" s="932" t="s">
        <v>639</v>
      </c>
      <c r="K6" s="328" t="s">
        <v>662</v>
      </c>
      <c r="L6" s="932" t="s">
        <v>640</v>
      </c>
      <c r="M6" s="328" t="s">
        <v>662</v>
      </c>
      <c r="N6" s="932"/>
      <c r="O6" s="886"/>
      <c r="P6" s="886"/>
      <c r="Q6" s="886"/>
      <c r="R6" s="926"/>
    </row>
    <row r="7" spans="1:22" s="507" customFormat="1" ht="12.75" customHeight="1" x14ac:dyDescent="0.2">
      <c r="A7" s="884"/>
      <c r="B7" s="926"/>
      <c r="C7" s="926"/>
      <c r="D7" s="886"/>
      <c r="E7" s="742"/>
      <c r="F7" s="742"/>
      <c r="G7" s="742"/>
      <c r="H7" s="742"/>
      <c r="I7" s="742"/>
      <c r="J7" s="932"/>
      <c r="K7" s="328"/>
      <c r="L7" s="932"/>
      <c r="M7" s="328"/>
      <c r="N7" s="932"/>
      <c r="O7" s="886"/>
      <c r="P7" s="886"/>
      <c r="Q7" s="886"/>
      <c r="R7" s="926"/>
    </row>
    <row r="8" spans="1:22" s="507" customFormat="1" ht="12.75" customHeight="1" x14ac:dyDescent="0.2">
      <c r="A8" s="884"/>
      <c r="B8" s="926"/>
      <c r="C8" s="926"/>
      <c r="D8" s="886"/>
      <c r="E8" s="742"/>
      <c r="F8" s="742"/>
      <c r="G8" s="742"/>
      <c r="H8" s="742"/>
      <c r="I8" s="742"/>
      <c r="J8" s="932"/>
      <c r="K8" s="932" t="s">
        <v>32</v>
      </c>
      <c r="L8" s="932"/>
      <c r="M8" s="932" t="s">
        <v>407</v>
      </c>
      <c r="N8" s="932"/>
      <c r="O8" s="886"/>
      <c r="P8" s="886"/>
      <c r="Q8" s="886"/>
      <c r="R8" s="926"/>
    </row>
    <row r="9" spans="1:22" s="507" customFormat="1" ht="12.75" x14ac:dyDescent="0.2">
      <c r="A9" s="884"/>
      <c r="B9" s="926"/>
      <c r="C9" s="926"/>
      <c r="D9" s="886"/>
      <c r="E9" s="742"/>
      <c r="F9" s="742"/>
      <c r="G9" s="742"/>
      <c r="H9" s="742"/>
      <c r="I9" s="742"/>
      <c r="J9" s="932"/>
      <c r="K9" s="932"/>
      <c r="L9" s="932"/>
      <c r="M9" s="932"/>
      <c r="N9" s="932"/>
      <c r="O9" s="886"/>
      <c r="P9" s="886"/>
      <c r="Q9" s="886"/>
      <c r="R9" s="926"/>
    </row>
    <row r="10" spans="1:22" s="507" customFormat="1" ht="12.75" x14ac:dyDescent="0.2">
      <c r="A10" s="247"/>
      <c r="B10" s="247"/>
      <c r="C10" s="247"/>
      <c r="D10" s="247"/>
      <c r="E10" s="247"/>
      <c r="F10" s="247"/>
      <c r="G10" s="247"/>
      <c r="H10" s="247"/>
      <c r="I10" s="493"/>
      <c r="J10" s="933"/>
      <c r="K10" s="247"/>
      <c r="L10" s="933"/>
      <c r="M10" s="247"/>
      <c r="N10" s="933"/>
      <c r="O10" s="247"/>
      <c r="P10" s="247"/>
      <c r="Q10" s="247"/>
      <c r="R10" s="247"/>
    </row>
    <row r="11" spans="1:22" s="506" customFormat="1" ht="21" customHeight="1" x14ac:dyDescent="0.2">
      <c r="A11" s="262" t="s">
        <v>18</v>
      </c>
      <c r="B11" s="392">
        <v>1264</v>
      </c>
      <c r="C11" s="391">
        <v>645</v>
      </c>
      <c r="D11" s="391">
        <v>560</v>
      </c>
      <c r="E11" s="391">
        <v>959</v>
      </c>
      <c r="F11" s="391">
        <v>55</v>
      </c>
      <c r="G11" s="391">
        <v>116</v>
      </c>
      <c r="H11" s="392">
        <v>1092</v>
      </c>
      <c r="I11" s="391">
        <v>888</v>
      </c>
      <c r="J11" s="391">
        <v>195</v>
      </c>
      <c r="K11" s="391">
        <v>179</v>
      </c>
      <c r="L11" s="391">
        <v>814</v>
      </c>
      <c r="M11" s="391">
        <v>752</v>
      </c>
      <c r="N11" s="391">
        <v>438</v>
      </c>
      <c r="O11" s="391">
        <v>365</v>
      </c>
      <c r="P11" s="391">
        <v>25</v>
      </c>
      <c r="Q11" s="391">
        <v>51</v>
      </c>
      <c r="R11" s="391">
        <v>137</v>
      </c>
    </row>
    <row r="12" spans="1:22" s="507" customFormat="1" ht="9" customHeight="1" x14ac:dyDescent="0.2">
      <c r="B12" s="103"/>
      <c r="C12" s="630"/>
      <c r="D12" s="630"/>
      <c r="E12" s="630"/>
      <c r="F12" s="630"/>
      <c r="G12" s="630"/>
      <c r="H12" s="630"/>
      <c r="I12" s="630"/>
      <c r="J12" s="630"/>
      <c r="K12" s="630"/>
      <c r="L12" s="630"/>
      <c r="M12" s="630"/>
      <c r="N12" s="630"/>
      <c r="O12" s="630"/>
      <c r="P12" s="630"/>
      <c r="Q12" s="630"/>
      <c r="R12" s="630"/>
    </row>
    <row r="13" spans="1:22" s="507" customFormat="1" ht="12.75" x14ac:dyDescent="0.2">
      <c r="A13" s="167" t="s">
        <v>74</v>
      </c>
      <c r="B13" s="393">
        <v>44</v>
      </c>
      <c r="C13" s="393">
        <v>24</v>
      </c>
      <c r="D13" s="393">
        <v>20</v>
      </c>
      <c r="E13" s="393">
        <v>32</v>
      </c>
      <c r="F13" s="393">
        <v>4</v>
      </c>
      <c r="G13" s="393">
        <v>7</v>
      </c>
      <c r="H13" s="393">
        <v>38</v>
      </c>
      <c r="I13" s="393">
        <v>27</v>
      </c>
      <c r="J13" s="393">
        <v>24</v>
      </c>
      <c r="K13" s="393">
        <v>24</v>
      </c>
      <c r="L13" s="393">
        <v>10</v>
      </c>
      <c r="M13" s="393">
        <v>1</v>
      </c>
      <c r="N13" s="393">
        <v>17</v>
      </c>
      <c r="O13" s="393">
        <v>28</v>
      </c>
      <c r="P13" s="393">
        <v>0</v>
      </c>
      <c r="Q13" s="393">
        <v>0</v>
      </c>
      <c r="R13" s="393">
        <v>10</v>
      </c>
    </row>
    <row r="14" spans="1:22" s="507" customFormat="1" ht="12.75" x14ac:dyDescent="0.2">
      <c r="A14" s="167" t="s">
        <v>73</v>
      </c>
      <c r="B14" s="393">
        <v>26</v>
      </c>
      <c r="C14" s="393">
        <v>15</v>
      </c>
      <c r="D14" s="393">
        <v>9</v>
      </c>
      <c r="E14" s="393">
        <v>19</v>
      </c>
      <c r="F14" s="393">
        <v>0</v>
      </c>
      <c r="G14" s="393">
        <v>4</v>
      </c>
      <c r="H14" s="393">
        <v>21</v>
      </c>
      <c r="I14" s="393">
        <v>9</v>
      </c>
      <c r="J14" s="393">
        <v>8</v>
      </c>
      <c r="K14" s="393">
        <v>8</v>
      </c>
      <c r="L14" s="393">
        <v>2</v>
      </c>
      <c r="M14" s="393">
        <v>1</v>
      </c>
      <c r="N14" s="393">
        <v>4</v>
      </c>
      <c r="O14" s="393">
        <v>13</v>
      </c>
      <c r="P14" s="393">
        <v>1</v>
      </c>
      <c r="Q14" s="393">
        <v>1</v>
      </c>
      <c r="R14" s="393">
        <v>6</v>
      </c>
    </row>
    <row r="15" spans="1:22" s="507" customFormat="1" ht="12.75" x14ac:dyDescent="0.2">
      <c r="A15" s="167" t="s">
        <v>72</v>
      </c>
      <c r="B15" s="393">
        <v>21</v>
      </c>
      <c r="C15" s="393">
        <v>13</v>
      </c>
      <c r="D15" s="393">
        <v>11</v>
      </c>
      <c r="E15" s="393">
        <v>19</v>
      </c>
      <c r="F15" s="393">
        <v>1</v>
      </c>
      <c r="G15" s="393">
        <v>1</v>
      </c>
      <c r="H15" s="393">
        <v>19</v>
      </c>
      <c r="I15" s="393">
        <v>19</v>
      </c>
      <c r="J15" s="393">
        <v>8</v>
      </c>
      <c r="K15" s="393">
        <v>7</v>
      </c>
      <c r="L15" s="393">
        <v>18</v>
      </c>
      <c r="M15" s="393">
        <v>14</v>
      </c>
      <c r="N15" s="393">
        <v>8</v>
      </c>
      <c r="O15" s="393">
        <v>4</v>
      </c>
      <c r="P15" s="393">
        <v>0</v>
      </c>
      <c r="Q15" s="393">
        <v>0</v>
      </c>
      <c r="R15" s="393">
        <v>4</v>
      </c>
    </row>
    <row r="16" spans="1:22" s="507" customFormat="1" ht="12.75" x14ac:dyDescent="0.2">
      <c r="A16" s="167" t="s">
        <v>71</v>
      </c>
      <c r="B16" s="393">
        <v>13</v>
      </c>
      <c r="C16" s="393">
        <v>9</v>
      </c>
      <c r="D16" s="393">
        <v>7</v>
      </c>
      <c r="E16" s="393">
        <v>11</v>
      </c>
      <c r="F16" s="393">
        <v>0</v>
      </c>
      <c r="G16" s="393">
        <v>1</v>
      </c>
      <c r="H16" s="393">
        <v>13</v>
      </c>
      <c r="I16" s="393">
        <v>8</v>
      </c>
      <c r="J16" s="393">
        <v>2</v>
      </c>
      <c r="K16" s="393">
        <v>2</v>
      </c>
      <c r="L16" s="393">
        <v>8</v>
      </c>
      <c r="M16" s="393">
        <v>7</v>
      </c>
      <c r="N16" s="393">
        <v>7</v>
      </c>
      <c r="O16" s="393">
        <v>4</v>
      </c>
      <c r="P16" s="393">
        <v>0</v>
      </c>
      <c r="Q16" s="393">
        <v>0</v>
      </c>
      <c r="R16" s="393">
        <v>0</v>
      </c>
    </row>
    <row r="17" spans="1:18" s="507" customFormat="1" ht="12.75" x14ac:dyDescent="0.2">
      <c r="A17" s="523" t="s">
        <v>402</v>
      </c>
      <c r="B17" s="393">
        <v>96</v>
      </c>
      <c r="C17" s="393">
        <v>41</v>
      </c>
      <c r="D17" s="393">
        <v>48</v>
      </c>
      <c r="E17" s="393">
        <v>68</v>
      </c>
      <c r="F17" s="393">
        <v>7</v>
      </c>
      <c r="G17" s="393">
        <v>10</v>
      </c>
      <c r="H17" s="393">
        <v>78</v>
      </c>
      <c r="I17" s="393">
        <v>66</v>
      </c>
      <c r="J17" s="393">
        <v>39</v>
      </c>
      <c r="K17" s="393">
        <v>38</v>
      </c>
      <c r="L17" s="393">
        <v>54</v>
      </c>
      <c r="M17" s="393">
        <v>46</v>
      </c>
      <c r="N17" s="393">
        <v>46</v>
      </c>
      <c r="O17" s="393">
        <v>45</v>
      </c>
      <c r="P17" s="393">
        <v>1</v>
      </c>
      <c r="Q17" s="393">
        <v>4</v>
      </c>
      <c r="R17" s="393">
        <v>15</v>
      </c>
    </row>
    <row r="18" spans="1:18" s="507" customFormat="1" ht="12.75" x14ac:dyDescent="0.2">
      <c r="A18" s="167" t="s">
        <v>70</v>
      </c>
      <c r="B18" s="393">
        <v>15</v>
      </c>
      <c r="C18" s="393">
        <v>7</v>
      </c>
      <c r="D18" s="393">
        <v>10</v>
      </c>
      <c r="E18" s="393">
        <v>12</v>
      </c>
      <c r="F18" s="393">
        <v>0</v>
      </c>
      <c r="G18" s="393">
        <v>0</v>
      </c>
      <c r="H18" s="393">
        <v>13</v>
      </c>
      <c r="I18" s="393">
        <v>11</v>
      </c>
      <c r="J18" s="393">
        <v>4</v>
      </c>
      <c r="K18" s="393">
        <v>4</v>
      </c>
      <c r="L18" s="393">
        <v>9</v>
      </c>
      <c r="M18" s="393">
        <v>9</v>
      </c>
      <c r="N18" s="393">
        <v>8</v>
      </c>
      <c r="O18" s="393">
        <v>3</v>
      </c>
      <c r="P18" s="393">
        <v>0</v>
      </c>
      <c r="Q18" s="393">
        <v>1</v>
      </c>
      <c r="R18" s="393">
        <v>2</v>
      </c>
    </row>
    <row r="19" spans="1:18" s="507" customFormat="1" ht="12.75" x14ac:dyDescent="0.2">
      <c r="A19" s="167" t="s">
        <v>21</v>
      </c>
      <c r="B19" s="393">
        <v>35</v>
      </c>
      <c r="C19" s="393">
        <v>16</v>
      </c>
      <c r="D19" s="393">
        <v>10</v>
      </c>
      <c r="E19" s="393">
        <v>21</v>
      </c>
      <c r="F19" s="393">
        <v>3</v>
      </c>
      <c r="G19" s="393">
        <v>2</v>
      </c>
      <c r="H19" s="393">
        <v>27</v>
      </c>
      <c r="I19" s="393">
        <v>16</v>
      </c>
      <c r="J19" s="393">
        <v>2</v>
      </c>
      <c r="K19" s="393">
        <v>2</v>
      </c>
      <c r="L19" s="393">
        <v>16</v>
      </c>
      <c r="M19" s="393">
        <v>14</v>
      </c>
      <c r="N19" s="393">
        <v>9</v>
      </c>
      <c r="O19" s="393">
        <v>9</v>
      </c>
      <c r="P19" s="393">
        <v>2</v>
      </c>
      <c r="Q19" s="393">
        <v>1</v>
      </c>
      <c r="R19" s="393">
        <v>1</v>
      </c>
    </row>
    <row r="20" spans="1:18" s="507" customFormat="1" ht="12.75" x14ac:dyDescent="0.2">
      <c r="A20" s="167" t="s">
        <v>69</v>
      </c>
      <c r="B20" s="393">
        <v>72</v>
      </c>
      <c r="C20" s="393">
        <v>43</v>
      </c>
      <c r="D20" s="393">
        <v>25</v>
      </c>
      <c r="E20" s="393">
        <v>58</v>
      </c>
      <c r="F20" s="393">
        <v>3</v>
      </c>
      <c r="G20" s="393">
        <v>10</v>
      </c>
      <c r="H20" s="393">
        <v>70</v>
      </c>
      <c r="I20" s="393">
        <v>58</v>
      </c>
      <c r="J20" s="393">
        <v>10</v>
      </c>
      <c r="K20" s="393">
        <v>10</v>
      </c>
      <c r="L20" s="393">
        <v>56</v>
      </c>
      <c r="M20" s="393">
        <v>56</v>
      </c>
      <c r="N20" s="393">
        <v>28</v>
      </c>
      <c r="O20" s="393">
        <v>18</v>
      </c>
      <c r="P20" s="393">
        <v>0</v>
      </c>
      <c r="Q20" s="393">
        <v>4</v>
      </c>
      <c r="R20" s="393">
        <v>8</v>
      </c>
    </row>
    <row r="21" spans="1:18" s="507" customFormat="1" ht="12.75" x14ac:dyDescent="0.2">
      <c r="A21" s="167" t="s">
        <v>68</v>
      </c>
      <c r="B21" s="393">
        <v>41</v>
      </c>
      <c r="C21" s="393">
        <v>20</v>
      </c>
      <c r="D21" s="393">
        <v>21</v>
      </c>
      <c r="E21" s="393">
        <v>31</v>
      </c>
      <c r="F21" s="393">
        <v>1</v>
      </c>
      <c r="G21" s="393">
        <v>2</v>
      </c>
      <c r="H21" s="393">
        <v>37</v>
      </c>
      <c r="I21" s="393">
        <v>31</v>
      </c>
      <c r="J21" s="393">
        <v>2</v>
      </c>
      <c r="K21" s="393">
        <v>2</v>
      </c>
      <c r="L21" s="393">
        <v>30</v>
      </c>
      <c r="M21" s="393">
        <v>28</v>
      </c>
      <c r="N21" s="393">
        <v>15</v>
      </c>
      <c r="O21" s="393">
        <v>9</v>
      </c>
      <c r="P21" s="393">
        <v>0</v>
      </c>
      <c r="Q21" s="393">
        <v>3</v>
      </c>
      <c r="R21" s="393">
        <v>2</v>
      </c>
    </row>
    <row r="22" spans="1:18" s="507" customFormat="1" ht="12.75" x14ac:dyDescent="0.2">
      <c r="A22" s="167" t="s">
        <v>67</v>
      </c>
      <c r="B22" s="393">
        <v>7</v>
      </c>
      <c r="C22" s="393">
        <v>5</v>
      </c>
      <c r="D22" s="393">
        <v>5</v>
      </c>
      <c r="E22" s="393">
        <v>6</v>
      </c>
      <c r="F22" s="393">
        <v>0</v>
      </c>
      <c r="G22" s="393">
        <v>4</v>
      </c>
      <c r="H22" s="393">
        <v>7</v>
      </c>
      <c r="I22" s="393">
        <v>4</v>
      </c>
      <c r="J22" s="393">
        <v>0</v>
      </c>
      <c r="K22" s="393">
        <v>0</v>
      </c>
      <c r="L22" s="393">
        <v>4</v>
      </c>
      <c r="M22" s="393">
        <v>4</v>
      </c>
      <c r="N22" s="393">
        <v>4</v>
      </c>
      <c r="O22" s="393">
        <v>1</v>
      </c>
      <c r="P22" s="393">
        <v>0</v>
      </c>
      <c r="Q22" s="393">
        <v>0</v>
      </c>
      <c r="R22" s="393">
        <v>1</v>
      </c>
    </row>
    <row r="23" spans="1:18" s="507" customFormat="1" ht="12.75" x14ac:dyDescent="0.2">
      <c r="A23" s="167" t="s">
        <v>66</v>
      </c>
      <c r="B23" s="393">
        <v>18</v>
      </c>
      <c r="C23" s="393">
        <v>10</v>
      </c>
      <c r="D23" s="393">
        <v>9</v>
      </c>
      <c r="E23" s="393">
        <v>14</v>
      </c>
      <c r="F23" s="393">
        <v>2</v>
      </c>
      <c r="G23" s="393">
        <v>3</v>
      </c>
      <c r="H23" s="393">
        <v>15</v>
      </c>
      <c r="I23" s="393">
        <v>15</v>
      </c>
      <c r="J23" s="393">
        <v>13</v>
      </c>
      <c r="K23" s="393">
        <v>13</v>
      </c>
      <c r="L23" s="393">
        <v>7</v>
      </c>
      <c r="M23" s="393">
        <v>6</v>
      </c>
      <c r="N23" s="393">
        <v>7</v>
      </c>
      <c r="O23" s="393">
        <v>3</v>
      </c>
      <c r="P23" s="393">
        <v>0</v>
      </c>
      <c r="Q23" s="393">
        <v>3</v>
      </c>
      <c r="R23" s="393">
        <v>4</v>
      </c>
    </row>
    <row r="24" spans="1:18" s="507" customFormat="1" ht="12.75" x14ac:dyDescent="0.2">
      <c r="A24" s="235" t="s">
        <v>65</v>
      </c>
      <c r="B24" s="393">
        <v>8</v>
      </c>
      <c r="C24" s="393">
        <v>3</v>
      </c>
      <c r="D24" s="393">
        <v>3</v>
      </c>
      <c r="E24" s="393">
        <v>4</v>
      </c>
      <c r="F24" s="393">
        <v>0</v>
      </c>
      <c r="G24" s="393">
        <v>1</v>
      </c>
      <c r="H24" s="393">
        <v>6</v>
      </c>
      <c r="I24" s="393">
        <v>3</v>
      </c>
      <c r="J24" s="393">
        <v>0</v>
      </c>
      <c r="K24" s="393">
        <v>0</v>
      </c>
      <c r="L24" s="393">
        <v>3</v>
      </c>
      <c r="M24" s="393">
        <v>3</v>
      </c>
      <c r="N24" s="393">
        <v>0</v>
      </c>
      <c r="O24" s="393">
        <v>2</v>
      </c>
      <c r="P24" s="393">
        <v>0</v>
      </c>
      <c r="Q24" s="393">
        <v>0</v>
      </c>
      <c r="R24" s="393">
        <v>2</v>
      </c>
    </row>
    <row r="25" spans="1:18" s="507" customFormat="1" ht="12.75" x14ac:dyDescent="0.2">
      <c r="A25" s="235" t="s">
        <v>64</v>
      </c>
      <c r="B25" s="393">
        <v>41</v>
      </c>
      <c r="C25" s="393">
        <v>26</v>
      </c>
      <c r="D25" s="393">
        <v>21</v>
      </c>
      <c r="E25" s="393">
        <v>33</v>
      </c>
      <c r="F25" s="393">
        <v>2</v>
      </c>
      <c r="G25" s="393">
        <v>2</v>
      </c>
      <c r="H25" s="393">
        <v>37</v>
      </c>
      <c r="I25" s="393">
        <v>35</v>
      </c>
      <c r="J25" s="393">
        <v>13</v>
      </c>
      <c r="K25" s="393">
        <v>13</v>
      </c>
      <c r="L25" s="393">
        <v>33</v>
      </c>
      <c r="M25" s="393">
        <v>27</v>
      </c>
      <c r="N25" s="393">
        <v>25</v>
      </c>
      <c r="O25" s="393">
        <v>12</v>
      </c>
      <c r="P25" s="393">
        <v>0</v>
      </c>
      <c r="Q25" s="393">
        <v>3</v>
      </c>
      <c r="R25" s="393">
        <v>4</v>
      </c>
    </row>
    <row r="26" spans="1:18" s="507" customFormat="1" ht="12.75" x14ac:dyDescent="0.2">
      <c r="A26" s="235" t="s">
        <v>22</v>
      </c>
      <c r="B26" s="393">
        <v>81</v>
      </c>
      <c r="C26" s="393">
        <v>38</v>
      </c>
      <c r="D26" s="393">
        <v>40</v>
      </c>
      <c r="E26" s="393">
        <v>61</v>
      </c>
      <c r="F26" s="393">
        <v>11</v>
      </c>
      <c r="G26" s="393">
        <v>6</v>
      </c>
      <c r="H26" s="393">
        <v>71</v>
      </c>
      <c r="I26" s="393">
        <v>54</v>
      </c>
      <c r="J26" s="393">
        <v>22</v>
      </c>
      <c r="K26" s="393">
        <v>20</v>
      </c>
      <c r="L26" s="393">
        <v>47</v>
      </c>
      <c r="M26" s="393">
        <v>40</v>
      </c>
      <c r="N26" s="393">
        <v>42</v>
      </c>
      <c r="O26" s="393">
        <v>15</v>
      </c>
      <c r="P26" s="393">
        <v>4</v>
      </c>
      <c r="Q26" s="393">
        <v>9</v>
      </c>
      <c r="R26" s="393">
        <v>9</v>
      </c>
    </row>
    <row r="27" spans="1:18" s="507" customFormat="1" ht="12.75" x14ac:dyDescent="0.2">
      <c r="A27" s="235" t="s">
        <v>63</v>
      </c>
      <c r="B27" s="393">
        <v>279</v>
      </c>
      <c r="C27" s="393">
        <v>148</v>
      </c>
      <c r="D27" s="393">
        <v>136</v>
      </c>
      <c r="E27" s="393">
        <v>225</v>
      </c>
      <c r="F27" s="393">
        <v>4</v>
      </c>
      <c r="G27" s="393">
        <v>23</v>
      </c>
      <c r="H27" s="393">
        <v>245</v>
      </c>
      <c r="I27" s="393">
        <v>218</v>
      </c>
      <c r="J27" s="393">
        <v>6</v>
      </c>
      <c r="K27" s="393">
        <v>3</v>
      </c>
      <c r="L27" s="393">
        <v>217</v>
      </c>
      <c r="M27" s="393">
        <v>214</v>
      </c>
      <c r="N27" s="393">
        <v>72</v>
      </c>
      <c r="O27" s="393">
        <v>74</v>
      </c>
      <c r="P27" s="393">
        <v>1</v>
      </c>
      <c r="Q27" s="393">
        <v>7</v>
      </c>
      <c r="R27" s="393">
        <v>24</v>
      </c>
    </row>
    <row r="28" spans="1:18" s="507" customFormat="1" ht="12.75" x14ac:dyDescent="0.2">
      <c r="A28" s="235" t="s">
        <v>62</v>
      </c>
      <c r="B28" s="393">
        <v>11</v>
      </c>
      <c r="C28" s="393">
        <v>4</v>
      </c>
      <c r="D28" s="393">
        <v>3</v>
      </c>
      <c r="E28" s="393">
        <v>7</v>
      </c>
      <c r="F28" s="393">
        <v>1</v>
      </c>
      <c r="G28" s="393">
        <v>1</v>
      </c>
      <c r="H28" s="393">
        <v>10</v>
      </c>
      <c r="I28" s="393">
        <v>1</v>
      </c>
      <c r="J28" s="393">
        <v>1</v>
      </c>
      <c r="K28" s="393">
        <v>1</v>
      </c>
      <c r="L28" s="393">
        <v>1</v>
      </c>
      <c r="M28" s="393">
        <v>0</v>
      </c>
      <c r="N28" s="393">
        <v>0</v>
      </c>
      <c r="O28" s="393">
        <v>0</v>
      </c>
      <c r="P28" s="393">
        <v>0</v>
      </c>
      <c r="Q28" s="393">
        <v>0</v>
      </c>
      <c r="R28" s="393">
        <v>2</v>
      </c>
    </row>
    <row r="29" spans="1:18" s="507" customFormat="1" ht="12.75" x14ac:dyDescent="0.2">
      <c r="A29" s="235" t="s">
        <v>61</v>
      </c>
      <c r="B29" s="393">
        <v>33</v>
      </c>
      <c r="C29" s="393">
        <v>13</v>
      </c>
      <c r="D29" s="393">
        <v>16</v>
      </c>
      <c r="E29" s="393">
        <v>26</v>
      </c>
      <c r="F29" s="393">
        <v>0</v>
      </c>
      <c r="G29" s="393">
        <v>3</v>
      </c>
      <c r="H29" s="393">
        <v>29</v>
      </c>
      <c r="I29" s="393">
        <v>24</v>
      </c>
      <c r="J29" s="393">
        <v>2</v>
      </c>
      <c r="K29" s="393">
        <v>1</v>
      </c>
      <c r="L29" s="393">
        <v>24</v>
      </c>
      <c r="M29" s="393">
        <v>23</v>
      </c>
      <c r="N29" s="393">
        <v>12</v>
      </c>
      <c r="O29" s="393">
        <v>11</v>
      </c>
      <c r="P29" s="393">
        <v>0</v>
      </c>
      <c r="Q29" s="393">
        <v>1</v>
      </c>
      <c r="R29" s="393">
        <v>5</v>
      </c>
    </row>
    <row r="30" spans="1:18" s="507" customFormat="1" ht="12.75" x14ac:dyDescent="0.2">
      <c r="A30" s="235" t="s">
        <v>60</v>
      </c>
      <c r="B30" s="393">
        <v>18</v>
      </c>
      <c r="C30" s="393">
        <v>7</v>
      </c>
      <c r="D30" s="393">
        <v>8</v>
      </c>
      <c r="E30" s="393">
        <v>14</v>
      </c>
      <c r="F30" s="393">
        <v>2</v>
      </c>
      <c r="G30" s="393">
        <v>0</v>
      </c>
      <c r="H30" s="393">
        <v>16</v>
      </c>
      <c r="I30" s="393">
        <v>13</v>
      </c>
      <c r="J30" s="393">
        <v>2</v>
      </c>
      <c r="K30" s="393">
        <v>2</v>
      </c>
      <c r="L30" s="393">
        <v>12</v>
      </c>
      <c r="M30" s="393">
        <v>10</v>
      </c>
      <c r="N30" s="393">
        <v>10</v>
      </c>
      <c r="O30" s="393">
        <v>5</v>
      </c>
      <c r="P30" s="393">
        <v>0</v>
      </c>
      <c r="Q30" s="393">
        <v>1</v>
      </c>
      <c r="R30" s="393">
        <v>1</v>
      </c>
    </row>
    <row r="31" spans="1:18" s="507" customFormat="1" ht="12.75" x14ac:dyDescent="0.2">
      <c r="A31" s="235" t="s">
        <v>59</v>
      </c>
      <c r="B31" s="393">
        <v>12</v>
      </c>
      <c r="C31" s="393">
        <v>7</v>
      </c>
      <c r="D31" s="393">
        <v>3</v>
      </c>
      <c r="E31" s="393">
        <v>7</v>
      </c>
      <c r="F31" s="393">
        <v>0</v>
      </c>
      <c r="G31" s="393">
        <v>3</v>
      </c>
      <c r="H31" s="393">
        <v>9</v>
      </c>
      <c r="I31" s="393">
        <v>4</v>
      </c>
      <c r="J31" s="393">
        <v>4</v>
      </c>
      <c r="K31" s="393">
        <v>4</v>
      </c>
      <c r="L31" s="393">
        <v>2</v>
      </c>
      <c r="M31" s="393">
        <v>1</v>
      </c>
      <c r="N31" s="393">
        <v>4</v>
      </c>
      <c r="O31" s="393">
        <v>4</v>
      </c>
      <c r="P31" s="393">
        <v>1</v>
      </c>
      <c r="Q31" s="393">
        <v>1</v>
      </c>
      <c r="R31" s="393">
        <v>1</v>
      </c>
    </row>
    <row r="32" spans="1:18" s="507" customFormat="1" ht="12.75" x14ac:dyDescent="0.2">
      <c r="A32" s="523" t="s">
        <v>401</v>
      </c>
      <c r="B32" s="393">
        <v>0</v>
      </c>
      <c r="C32" s="393">
        <v>0</v>
      </c>
      <c r="D32" s="393">
        <v>0</v>
      </c>
      <c r="E32" s="393">
        <v>0</v>
      </c>
      <c r="F32" s="393">
        <v>0</v>
      </c>
      <c r="G32" s="393">
        <v>0</v>
      </c>
      <c r="H32" s="393">
        <v>0</v>
      </c>
      <c r="I32" s="393">
        <v>0</v>
      </c>
      <c r="J32" s="393">
        <v>0</v>
      </c>
      <c r="K32" s="393">
        <v>0</v>
      </c>
      <c r="L32" s="393">
        <v>0</v>
      </c>
      <c r="M32" s="393">
        <v>0</v>
      </c>
      <c r="N32" s="393">
        <v>0</v>
      </c>
      <c r="O32" s="393">
        <v>0</v>
      </c>
      <c r="P32" s="393">
        <v>0</v>
      </c>
      <c r="Q32" s="393">
        <v>0</v>
      </c>
      <c r="R32" s="393">
        <v>0</v>
      </c>
    </row>
    <row r="33" spans="1:18" s="507" customFormat="1" ht="12.75" x14ac:dyDescent="0.2">
      <c r="A33" s="235" t="s">
        <v>58</v>
      </c>
      <c r="B33" s="393">
        <v>41</v>
      </c>
      <c r="C33" s="393">
        <v>22</v>
      </c>
      <c r="D33" s="393">
        <v>21</v>
      </c>
      <c r="E33" s="393">
        <v>37</v>
      </c>
      <c r="F33" s="393">
        <v>0</v>
      </c>
      <c r="G33" s="393">
        <v>4</v>
      </c>
      <c r="H33" s="393">
        <v>39</v>
      </c>
      <c r="I33" s="393">
        <v>31</v>
      </c>
      <c r="J33" s="393">
        <v>0</v>
      </c>
      <c r="K33" s="393">
        <v>0</v>
      </c>
      <c r="L33" s="393">
        <v>31</v>
      </c>
      <c r="M33" s="393">
        <v>30</v>
      </c>
      <c r="N33" s="393">
        <v>15</v>
      </c>
      <c r="O33" s="393">
        <v>10</v>
      </c>
      <c r="P33" s="393">
        <v>0</v>
      </c>
      <c r="Q33" s="393">
        <v>1</v>
      </c>
      <c r="R33" s="393">
        <v>1</v>
      </c>
    </row>
    <row r="34" spans="1:18" s="507" customFormat="1" ht="12.75" x14ac:dyDescent="0.2">
      <c r="A34" s="167" t="s">
        <v>57</v>
      </c>
      <c r="B34" s="393">
        <v>95</v>
      </c>
      <c r="C34" s="393">
        <v>48</v>
      </c>
      <c r="D34" s="393">
        <v>36</v>
      </c>
      <c r="E34" s="393">
        <v>71</v>
      </c>
      <c r="F34" s="393">
        <v>3</v>
      </c>
      <c r="G34" s="393">
        <v>6</v>
      </c>
      <c r="H34" s="393">
        <v>78</v>
      </c>
      <c r="I34" s="393">
        <v>62</v>
      </c>
      <c r="J34" s="393">
        <v>4</v>
      </c>
      <c r="K34" s="393">
        <v>1</v>
      </c>
      <c r="L34" s="393">
        <v>61</v>
      </c>
      <c r="M34" s="393">
        <v>59</v>
      </c>
      <c r="N34" s="393">
        <v>26</v>
      </c>
      <c r="O34" s="393">
        <v>27</v>
      </c>
      <c r="P34" s="393">
        <v>2</v>
      </c>
      <c r="Q34" s="393">
        <v>0</v>
      </c>
      <c r="R34" s="393">
        <v>8</v>
      </c>
    </row>
    <row r="35" spans="1:18" s="507" customFormat="1" ht="12.75" x14ac:dyDescent="0.2">
      <c r="A35" s="235" t="s">
        <v>56</v>
      </c>
      <c r="B35" s="393">
        <v>1</v>
      </c>
      <c r="C35" s="393">
        <v>0</v>
      </c>
      <c r="D35" s="393">
        <v>0</v>
      </c>
      <c r="E35" s="393">
        <v>0</v>
      </c>
      <c r="F35" s="393">
        <v>0</v>
      </c>
      <c r="G35" s="393">
        <v>1</v>
      </c>
      <c r="H35" s="393">
        <v>1</v>
      </c>
      <c r="I35" s="393">
        <v>0</v>
      </c>
      <c r="J35" s="393">
        <v>0</v>
      </c>
      <c r="K35" s="393">
        <v>0</v>
      </c>
      <c r="L35" s="393">
        <v>0</v>
      </c>
      <c r="M35" s="393">
        <v>0</v>
      </c>
      <c r="N35" s="393">
        <v>1</v>
      </c>
      <c r="O35" s="393">
        <v>0</v>
      </c>
      <c r="P35" s="393">
        <v>0</v>
      </c>
      <c r="Q35" s="393">
        <v>0</v>
      </c>
      <c r="R35" s="393">
        <v>0</v>
      </c>
    </row>
    <row r="36" spans="1:18" s="507" customFormat="1" ht="12.75" x14ac:dyDescent="0.2">
      <c r="A36" s="167" t="s">
        <v>55</v>
      </c>
      <c r="B36" s="393">
        <v>25</v>
      </c>
      <c r="C36" s="393">
        <v>17</v>
      </c>
      <c r="D36" s="393">
        <v>11</v>
      </c>
      <c r="E36" s="393">
        <v>22</v>
      </c>
      <c r="F36" s="393">
        <v>2</v>
      </c>
      <c r="G36" s="393">
        <v>2</v>
      </c>
      <c r="H36" s="393">
        <v>24</v>
      </c>
      <c r="I36" s="393">
        <v>19</v>
      </c>
      <c r="J36" s="393">
        <v>7</v>
      </c>
      <c r="K36" s="393">
        <v>7</v>
      </c>
      <c r="L36" s="393">
        <v>17</v>
      </c>
      <c r="M36" s="393">
        <v>15</v>
      </c>
      <c r="N36" s="393">
        <v>8</v>
      </c>
      <c r="O36" s="393">
        <v>8</v>
      </c>
      <c r="P36" s="393">
        <v>0</v>
      </c>
      <c r="Q36" s="393">
        <v>0</v>
      </c>
      <c r="R36" s="393">
        <v>7</v>
      </c>
    </row>
    <row r="37" spans="1:18" s="507" customFormat="1" ht="12.75" x14ac:dyDescent="0.2">
      <c r="A37" s="167" t="s">
        <v>54</v>
      </c>
      <c r="B37" s="393">
        <v>45</v>
      </c>
      <c r="C37" s="393">
        <v>21</v>
      </c>
      <c r="D37" s="393">
        <v>20</v>
      </c>
      <c r="E37" s="393">
        <v>37</v>
      </c>
      <c r="F37" s="393">
        <v>1</v>
      </c>
      <c r="G37" s="393">
        <v>5</v>
      </c>
      <c r="H37" s="393">
        <v>41</v>
      </c>
      <c r="I37" s="393">
        <v>38</v>
      </c>
      <c r="J37" s="393">
        <v>2</v>
      </c>
      <c r="K37" s="393">
        <v>1</v>
      </c>
      <c r="L37" s="393">
        <v>38</v>
      </c>
      <c r="M37" s="393">
        <v>38</v>
      </c>
      <c r="N37" s="393">
        <v>13</v>
      </c>
      <c r="O37" s="393">
        <v>16</v>
      </c>
      <c r="P37" s="393">
        <v>4</v>
      </c>
      <c r="Q37" s="393">
        <v>1</v>
      </c>
      <c r="R37" s="393">
        <v>3</v>
      </c>
    </row>
    <row r="38" spans="1:18" s="507" customFormat="1" ht="12.75" x14ac:dyDescent="0.2">
      <c r="A38" s="167" t="s">
        <v>53</v>
      </c>
      <c r="B38" s="393">
        <v>16</v>
      </c>
      <c r="C38" s="393">
        <v>4</v>
      </c>
      <c r="D38" s="393">
        <v>3</v>
      </c>
      <c r="E38" s="393">
        <v>7</v>
      </c>
      <c r="F38" s="393">
        <v>0</v>
      </c>
      <c r="G38" s="393">
        <v>3</v>
      </c>
      <c r="H38" s="393">
        <v>10</v>
      </c>
      <c r="I38" s="393">
        <v>10</v>
      </c>
      <c r="J38" s="393">
        <v>5</v>
      </c>
      <c r="K38" s="393">
        <v>5</v>
      </c>
      <c r="L38" s="393">
        <v>8</v>
      </c>
      <c r="M38" s="393">
        <v>7</v>
      </c>
      <c r="N38" s="393">
        <v>6</v>
      </c>
      <c r="O38" s="393">
        <v>1</v>
      </c>
      <c r="P38" s="393">
        <v>2</v>
      </c>
      <c r="Q38" s="393">
        <v>2</v>
      </c>
      <c r="R38" s="393">
        <v>3</v>
      </c>
    </row>
    <row r="39" spans="1:18" s="507" customFormat="1" ht="12.75" x14ac:dyDescent="0.2">
      <c r="A39" s="167" t="s">
        <v>52</v>
      </c>
      <c r="B39" s="393">
        <v>2</v>
      </c>
      <c r="C39" s="393">
        <v>1</v>
      </c>
      <c r="D39" s="393">
        <v>1</v>
      </c>
      <c r="E39" s="393">
        <v>2</v>
      </c>
      <c r="F39" s="393">
        <v>0</v>
      </c>
      <c r="G39" s="393">
        <v>0</v>
      </c>
      <c r="H39" s="393">
        <v>2</v>
      </c>
      <c r="I39" s="393">
        <v>1</v>
      </c>
      <c r="J39" s="393">
        <v>0</v>
      </c>
      <c r="K39" s="393">
        <v>0</v>
      </c>
      <c r="L39" s="393">
        <v>1</v>
      </c>
      <c r="M39" s="393">
        <v>1</v>
      </c>
      <c r="N39" s="393">
        <v>0</v>
      </c>
      <c r="O39" s="393">
        <v>0</v>
      </c>
      <c r="P39" s="393">
        <v>0</v>
      </c>
      <c r="Q39" s="393">
        <v>0</v>
      </c>
      <c r="R39" s="393">
        <v>0</v>
      </c>
    </row>
    <row r="40" spans="1:18" s="507" customFormat="1" ht="12.75" x14ac:dyDescent="0.2">
      <c r="A40" s="167" t="s">
        <v>51</v>
      </c>
      <c r="B40" s="393">
        <v>26</v>
      </c>
      <c r="C40" s="393">
        <v>16</v>
      </c>
      <c r="D40" s="393">
        <v>8</v>
      </c>
      <c r="E40" s="393">
        <v>17</v>
      </c>
      <c r="F40" s="393">
        <v>0</v>
      </c>
      <c r="G40" s="393">
        <v>2</v>
      </c>
      <c r="H40" s="393">
        <v>22</v>
      </c>
      <c r="I40" s="393">
        <v>16</v>
      </c>
      <c r="J40" s="393">
        <v>2</v>
      </c>
      <c r="K40" s="393">
        <v>0</v>
      </c>
      <c r="L40" s="393">
        <v>15</v>
      </c>
      <c r="M40" s="393">
        <v>12</v>
      </c>
      <c r="N40" s="393">
        <v>10</v>
      </c>
      <c r="O40" s="393">
        <v>5</v>
      </c>
      <c r="P40" s="393">
        <v>0</v>
      </c>
      <c r="Q40" s="393">
        <v>0</v>
      </c>
      <c r="R40" s="393">
        <v>2</v>
      </c>
    </row>
    <row r="41" spans="1:18" s="507" customFormat="1" ht="12.75" x14ac:dyDescent="0.2">
      <c r="A41" s="167" t="s">
        <v>50</v>
      </c>
      <c r="B41" s="393">
        <v>68</v>
      </c>
      <c r="C41" s="393">
        <v>35</v>
      </c>
      <c r="D41" s="393">
        <v>28</v>
      </c>
      <c r="E41" s="393">
        <v>51</v>
      </c>
      <c r="F41" s="393">
        <v>5</v>
      </c>
      <c r="G41" s="393">
        <v>2</v>
      </c>
      <c r="H41" s="393">
        <v>59</v>
      </c>
      <c r="I41" s="393">
        <v>44</v>
      </c>
      <c r="J41" s="393">
        <v>3</v>
      </c>
      <c r="K41" s="393">
        <v>2</v>
      </c>
      <c r="L41" s="393">
        <v>43</v>
      </c>
      <c r="M41" s="393">
        <v>42</v>
      </c>
      <c r="N41" s="393">
        <v>15</v>
      </c>
      <c r="O41" s="393">
        <v>21</v>
      </c>
      <c r="P41" s="393">
        <v>4</v>
      </c>
      <c r="Q41" s="393">
        <v>2</v>
      </c>
      <c r="R41" s="393">
        <v>5</v>
      </c>
    </row>
    <row r="42" spans="1:18" s="507" customFormat="1" ht="12.75" x14ac:dyDescent="0.2">
      <c r="A42" s="167" t="s">
        <v>49</v>
      </c>
      <c r="B42" s="393">
        <v>19</v>
      </c>
      <c r="C42" s="393">
        <v>13</v>
      </c>
      <c r="D42" s="393">
        <v>9</v>
      </c>
      <c r="E42" s="393">
        <v>16</v>
      </c>
      <c r="F42" s="393">
        <v>3</v>
      </c>
      <c r="G42" s="393">
        <v>0</v>
      </c>
      <c r="H42" s="393">
        <v>17</v>
      </c>
      <c r="I42" s="393">
        <v>17</v>
      </c>
      <c r="J42" s="393">
        <v>3</v>
      </c>
      <c r="K42" s="393">
        <v>3</v>
      </c>
      <c r="L42" s="393">
        <v>16</v>
      </c>
      <c r="M42" s="393">
        <v>16</v>
      </c>
      <c r="N42" s="393">
        <v>6</v>
      </c>
      <c r="O42" s="393">
        <v>5</v>
      </c>
      <c r="P42" s="393">
        <v>0</v>
      </c>
      <c r="Q42" s="393">
        <v>1</v>
      </c>
      <c r="R42" s="393">
        <v>1</v>
      </c>
    </row>
    <row r="43" spans="1:18" s="507" customFormat="1" ht="12.75" x14ac:dyDescent="0.2">
      <c r="A43" s="167" t="s">
        <v>48</v>
      </c>
      <c r="B43" s="393">
        <v>32</v>
      </c>
      <c r="C43" s="393">
        <v>8</v>
      </c>
      <c r="D43" s="393">
        <v>11</v>
      </c>
      <c r="E43" s="393">
        <v>17</v>
      </c>
      <c r="F43" s="393">
        <v>0</v>
      </c>
      <c r="G43" s="393">
        <v>3</v>
      </c>
      <c r="H43" s="393">
        <v>21</v>
      </c>
      <c r="I43" s="393">
        <v>19</v>
      </c>
      <c r="J43" s="393">
        <v>1</v>
      </c>
      <c r="K43" s="393">
        <v>0</v>
      </c>
      <c r="L43" s="393">
        <v>19</v>
      </c>
      <c r="M43" s="393">
        <v>18</v>
      </c>
      <c r="N43" s="393">
        <v>10</v>
      </c>
      <c r="O43" s="393">
        <v>3</v>
      </c>
      <c r="P43" s="393">
        <v>1</v>
      </c>
      <c r="Q43" s="393">
        <v>2</v>
      </c>
      <c r="R43" s="393">
        <v>4</v>
      </c>
    </row>
    <row r="44" spans="1:18" s="507" customFormat="1" ht="12.75" x14ac:dyDescent="0.2">
      <c r="A44" s="167" t="s">
        <v>47</v>
      </c>
      <c r="B44" s="393">
        <v>23</v>
      </c>
      <c r="C44" s="393">
        <v>11</v>
      </c>
      <c r="D44" s="393">
        <v>7</v>
      </c>
      <c r="E44" s="393">
        <v>14</v>
      </c>
      <c r="F44" s="393">
        <v>0</v>
      </c>
      <c r="G44" s="393">
        <v>5</v>
      </c>
      <c r="H44" s="393">
        <v>17</v>
      </c>
      <c r="I44" s="393">
        <v>15</v>
      </c>
      <c r="J44" s="393">
        <v>6</v>
      </c>
      <c r="K44" s="393">
        <v>6</v>
      </c>
      <c r="L44" s="393">
        <v>12</v>
      </c>
      <c r="M44" s="393">
        <v>10</v>
      </c>
      <c r="N44" s="393">
        <v>10</v>
      </c>
      <c r="O44" s="393">
        <v>9</v>
      </c>
      <c r="P44" s="393">
        <v>2</v>
      </c>
      <c r="Q44" s="393">
        <v>3</v>
      </c>
      <c r="R44" s="393">
        <v>2</v>
      </c>
    </row>
    <row r="45" spans="1:18" s="507" customFormat="1" ht="6" customHeight="1" thickBot="1" x14ac:dyDescent="0.25">
      <c r="A45" s="268"/>
      <c r="B45" s="268"/>
      <c r="C45" s="631"/>
      <c r="D45" s="631"/>
      <c r="E45" s="631"/>
      <c r="F45" s="631"/>
      <c r="G45" s="631"/>
      <c r="H45" s="631"/>
      <c r="I45" s="631"/>
      <c r="J45" s="631"/>
      <c r="K45" s="631"/>
      <c r="L45" s="631"/>
      <c r="M45" s="631"/>
      <c r="N45" s="631"/>
      <c r="O45" s="631"/>
      <c r="P45" s="631"/>
      <c r="Q45" s="631"/>
      <c r="R45" s="631"/>
    </row>
    <row r="46" spans="1:18" ht="15" customHeight="1" x14ac:dyDescent="0.2">
      <c r="B46" s="632"/>
      <c r="C46" s="633"/>
      <c r="D46" s="633"/>
      <c r="E46" s="633"/>
      <c r="F46" s="633"/>
      <c r="G46" s="633"/>
      <c r="H46" s="633"/>
      <c r="I46" s="633"/>
      <c r="J46" s="633"/>
      <c r="K46" s="633"/>
      <c r="L46" s="633"/>
      <c r="M46" s="633"/>
      <c r="N46" s="633"/>
      <c r="O46" s="633"/>
      <c r="P46" s="633"/>
      <c r="Q46" s="633"/>
    </row>
    <row r="47" spans="1:18" ht="11.25" customHeight="1" x14ac:dyDescent="0.2">
      <c r="A47" s="56" t="s">
        <v>194</v>
      </c>
      <c r="B47" s="632"/>
      <c r="C47" s="634"/>
      <c r="D47" s="634"/>
      <c r="E47" s="634"/>
      <c r="F47" s="634"/>
      <c r="G47" s="634"/>
      <c r="H47" s="634"/>
      <c r="I47" s="634"/>
      <c r="J47" s="634"/>
      <c r="K47" s="634"/>
      <c r="L47" s="634"/>
      <c r="M47" s="634"/>
      <c r="N47" s="634"/>
      <c r="O47" s="634"/>
      <c r="P47" s="634"/>
      <c r="Q47" s="634"/>
    </row>
    <row r="48" spans="1:18" ht="11.25" customHeight="1" x14ac:dyDescent="0.2">
      <c r="A48" s="905" t="s">
        <v>589</v>
      </c>
      <c r="B48" s="905"/>
      <c r="C48" s="905"/>
      <c r="D48" s="905"/>
      <c r="E48" s="905"/>
      <c r="F48" s="905"/>
      <c r="G48" s="905"/>
      <c r="H48" s="905"/>
      <c r="I48" s="905"/>
      <c r="J48" s="905"/>
      <c r="K48" s="905"/>
      <c r="L48" s="490"/>
      <c r="M48" s="490"/>
      <c r="N48" s="490"/>
      <c r="O48" s="490"/>
      <c r="P48" s="490"/>
      <c r="Q48" s="490"/>
      <c r="R48" s="490"/>
    </row>
    <row r="49" spans="1:28" ht="11.25" customHeight="1" x14ac:dyDescent="0.2">
      <c r="A49" s="905"/>
      <c r="B49" s="905"/>
      <c r="C49" s="905"/>
      <c r="D49" s="905"/>
      <c r="E49" s="905"/>
      <c r="F49" s="905"/>
      <c r="G49" s="905"/>
      <c r="H49" s="905"/>
      <c r="I49" s="905"/>
      <c r="J49" s="905"/>
      <c r="K49" s="905"/>
      <c r="L49" s="490"/>
      <c r="M49" s="490"/>
      <c r="N49" s="490"/>
      <c r="O49" s="490"/>
      <c r="P49" s="490"/>
      <c r="Q49" s="490"/>
      <c r="R49" s="490"/>
    </row>
    <row r="50" spans="1:28" ht="11.25" customHeight="1" x14ac:dyDescent="0.2">
      <c r="A50" s="905"/>
      <c r="B50" s="905"/>
      <c r="C50" s="905"/>
      <c r="D50" s="905"/>
      <c r="E50" s="905"/>
      <c r="F50" s="905"/>
      <c r="G50" s="905"/>
      <c r="H50" s="905"/>
      <c r="I50" s="905"/>
      <c r="J50" s="905"/>
      <c r="K50" s="905"/>
      <c r="L50" s="490"/>
      <c r="M50" s="490"/>
      <c r="N50" s="490"/>
      <c r="O50" s="490"/>
      <c r="P50" s="490"/>
      <c r="Q50" s="490"/>
      <c r="R50" s="490"/>
    </row>
    <row r="51" spans="1:28" ht="11.25" customHeight="1" x14ac:dyDescent="0.2">
      <c r="A51" s="905" t="s">
        <v>636</v>
      </c>
      <c r="B51" s="905"/>
      <c r="C51" s="905"/>
      <c r="D51" s="905"/>
      <c r="E51" s="905"/>
      <c r="F51" s="905"/>
      <c r="G51" s="905"/>
      <c r="H51" s="905"/>
      <c r="I51" s="905"/>
      <c r="J51" s="905"/>
      <c r="K51" s="905"/>
      <c r="L51" s="492"/>
      <c r="M51" s="492"/>
      <c r="N51" s="492"/>
      <c r="O51" s="492"/>
      <c r="P51" s="492"/>
      <c r="Q51" s="492"/>
      <c r="R51" s="492"/>
    </row>
    <row r="52" spans="1:28" ht="11.25" customHeight="1" x14ac:dyDescent="0.2">
      <c r="A52" s="905" t="s">
        <v>234</v>
      </c>
      <c r="B52" s="905"/>
      <c r="C52" s="905"/>
      <c r="D52" s="905"/>
      <c r="E52" s="905"/>
      <c r="F52" s="905"/>
      <c r="G52" s="905"/>
      <c r="H52" s="905"/>
      <c r="I52" s="905"/>
      <c r="J52" s="905"/>
      <c r="K52" s="905"/>
      <c r="L52" s="492"/>
      <c r="M52" s="492"/>
      <c r="N52" s="492"/>
      <c r="O52" s="492"/>
      <c r="P52" s="492"/>
      <c r="Q52" s="492"/>
      <c r="R52" s="492"/>
    </row>
    <row r="53" spans="1:28" ht="11.25" customHeight="1" x14ac:dyDescent="0.2">
      <c r="A53" s="765" t="s">
        <v>195</v>
      </c>
      <c r="B53" s="765"/>
      <c r="C53" s="765"/>
      <c r="D53" s="765"/>
      <c r="E53" s="765"/>
      <c r="F53" s="765"/>
      <c r="G53" s="765"/>
      <c r="H53" s="765"/>
      <c r="I53" s="765"/>
      <c r="J53" s="765"/>
      <c r="K53" s="765"/>
      <c r="L53" s="445"/>
      <c r="M53" s="445"/>
      <c r="N53" s="445"/>
      <c r="O53" s="445"/>
      <c r="P53" s="445"/>
      <c r="Q53" s="445"/>
      <c r="R53" s="445"/>
    </row>
    <row r="54" spans="1:28" ht="11.25" customHeight="1" x14ac:dyDescent="0.2">
      <c r="A54" s="922" t="s">
        <v>573</v>
      </c>
      <c r="B54" s="922"/>
      <c r="C54" s="922"/>
      <c r="D54" s="922"/>
      <c r="E54" s="922"/>
      <c r="F54" s="922"/>
      <c r="G54" s="922"/>
      <c r="H54" s="922"/>
      <c r="I54" s="922"/>
      <c r="J54" s="922"/>
      <c r="K54" s="922"/>
      <c r="L54" s="629"/>
      <c r="M54" s="629"/>
      <c r="N54" s="629"/>
      <c r="O54" s="629"/>
      <c r="P54" s="629"/>
      <c r="Q54" s="629"/>
      <c r="R54" s="629"/>
      <c r="S54" s="635"/>
      <c r="T54" s="635"/>
      <c r="U54" s="635"/>
      <c r="V54" s="635"/>
      <c r="W54" s="635"/>
      <c r="X54" s="635"/>
      <c r="Y54" s="635"/>
      <c r="Z54" s="635"/>
      <c r="AA54" s="635"/>
      <c r="AB54" s="635"/>
    </row>
    <row r="55" spans="1:28" ht="11.25" customHeight="1" x14ac:dyDescent="0.2">
      <c r="A55" s="922"/>
      <c r="B55" s="922"/>
      <c r="C55" s="922"/>
      <c r="D55" s="922"/>
      <c r="E55" s="922"/>
      <c r="F55" s="922"/>
      <c r="G55" s="922"/>
      <c r="H55" s="922"/>
      <c r="I55" s="922"/>
      <c r="J55" s="922"/>
      <c r="K55" s="922"/>
      <c r="L55" s="629"/>
      <c r="M55" s="629"/>
      <c r="N55" s="629"/>
      <c r="O55" s="629"/>
      <c r="P55" s="629"/>
      <c r="Q55" s="629"/>
      <c r="R55" s="629"/>
      <c r="S55" s="635"/>
      <c r="T55" s="635"/>
      <c r="U55" s="635"/>
      <c r="V55" s="635"/>
      <c r="W55" s="635"/>
      <c r="X55" s="635"/>
      <c r="Y55" s="635"/>
      <c r="Z55" s="635"/>
      <c r="AA55" s="635"/>
      <c r="AB55" s="635"/>
    </row>
    <row r="56" spans="1:28" ht="11.25" customHeight="1" x14ac:dyDescent="0.2">
      <c r="A56" s="327"/>
    </row>
    <row r="57" spans="1:28" ht="11.25" customHeight="1" x14ac:dyDescent="0.2">
      <c r="A57" s="327" t="s">
        <v>785</v>
      </c>
    </row>
    <row r="58" spans="1:28" ht="11.25" customHeight="1" x14ac:dyDescent="0.2">
      <c r="A58" s="327"/>
    </row>
    <row r="59" spans="1:28" ht="11.25" customHeight="1" x14ac:dyDescent="0.2">
      <c r="A59" s="327"/>
    </row>
    <row r="60" spans="1:28" ht="11.25" customHeight="1" x14ac:dyDescent="0.2">
      <c r="A60" s="327"/>
    </row>
    <row r="61" spans="1:28" ht="11.25" customHeight="1" x14ac:dyDescent="0.2">
      <c r="A61" s="327"/>
    </row>
    <row r="62" spans="1:28" ht="11.25" customHeight="1" x14ac:dyDescent="0.2">
      <c r="A62" s="327"/>
    </row>
    <row r="63" spans="1:28" ht="11.25" customHeight="1" x14ac:dyDescent="0.2">
      <c r="A63" s="327"/>
    </row>
  </sheetData>
  <mergeCells count="27">
    <mergeCell ref="T1:U1"/>
    <mergeCell ref="I5:I9"/>
    <mergeCell ref="J6:J10"/>
    <mergeCell ref="L6:L10"/>
    <mergeCell ref="N3:N10"/>
    <mergeCell ref="A3:A9"/>
    <mergeCell ref="D3:D9"/>
    <mergeCell ref="A1:G1"/>
    <mergeCell ref="I3:M4"/>
    <mergeCell ref="K8:K9"/>
    <mergeCell ref="M8:M9"/>
    <mergeCell ref="I1:J1"/>
    <mergeCell ref="Q3:Q9"/>
    <mergeCell ref="R3:R9"/>
    <mergeCell ref="B3:B9"/>
    <mergeCell ref="C3:C9"/>
    <mergeCell ref="E3:E9"/>
    <mergeCell ref="F3:F9"/>
    <mergeCell ref="G3:G9"/>
    <mergeCell ref="H3:H9"/>
    <mergeCell ref="O3:O9"/>
    <mergeCell ref="P3:P9"/>
    <mergeCell ref="A48:K50"/>
    <mergeCell ref="A51:K51"/>
    <mergeCell ref="A52:K52"/>
    <mergeCell ref="A53:K53"/>
    <mergeCell ref="A54:K55"/>
  </mergeCells>
  <phoneticPr fontId="22" type="noConversion"/>
  <hyperlinks>
    <hyperlink ref="I1" location="Contents!A1" display="back to contents"/>
  </hyperlinks>
  <pageMargins left="0.74803149606299213" right="0.74803149606299213" top="0.66" bottom="0.68" header="0.51181102362204722" footer="0.51181102362204722"/>
  <pageSetup paperSize="9" scale="6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zoomScaleNormal="100" workbookViewId="0">
      <selection sqref="A1:H1"/>
    </sheetView>
  </sheetViews>
  <sheetFormatPr defaultRowHeight="11.25" x14ac:dyDescent="0.2"/>
  <cols>
    <col min="1" max="1" width="37.83203125" style="69" customWidth="1"/>
    <col min="2" max="6" width="12.83203125" style="69" customWidth="1"/>
    <col min="7" max="7" width="15.5" style="69" customWidth="1"/>
    <col min="8" max="8" width="12.83203125" style="69" customWidth="1"/>
    <col min="9" max="10" width="9.83203125" style="69" customWidth="1"/>
    <col min="11" max="16384" width="9.33203125" style="69"/>
  </cols>
  <sheetData>
    <row r="1" spans="1:12" ht="18" customHeight="1" x14ac:dyDescent="0.2">
      <c r="A1" s="934" t="s">
        <v>818</v>
      </c>
      <c r="B1" s="934"/>
      <c r="C1" s="934"/>
      <c r="D1" s="934"/>
      <c r="E1" s="934"/>
      <c r="F1" s="934"/>
      <c r="G1" s="934"/>
      <c r="H1" s="934"/>
      <c r="I1" s="197"/>
      <c r="J1" s="758" t="s">
        <v>761</v>
      </c>
      <c r="K1" s="758"/>
      <c r="L1" s="442"/>
    </row>
    <row r="2" spans="1:12" ht="15" customHeight="1" x14ac:dyDescent="0.2">
      <c r="A2" s="197"/>
      <c r="B2" s="197"/>
      <c r="C2" s="197"/>
      <c r="D2" s="197"/>
      <c r="E2" s="197"/>
      <c r="F2" s="197"/>
      <c r="G2" s="197"/>
      <c r="H2" s="197"/>
      <c r="I2" s="197"/>
    </row>
    <row r="3" spans="1:12" ht="15.75" x14ac:dyDescent="0.25">
      <c r="A3" s="193"/>
      <c r="B3" s="744" t="s">
        <v>85</v>
      </c>
      <c r="C3" s="744"/>
      <c r="D3" s="744"/>
      <c r="E3" s="744"/>
      <c r="F3" s="744"/>
      <c r="G3" s="744"/>
      <c r="H3" s="744"/>
      <c r="I3" s="104"/>
    </row>
    <row r="4" spans="1:12" s="522" customFormat="1" ht="12.75" x14ac:dyDescent="0.2">
      <c r="A4" s="251"/>
      <c r="B4" s="935"/>
      <c r="C4" s="935"/>
      <c r="D4" s="935"/>
      <c r="E4" s="935"/>
      <c r="F4" s="935"/>
      <c r="G4" s="935"/>
      <c r="H4" s="935"/>
      <c r="I4" s="523"/>
    </row>
    <row r="5" spans="1:12" s="522" customFormat="1" ht="12.75" x14ac:dyDescent="0.2">
      <c r="B5" s="245"/>
      <c r="C5" s="245"/>
      <c r="D5" s="623"/>
      <c r="E5" s="624"/>
      <c r="F5" s="624"/>
      <c r="G5" s="624"/>
      <c r="H5" s="624"/>
      <c r="I5" s="523"/>
    </row>
    <row r="6" spans="1:12" s="522" customFormat="1" ht="14.25" x14ac:dyDescent="0.2">
      <c r="A6" s="246" t="s">
        <v>498</v>
      </c>
      <c r="B6" s="623" t="s">
        <v>215</v>
      </c>
      <c r="C6" s="245" t="s">
        <v>199</v>
      </c>
      <c r="D6" s="623" t="s">
        <v>200</v>
      </c>
      <c r="E6" s="624" t="s">
        <v>201</v>
      </c>
      <c r="F6" s="624" t="s">
        <v>217</v>
      </c>
      <c r="G6" s="624" t="s">
        <v>208</v>
      </c>
      <c r="H6" s="624" t="s">
        <v>216</v>
      </c>
      <c r="I6" s="523"/>
    </row>
    <row r="7" spans="1:12" s="522" customFormat="1" ht="12.75" x14ac:dyDescent="0.2">
      <c r="A7" s="247"/>
      <c r="B7" s="247"/>
      <c r="C7" s="247"/>
      <c r="D7" s="247"/>
      <c r="E7" s="247"/>
      <c r="F7" s="247"/>
      <c r="G7" s="247"/>
      <c r="H7" s="247"/>
      <c r="I7" s="523"/>
    </row>
    <row r="8" spans="1:12" s="522" customFormat="1" ht="12.75" x14ac:dyDescent="0.2">
      <c r="A8" s="251"/>
      <c r="B8" s="251"/>
      <c r="C8" s="251"/>
      <c r="D8" s="251"/>
      <c r="E8" s="251"/>
      <c r="F8" s="251"/>
      <c r="G8" s="251"/>
      <c r="H8" s="251"/>
      <c r="I8" s="523"/>
    </row>
    <row r="9" spans="1:12" s="522" customFormat="1" ht="14.25" x14ac:dyDescent="0.2">
      <c r="A9" s="465" t="s">
        <v>396</v>
      </c>
      <c r="B9" s="625">
        <f>'C4 calc LA rates'!C129</f>
        <v>7.6703126425618842E-2</v>
      </c>
      <c r="C9" s="625">
        <f>'C4 calc LA rates'!D129</f>
        <v>0.26555345789119633</v>
      </c>
      <c r="D9" s="625">
        <f>'C4 calc LA rates'!E129</f>
        <v>0.55414509566532044</v>
      </c>
      <c r="E9" s="625">
        <f>'C4 calc LA rates'!F129</f>
        <v>0.35449219119854464</v>
      </c>
      <c r="F9" s="625">
        <f>'C4 calc LA rates'!G129</f>
        <v>0.10679519760643144</v>
      </c>
      <c r="G9" s="625">
        <f>'C4 calc LA rates'!K129</f>
        <v>0.27333100531301585</v>
      </c>
      <c r="H9" s="625">
        <f>'C4 calc LA rates'!M129</f>
        <v>0.18282701666420881</v>
      </c>
      <c r="I9" s="523"/>
    </row>
    <row r="10" spans="1:12" s="522" customFormat="1" ht="12.75" x14ac:dyDescent="0.2">
      <c r="A10" s="251"/>
      <c r="B10" s="83"/>
      <c r="C10" s="83"/>
      <c r="D10" s="83"/>
      <c r="E10" s="83"/>
      <c r="F10" s="83"/>
      <c r="G10" s="83"/>
      <c r="H10" s="83"/>
      <c r="I10" s="523"/>
    </row>
    <row r="11" spans="1:12" s="522" customFormat="1" ht="12.75" x14ac:dyDescent="0.2">
      <c r="A11" s="523" t="s">
        <v>74</v>
      </c>
      <c r="B11" s="83">
        <f>'C4 calc LA rates'!C131</f>
        <v>3.9269585705870802E-2</v>
      </c>
      <c r="C11" s="83">
        <f>'C4 calc LA rates'!D131</f>
        <v>0.1738703996790085</v>
      </c>
      <c r="D11" s="83">
        <f>'C4 calc LA rates'!E131</f>
        <v>0.6267341276317937</v>
      </c>
      <c r="E11" s="83">
        <f>'C4 calc LA rates'!F131</f>
        <v>0.53505663261760827</v>
      </c>
      <c r="F11" s="83">
        <f>'C4 calc LA rates'!G131</f>
        <v>0.10804970286331712</v>
      </c>
      <c r="G11" s="83">
        <f>'C4 calc LA rates'!K131</f>
        <v>0.28864696734059098</v>
      </c>
      <c r="H11" s="83">
        <f>'C4 calc LA rates'!M131</f>
        <v>0.21066433566433568</v>
      </c>
      <c r="I11" s="523"/>
    </row>
    <row r="12" spans="1:12" s="522" customFormat="1" ht="12.75" x14ac:dyDescent="0.2">
      <c r="A12" s="523" t="s">
        <v>73</v>
      </c>
      <c r="B12" s="83">
        <f>'C4 calc LA rates'!C132</f>
        <v>5.9036233488303447E-2</v>
      </c>
      <c r="C12" s="83">
        <f>'C4 calc LA rates'!D132</f>
        <v>0.16521529618283826</v>
      </c>
      <c r="D12" s="83">
        <f>'C4 calc LA rates'!E132</f>
        <v>0.18464556706384697</v>
      </c>
      <c r="E12" s="83">
        <f>'C4 calc LA rates'!F132</f>
        <v>0.12248297486649355</v>
      </c>
      <c r="F12" s="83">
        <f>'C4 calc LA rates'!G132</f>
        <v>5.1058035967549785E-2</v>
      </c>
      <c r="G12" s="83">
        <f>'C4 calc LA rates'!K132</f>
        <v>0.11744121947127484</v>
      </c>
      <c r="H12" s="83">
        <f>'C4 calc LA rates'!M132</f>
        <v>7.5630252100840331E-2</v>
      </c>
      <c r="I12" s="523"/>
    </row>
    <row r="13" spans="1:12" s="522" customFormat="1" ht="12.75" x14ac:dyDescent="0.2">
      <c r="A13" s="523" t="s">
        <v>72</v>
      </c>
      <c r="B13" s="83">
        <f>'C4 calc LA rates'!C133</f>
        <v>9.6215522771007062E-2</v>
      </c>
      <c r="C13" s="83">
        <f>'C4 calc LA rates'!D133</f>
        <v>0.32867707477403452</v>
      </c>
      <c r="D13" s="83">
        <f>'C4 calc LA rates'!E133</f>
        <v>0.4096495220755576</v>
      </c>
      <c r="E13" s="83">
        <f>'C4 calc LA rates'!F133</f>
        <v>0.26905305024273263</v>
      </c>
      <c r="F13" s="83">
        <f>'C4 calc LA rates'!G133</f>
        <v>7.2943893988207401E-2</v>
      </c>
      <c r="G13" s="83">
        <f>'C4 calc LA rates'!K133</f>
        <v>0.22978198733396851</v>
      </c>
      <c r="H13" s="83">
        <f>'C4 calc LA rates'!M133</f>
        <v>0.14103887168902648</v>
      </c>
      <c r="I13" s="523"/>
    </row>
    <row r="14" spans="1:12" s="522" customFormat="1" ht="12.75" x14ac:dyDescent="0.2">
      <c r="A14" s="523" t="s">
        <v>151</v>
      </c>
      <c r="B14" s="83">
        <f>'C4 calc LA rates'!C134</f>
        <v>8.4898652233895783E-2</v>
      </c>
      <c r="C14" s="83">
        <f>'C4 calc LA rates'!D134</f>
        <v>0.26960784313725489</v>
      </c>
      <c r="D14" s="83">
        <f>'C4 calc LA rates'!E134</f>
        <v>0.31291908806437191</v>
      </c>
      <c r="E14" s="83">
        <f>'C4 calc LA rates'!F134</f>
        <v>0.21640003091429014</v>
      </c>
      <c r="F14" s="83">
        <f>'C4 calc LA rates'!G134</f>
        <v>9.1033227127901684E-2</v>
      </c>
      <c r="G14" s="83">
        <f>'C4 calc LA rates'!K134</f>
        <v>0.18612778242042088</v>
      </c>
      <c r="H14" s="83">
        <f>'C4 calc LA rates'!M134</f>
        <v>0.11749798410321391</v>
      </c>
      <c r="I14" s="523"/>
    </row>
    <row r="15" spans="1:12" s="522" customFormat="1" ht="12.75" x14ac:dyDescent="0.2">
      <c r="A15" s="523" t="s">
        <v>402</v>
      </c>
      <c r="B15" s="83">
        <f>'C4 calc LA rates'!C135</f>
        <v>5.7401162373538067E-2</v>
      </c>
      <c r="C15" s="83">
        <f>'C4 calc LA rates'!D135</f>
        <v>0.15154646276778949</v>
      </c>
      <c r="D15" s="83">
        <f>'C4 calc LA rates'!E135</f>
        <v>0.44762131236973518</v>
      </c>
      <c r="E15" s="83">
        <f>'C4 calc LA rates'!F135</f>
        <v>0.37576037576037574</v>
      </c>
      <c r="F15" s="83">
        <f>'C4 calc LA rates'!G135</f>
        <v>0.12099657176380002</v>
      </c>
      <c r="G15" s="83">
        <f>'C4 calc LA rates'!K135</f>
        <v>0.22745152163411772</v>
      </c>
      <c r="H15" s="83">
        <f>'C4 calc LA rates'!M135</f>
        <v>0.16913154459188245</v>
      </c>
      <c r="I15" s="523"/>
    </row>
    <row r="16" spans="1:12" s="522" customFormat="1" ht="12.75" x14ac:dyDescent="0.2">
      <c r="A16" s="523" t="s">
        <v>70</v>
      </c>
      <c r="B16" s="83">
        <f>'C4 calc LA rates'!C136</f>
        <v>3.4100596760443309E-2</v>
      </c>
      <c r="C16" s="83">
        <f>'C4 calc LA rates'!D136</f>
        <v>0.49452490286117978</v>
      </c>
      <c r="D16" s="83">
        <f>'C4 calc LA rates'!E136</f>
        <v>0.68348250610252237</v>
      </c>
      <c r="E16" s="83">
        <f>'C4 calc LA rates'!F136</f>
        <v>0.26803118908382068</v>
      </c>
      <c r="F16" s="83">
        <f>'C4 calc LA rates'!G136</f>
        <v>2.8376844494892167E-2</v>
      </c>
      <c r="G16" s="83">
        <f>'C4 calc LA rates'!K136</f>
        <v>0.29154518950437319</v>
      </c>
      <c r="H16" s="83">
        <f>'C4 calc LA rates'!M136</f>
        <v>0.19047619047619047</v>
      </c>
      <c r="I16" s="523"/>
    </row>
    <row r="17" spans="1:9" s="522" customFormat="1" ht="12.75" x14ac:dyDescent="0.2">
      <c r="A17" s="523" t="s">
        <v>107</v>
      </c>
      <c r="B17" s="83">
        <f>'C4 calc LA rates'!C137</f>
        <v>6.6128818939293746E-2</v>
      </c>
      <c r="C17" s="83">
        <f>'C4 calc LA rates'!D137</f>
        <v>0.3778167588719471</v>
      </c>
      <c r="D17" s="83">
        <f>'C4 calc LA rates'!E137</f>
        <v>0.62466051059206951</v>
      </c>
      <c r="E17" s="83">
        <f>'C4 calc LA rates'!F137</f>
        <v>0.16915201424438014</v>
      </c>
      <c r="F17" s="83">
        <f>'C4 calc LA rates'!G137</f>
        <v>5.3102044428710506E-2</v>
      </c>
      <c r="G17" s="83">
        <f>'C4 calc LA rates'!K137</f>
        <v>0.2317936145316766</v>
      </c>
      <c r="H17" s="83">
        <f>'C4 calc LA rates'!M137</f>
        <v>0.14075067024128687</v>
      </c>
      <c r="I17" s="523"/>
    </row>
    <row r="18" spans="1:9" s="522" customFormat="1" ht="12.75" x14ac:dyDescent="0.2">
      <c r="A18" s="523" t="s">
        <v>69</v>
      </c>
      <c r="B18" s="83">
        <f>'C4 calc LA rates'!C138</f>
        <v>6.2898733039805907E-2</v>
      </c>
      <c r="C18" s="83">
        <f>'C4 calc LA rates'!D138</f>
        <v>0.50363958292347044</v>
      </c>
      <c r="D18" s="83">
        <f>'C4 calc LA rates'!E138</f>
        <v>1.3455128996420196</v>
      </c>
      <c r="E18" s="83">
        <f>'C4 calc LA rates'!F138</f>
        <v>0.74269414993810878</v>
      </c>
      <c r="F18" s="83">
        <f>'C4 calc LA rates'!G138</f>
        <v>0.19270006801178871</v>
      </c>
      <c r="G18" s="83">
        <f>'C4 calc LA rates'!K138</f>
        <v>0.53146853146853146</v>
      </c>
      <c r="H18" s="83">
        <f>'C4 calc LA rates'!M138</f>
        <v>0.36177795709770694</v>
      </c>
      <c r="I18" s="523"/>
    </row>
    <row r="19" spans="1:9" s="522" customFormat="1" ht="12.75" x14ac:dyDescent="0.2">
      <c r="A19" s="523" t="s">
        <v>68</v>
      </c>
      <c r="B19" s="83">
        <f>'C4 calc LA rates'!C139</f>
        <v>8.8254762079870555E-2</v>
      </c>
      <c r="C19" s="83">
        <f>'C4 calc LA rates'!D139</f>
        <v>0.38940268409707252</v>
      </c>
      <c r="D19" s="83">
        <f>'C4 calc LA rates'!E139</f>
        <v>0.87595365922576995</v>
      </c>
      <c r="E19" s="83">
        <f>'C4 calc LA rates'!F139</f>
        <v>0.34753304196724766</v>
      </c>
      <c r="F19" s="83">
        <f>'C4 calc LA rates'!G139</f>
        <v>9.55794504181601E-2</v>
      </c>
      <c r="G19" s="83">
        <f>'C4 calc LA rates'!K139</f>
        <v>0.35189109355936554</v>
      </c>
      <c r="H19" s="83">
        <f>'C4 calc LA rates'!M139</f>
        <v>0.22470067246186648</v>
      </c>
      <c r="I19" s="523"/>
    </row>
    <row r="20" spans="1:9" s="522" customFormat="1" ht="12.75" x14ac:dyDescent="0.2">
      <c r="A20" s="523" t="s">
        <v>67</v>
      </c>
      <c r="B20" s="83">
        <f>'C4 calc LA rates'!C140</f>
        <v>6.6594522600516112E-2</v>
      </c>
      <c r="C20" s="83">
        <f>'C4 calc LA rates'!D140</f>
        <v>0.15125732652675364</v>
      </c>
      <c r="D20" s="83">
        <f>'C4 calc LA rates'!E140</f>
        <v>0.30055101018533981</v>
      </c>
      <c r="E20" s="83">
        <f>'C4 calc LA rates'!F140</f>
        <v>6.098676587180582E-2</v>
      </c>
      <c r="F20" s="83">
        <f>'C4 calc LA rates'!G140</f>
        <v>5.1301782736950109E-2</v>
      </c>
      <c r="G20" s="83">
        <f>'C4 calc LA rates'!K140</f>
        <v>0.1171875</v>
      </c>
      <c r="H20" s="83">
        <f>'C4 calc LA rates'!M140</f>
        <v>7.3985018033848146E-2</v>
      </c>
      <c r="I20" s="523"/>
    </row>
    <row r="21" spans="1:9" s="522" customFormat="1" ht="12.75" x14ac:dyDescent="0.2">
      <c r="A21" s="523" t="s">
        <v>66</v>
      </c>
      <c r="B21" s="83">
        <f>'C4 calc LA rates'!C141</f>
        <v>5.206525511975009E-2</v>
      </c>
      <c r="C21" s="83">
        <f>'C4 calc LA rates'!D141</f>
        <v>0.25232044696764894</v>
      </c>
      <c r="D21" s="83">
        <f>'C4 calc LA rates'!E141</f>
        <v>0.47389621672853643</v>
      </c>
      <c r="E21" s="83">
        <f>'C4 calc LA rates'!F141</f>
        <v>0.19617459538989701</v>
      </c>
      <c r="F21" s="83">
        <f>'C4 calc LA rates'!G141</f>
        <v>6.9280864625190522E-2</v>
      </c>
      <c r="G21" s="83">
        <f>'C4 calc LA rates'!K141</f>
        <v>0.20597322348094749</v>
      </c>
      <c r="H21" s="83">
        <f>'C4 calc LA rates'!M141</f>
        <v>0.13162914917970239</v>
      </c>
      <c r="I21" s="523"/>
    </row>
    <row r="22" spans="1:9" s="522" customFormat="1" ht="12.75" x14ac:dyDescent="0.2">
      <c r="A22" s="523" t="s">
        <v>65</v>
      </c>
      <c r="B22" s="83">
        <f>'C4 calc LA rates'!C142</f>
        <v>3.6287761952281596E-2</v>
      </c>
      <c r="C22" s="83">
        <f>'C4 calc LA rates'!D142</f>
        <v>0.22872827081427263</v>
      </c>
      <c r="D22" s="83">
        <f>'C4 calc LA rates'!E142</f>
        <v>0.17484045808200019</v>
      </c>
      <c r="E22" s="83">
        <f>'C4 calc LA rates'!F142</f>
        <v>0.12609457092819615</v>
      </c>
      <c r="F22" s="83">
        <f>'C4 calc LA rates'!G142</f>
        <v>6.2907918534245502E-2</v>
      </c>
      <c r="G22" s="83">
        <f>'C4 calc LA rates'!K142</f>
        <v>0.12027904738994467</v>
      </c>
      <c r="H22" s="83">
        <f>'C4 calc LA rates'!M142</f>
        <v>7.5981426762346982E-2</v>
      </c>
      <c r="I22" s="523"/>
    </row>
    <row r="23" spans="1:9" s="522" customFormat="1" ht="12.75" x14ac:dyDescent="0.2">
      <c r="A23" s="523" t="s">
        <v>64</v>
      </c>
      <c r="B23" s="83">
        <f>'C4 calc LA rates'!C143</f>
        <v>5.6500367252387142E-2</v>
      </c>
      <c r="C23" s="83">
        <f>'C4 calc LA rates'!D143</f>
        <v>0.39811419591409114</v>
      </c>
      <c r="D23" s="83">
        <f>'C4 calc LA rates'!E143</f>
        <v>0.48336650554449817</v>
      </c>
      <c r="E23" s="83">
        <f>'C4 calc LA rates'!F143</f>
        <v>0.31703257509709121</v>
      </c>
      <c r="F23" s="83">
        <f>'C4 calc LA rates'!G143</f>
        <v>7.7086143765658116E-2</v>
      </c>
      <c r="G23" s="83">
        <f>'C4 calc LA rates'!K143</f>
        <v>0.27338974403403893</v>
      </c>
      <c r="H23" s="83">
        <f>'C4 calc LA rates'!M143</f>
        <v>0.17985386873165554</v>
      </c>
      <c r="I23" s="523"/>
    </row>
    <row r="24" spans="1:9" s="522" customFormat="1" ht="12.75" x14ac:dyDescent="0.2">
      <c r="A24" s="523" t="s">
        <v>22</v>
      </c>
      <c r="B24" s="83">
        <f>'C4 calc LA rates'!C144</f>
        <v>8.0135339684800994E-2</v>
      </c>
      <c r="C24" s="83">
        <f>'C4 calc LA rates'!D144</f>
        <v>0.29771596036656278</v>
      </c>
      <c r="D24" s="83">
        <f>'C4 calc LA rates'!E144</f>
        <v>0.55717939349652901</v>
      </c>
      <c r="E24" s="83">
        <f>'C4 calc LA rates'!F144</f>
        <v>0.26281688598492453</v>
      </c>
      <c r="F24" s="83">
        <f>'C4 calc LA rates'!G144</f>
        <v>8.0593165699548677E-2</v>
      </c>
      <c r="G24" s="83">
        <f>'C4 calc LA rates'!K144</f>
        <v>0.25070616982802063</v>
      </c>
      <c r="H24" s="83">
        <f>'C4 calc LA rates'!M144</f>
        <v>0.16154653886540482</v>
      </c>
      <c r="I24" s="523"/>
    </row>
    <row r="25" spans="1:9" s="522" customFormat="1" ht="12.75" x14ac:dyDescent="0.2">
      <c r="A25" s="523" t="s">
        <v>63</v>
      </c>
      <c r="B25" s="83">
        <f>'C4 calc LA rates'!C145</f>
        <v>6.0259812499275721E-2</v>
      </c>
      <c r="C25" s="83">
        <f>'C4 calc LA rates'!D145</f>
        <v>0.23387662604740436</v>
      </c>
      <c r="D25" s="83">
        <f>'C4 calc LA rates'!E145</f>
        <v>0.93924273554446724</v>
      </c>
      <c r="E25" s="83">
        <f>'C4 calc LA rates'!F145</f>
        <v>0.96983283785759544</v>
      </c>
      <c r="F25" s="83">
        <f>'C4 calc LA rates'!G145</f>
        <v>0.28987607797666498</v>
      </c>
      <c r="G25" s="83">
        <f>'C4 calc LA rates'!K145</f>
        <v>0.47525664084273428</v>
      </c>
      <c r="H25" s="83">
        <f>'C4 calc LA rates'!M145</f>
        <v>0.34717078354964415</v>
      </c>
      <c r="I25" s="523"/>
    </row>
    <row r="26" spans="1:9" s="522" customFormat="1" ht="12.75" x14ac:dyDescent="0.2">
      <c r="A26" s="523" t="s">
        <v>62</v>
      </c>
      <c r="B26" s="83">
        <f>'C4 calc LA rates'!C146</f>
        <v>7.3882526782415955E-2</v>
      </c>
      <c r="C26" s="83">
        <f>'C4 calc LA rates'!D146</f>
        <v>0.24172482357986666</v>
      </c>
      <c r="D26" s="83">
        <f>'C4 calc LA rates'!E146</f>
        <v>0.22857985547854298</v>
      </c>
      <c r="E26" s="83">
        <f>'C4 calc LA rates'!F146</f>
        <v>0.15143442048290753</v>
      </c>
      <c r="F26" s="83">
        <f>'C4 calc LA rates'!G146</f>
        <v>8.1627893417293457E-2</v>
      </c>
      <c r="G26" s="83">
        <f>'C4 calc LA rates'!K146</f>
        <v>0.15228046799050968</v>
      </c>
      <c r="H26" s="83">
        <f>'C4 calc LA rates'!M146</f>
        <v>9.6947019304362614E-2</v>
      </c>
      <c r="I26" s="523"/>
    </row>
    <row r="27" spans="1:9" s="522" customFormat="1" ht="12.75" x14ac:dyDescent="0.2">
      <c r="A27" s="523" t="s">
        <v>61</v>
      </c>
      <c r="B27" s="83">
        <f>'C4 calc LA rates'!C147</f>
        <v>0.11332728921124206</v>
      </c>
      <c r="C27" s="83">
        <f>'C4 calc LA rates'!D147</f>
        <v>0.41552761071623839</v>
      </c>
      <c r="D27" s="83">
        <f>'C4 calc LA rates'!E147</f>
        <v>0.93928980526918671</v>
      </c>
      <c r="E27" s="83">
        <f>'C4 calc LA rates'!F147</f>
        <v>0.58756324465480658</v>
      </c>
      <c r="F27" s="83">
        <f>'C4 calc LA rates'!G147</f>
        <v>0.24210981409424989</v>
      </c>
      <c r="G27" s="83">
        <f>'C4 calc LA rates'!K147</f>
        <v>0.45528326537075892</v>
      </c>
      <c r="H27" s="83">
        <f>'C4 calc LA rates'!M147</f>
        <v>0.29456576942610463</v>
      </c>
      <c r="I27" s="523"/>
    </row>
    <row r="28" spans="1:9" s="522" customFormat="1" ht="12.75" x14ac:dyDescent="0.2">
      <c r="A28" s="523" t="s">
        <v>60</v>
      </c>
      <c r="B28" s="83">
        <f>'C4 calc LA rates'!C148</f>
        <v>0.14341323499282935</v>
      </c>
      <c r="C28" s="83">
        <f>'C4 calc LA rates'!D148</f>
        <v>0.10938924339106655</v>
      </c>
      <c r="D28" s="83">
        <f>'C4 calc LA rates'!E148</f>
        <v>0.63274452939625625</v>
      </c>
      <c r="E28" s="83">
        <f>'C4 calc LA rates'!F148</f>
        <v>0.12090071029167296</v>
      </c>
      <c r="F28" s="83">
        <f>'C4 calc LA rates'!G148</f>
        <v>0.10214504596527069</v>
      </c>
      <c r="G28" s="83">
        <f>'C4 calc LA rates'!K148</f>
        <v>0.22069255425358625</v>
      </c>
      <c r="H28" s="83">
        <f>'C4 calc LA rates'!M148</f>
        <v>0.14430014430014429</v>
      </c>
      <c r="I28" s="523"/>
    </row>
    <row r="29" spans="1:9" s="522" customFormat="1" ht="12.75" x14ac:dyDescent="0.2">
      <c r="A29" s="523" t="s">
        <v>59</v>
      </c>
      <c r="B29" s="83">
        <f>'C4 calc LA rates'!C149</f>
        <v>5.6274620146314014E-2</v>
      </c>
      <c r="C29" s="83">
        <f>'C4 calc LA rates'!D149</f>
        <v>0.34277467075590834</v>
      </c>
      <c r="D29" s="83">
        <f>'C4 calc LA rates'!E149</f>
        <v>0.26934817741066619</v>
      </c>
      <c r="E29" s="83">
        <f>'C4 calc LA rates'!F149</f>
        <v>0.16530064053998209</v>
      </c>
      <c r="F29" s="83">
        <f>'C4 calc LA rates'!G149</f>
        <v>9.237875288683603E-2</v>
      </c>
      <c r="G29" s="83">
        <f>'C4 calc LA rates'!K149</f>
        <v>0.18213428263929132</v>
      </c>
      <c r="H29" s="83">
        <f>'C4 calc LA rates'!M149</f>
        <v>0.11693464188765922</v>
      </c>
      <c r="I29" s="523"/>
    </row>
    <row r="30" spans="1:9" s="522" customFormat="1" ht="12.75" x14ac:dyDescent="0.2">
      <c r="A30" s="523" t="s">
        <v>401</v>
      </c>
      <c r="B30" s="83">
        <f>'C4 calc LA rates'!C150</f>
        <v>8.1135902636916835E-2</v>
      </c>
      <c r="C30" s="83">
        <f>'C4 calc LA rates'!D150</f>
        <v>0</v>
      </c>
      <c r="D30" s="83">
        <f>'C4 calc LA rates'!E150</f>
        <v>0.19723865877712032</v>
      </c>
      <c r="E30" s="83">
        <f>'C4 calc LA rates'!F150</f>
        <v>0.14684287812041116</v>
      </c>
      <c r="F30" s="83">
        <f>'C4 calc LA rates'!G150</f>
        <v>0</v>
      </c>
      <c r="G30" s="83">
        <f>'C4 calc LA rates'!K150</f>
        <v>8.7037612682623569E-2</v>
      </c>
      <c r="H30" s="83">
        <f>'C4 calc LA rates'!M150</f>
        <v>5.1948051948051951E-2</v>
      </c>
      <c r="I30" s="523"/>
    </row>
    <row r="31" spans="1:9" s="522" customFormat="1" ht="12.75" x14ac:dyDescent="0.2">
      <c r="A31" s="523" t="s">
        <v>58</v>
      </c>
      <c r="B31" s="83">
        <f>'C4 calc LA rates'!C151</f>
        <v>2.5611473940325265E-2</v>
      </c>
      <c r="C31" s="83">
        <f>'C4 calc LA rates'!D151</f>
        <v>0.33377372922606219</v>
      </c>
      <c r="D31" s="83">
        <f>'C4 calc LA rates'!E151</f>
        <v>0.88008800880088012</v>
      </c>
      <c r="E31" s="83">
        <f>'C4 calc LA rates'!F151</f>
        <v>0.48768593026091195</v>
      </c>
      <c r="F31" s="83">
        <f>'C4 calc LA rates'!G151</f>
        <v>7.1695600962769501E-2</v>
      </c>
      <c r="G31" s="83">
        <f>'C4 calc LA rates'!K151</f>
        <v>0.34762045521726276</v>
      </c>
      <c r="H31" s="83">
        <f>'C4 calc LA rates'!M151</f>
        <v>0.22240223875101259</v>
      </c>
      <c r="I31" s="523"/>
    </row>
    <row r="32" spans="1:9" s="522" customFormat="1" ht="12.75" x14ac:dyDescent="0.2">
      <c r="A32" s="523" t="s">
        <v>57</v>
      </c>
      <c r="B32" s="83">
        <f>'C4 calc LA rates'!C152</f>
        <v>0.12348423106369316</v>
      </c>
      <c r="C32" s="83">
        <f>'C4 calc LA rates'!D152</f>
        <v>0.36988482067609324</v>
      </c>
      <c r="D32" s="83">
        <f>'C4 calc LA rates'!E152</f>
        <v>0.47542857142857142</v>
      </c>
      <c r="E32" s="83">
        <f>'C4 calc LA rates'!F152</f>
        <v>0.28206594244330091</v>
      </c>
      <c r="F32" s="83">
        <f>'C4 calc LA rates'!G152</f>
        <v>9.081002542680712E-2</v>
      </c>
      <c r="G32" s="83">
        <f>'C4 calc LA rates'!K152</f>
        <v>0.27027631726143864</v>
      </c>
      <c r="H32" s="83">
        <f>'C4 calc LA rates'!M152</f>
        <v>0.18296270149429344</v>
      </c>
      <c r="I32" s="523"/>
    </row>
    <row r="33" spans="1:9" s="522" customFormat="1" ht="12.75" x14ac:dyDescent="0.2">
      <c r="A33" s="523" t="s">
        <v>56</v>
      </c>
      <c r="B33" s="83">
        <f>'C4 calc LA rates'!C153</f>
        <v>9.1491308325709064E-2</v>
      </c>
      <c r="C33" s="83">
        <f>'C4 calc LA rates'!D153</f>
        <v>0.25094102885821834</v>
      </c>
      <c r="D33" s="83">
        <f>'C4 calc LA rates'!E153</f>
        <v>0</v>
      </c>
      <c r="E33" s="83">
        <f>'C4 calc LA rates'!F153</f>
        <v>0</v>
      </c>
      <c r="F33" s="83">
        <f>'C4 calc LA rates'!G153</f>
        <v>0.12307692307692308</v>
      </c>
      <c r="G33" s="83">
        <f>'C4 calc LA rates'!K153</f>
        <v>8.8189902256191666E-2</v>
      </c>
      <c r="H33" s="83">
        <f>'C4 calc LA rates'!M153</f>
        <v>6.363636363636363E-2</v>
      </c>
      <c r="I33" s="523"/>
    </row>
    <row r="34" spans="1:9" s="522" customFormat="1" ht="12.75" x14ac:dyDescent="0.2">
      <c r="A34" s="523" t="s">
        <v>152</v>
      </c>
      <c r="B34" s="83">
        <f>'C4 calc LA rates'!C154</f>
        <v>7.3837066207236027E-2</v>
      </c>
      <c r="C34" s="83">
        <f>'C4 calc LA rates'!D154</f>
        <v>0.24090580582992049</v>
      </c>
      <c r="D34" s="83">
        <f>'C4 calc LA rates'!E154</f>
        <v>0.35608308605341249</v>
      </c>
      <c r="E34" s="83">
        <f>'C4 calc LA rates'!F154</f>
        <v>0.2279502016482553</v>
      </c>
      <c r="F34" s="83">
        <f>'C4 calc LA rates'!G154</f>
        <v>0.10379806558150508</v>
      </c>
      <c r="G34" s="83">
        <f>'C4 calc LA rates'!K154</f>
        <v>0.19847833278200464</v>
      </c>
      <c r="H34" s="83">
        <f>'C4 calc LA rates'!M154</f>
        <v>0.12574454003970881</v>
      </c>
      <c r="I34" s="523"/>
    </row>
    <row r="35" spans="1:9" s="522" customFormat="1" ht="12.75" x14ac:dyDescent="0.2">
      <c r="A35" s="523" t="s">
        <v>54</v>
      </c>
      <c r="B35" s="83">
        <f>'C4 calc LA rates'!C155</f>
        <v>0.14752163650668765</v>
      </c>
      <c r="C35" s="83">
        <f>'C4 calc LA rates'!D155</f>
        <v>0.31405391258832765</v>
      </c>
      <c r="D35" s="83">
        <f>'C4 calc LA rates'!E155</f>
        <v>0.67770724955853578</v>
      </c>
      <c r="E35" s="83">
        <f>'C4 calc LA rates'!F155</f>
        <v>0.41848683969017292</v>
      </c>
      <c r="F35" s="83">
        <f>'C4 calc LA rates'!G155</f>
        <v>9.9169455807611259E-2</v>
      </c>
      <c r="G35" s="83">
        <f>'C4 calc LA rates'!K155</f>
        <v>0.33028696922797585</v>
      </c>
      <c r="H35" s="83">
        <f>'C4 calc LA rates'!M155</f>
        <v>0.2194197817112481</v>
      </c>
      <c r="I35" s="523"/>
    </row>
    <row r="36" spans="1:9" s="522" customFormat="1" ht="12.75" x14ac:dyDescent="0.2">
      <c r="A36" s="523" t="s">
        <v>53</v>
      </c>
      <c r="B36" s="83">
        <f>'C4 calc LA rates'!C156</f>
        <v>0.12125411397886714</v>
      </c>
      <c r="C36" s="83">
        <f>'C4 calc LA rates'!D156</f>
        <v>0.27000964320154291</v>
      </c>
      <c r="D36" s="83">
        <f>'C4 calc LA rates'!E156</f>
        <v>0.38231382978723405</v>
      </c>
      <c r="E36" s="83">
        <f>'C4 calc LA rates'!F156</f>
        <v>0.26425897379431845</v>
      </c>
      <c r="F36" s="83">
        <f>'C4 calc LA rates'!G156</f>
        <v>5.7583784406311185E-2</v>
      </c>
      <c r="G36" s="83">
        <f>'C4 calc LA rates'!K156</f>
        <v>0.21013846109559861</v>
      </c>
      <c r="H36" s="83">
        <f>'C4 calc LA rates'!M156</f>
        <v>0.12867327421318031</v>
      </c>
      <c r="I36" s="523"/>
    </row>
    <row r="37" spans="1:9" s="522" customFormat="1" ht="12.75" x14ac:dyDescent="0.2">
      <c r="A37" s="523" t="s">
        <v>52</v>
      </c>
      <c r="B37" s="83">
        <f>'C4 calc LA rates'!C157</f>
        <v>0</v>
      </c>
      <c r="C37" s="83">
        <f>'C4 calc LA rates'!D157</f>
        <v>0.2227998514667657</v>
      </c>
      <c r="D37" s="83">
        <f>'C4 calc LA rates'!E157</f>
        <v>0</v>
      </c>
      <c r="E37" s="83">
        <f>'C4 calc LA rates'!F157</f>
        <v>0</v>
      </c>
      <c r="F37" s="83">
        <f>'C4 calc LA rates'!G157</f>
        <v>0.19120458891013384</v>
      </c>
      <c r="G37" s="83">
        <f>'C4 calc LA rates'!K157</f>
        <v>8.2124281412537636E-2</v>
      </c>
      <c r="H37" s="83">
        <f>'C4 calc LA rates'!M157</f>
        <v>5.1993067590987867E-2</v>
      </c>
      <c r="I37" s="523"/>
    </row>
    <row r="38" spans="1:9" s="522" customFormat="1" ht="12.75" x14ac:dyDescent="0.2">
      <c r="A38" s="523" t="s">
        <v>51</v>
      </c>
      <c r="B38" s="83">
        <f>'C4 calc LA rates'!C158</f>
        <v>0.10139416983523447</v>
      </c>
      <c r="C38" s="83">
        <f>'C4 calc LA rates'!D158</f>
        <v>0.45433893684688775</v>
      </c>
      <c r="D38" s="83">
        <f>'C4 calc LA rates'!E158</f>
        <v>0.67187368774670364</v>
      </c>
      <c r="E38" s="83">
        <f>'C4 calc LA rates'!F158</f>
        <v>0.16827934371055953</v>
      </c>
      <c r="F38" s="83">
        <f>'C4 calc LA rates'!G158</f>
        <v>5.9178601017871937E-2</v>
      </c>
      <c r="G38" s="83">
        <f>'C4 calc LA rates'!K158</f>
        <v>0.263604944057173</v>
      </c>
      <c r="H38" s="83">
        <f>'C4 calc LA rates'!M158</f>
        <v>0.1615193468228612</v>
      </c>
      <c r="I38" s="523"/>
    </row>
    <row r="39" spans="1:9" s="522" customFormat="1" ht="12.75" x14ac:dyDescent="0.2">
      <c r="A39" s="523" t="s">
        <v>50</v>
      </c>
      <c r="B39" s="83">
        <f>'C4 calc LA rates'!C159</f>
        <v>9.6221876326588365E-2</v>
      </c>
      <c r="C39" s="83">
        <f>'C4 calc LA rates'!D159</f>
        <v>0.30522701259061424</v>
      </c>
      <c r="D39" s="83">
        <f>'C4 calc LA rates'!E159</f>
        <v>0.52966101694915257</v>
      </c>
      <c r="E39" s="83">
        <f>'C4 calc LA rates'!F159</f>
        <v>0.28307418565622661</v>
      </c>
      <c r="F39" s="83">
        <f>'C4 calc LA rates'!G159</f>
        <v>8.4574124769090389E-2</v>
      </c>
      <c r="G39" s="83">
        <f>'C4 calc LA rates'!K159</f>
        <v>0.25914153301142845</v>
      </c>
      <c r="H39" s="83">
        <f>'C4 calc LA rates'!M159</f>
        <v>0.16972058962190023</v>
      </c>
      <c r="I39" s="523"/>
    </row>
    <row r="40" spans="1:9" s="522" customFormat="1" ht="12.75" x14ac:dyDescent="0.2">
      <c r="A40" s="523" t="s">
        <v>49</v>
      </c>
      <c r="B40" s="83">
        <f>'C4 calc LA rates'!C160</f>
        <v>0.10053859964093358</v>
      </c>
      <c r="C40" s="83">
        <f>'C4 calc LA rates'!D160</f>
        <v>0.24687004055722095</v>
      </c>
      <c r="D40" s="83">
        <f>'C4 calc LA rates'!E160</f>
        <v>0.53363826948732607</v>
      </c>
      <c r="E40" s="83">
        <f>'C4 calc LA rates'!F160</f>
        <v>0.28394974089586145</v>
      </c>
      <c r="F40" s="83">
        <f>'C4 calc LA rates'!G160</f>
        <v>5.0108568565224651E-2</v>
      </c>
      <c r="G40" s="83">
        <f>'C4 calc LA rates'!K160</f>
        <v>0.23292678981592313</v>
      </c>
      <c r="H40" s="83">
        <f>'C4 calc LA rates'!M160</f>
        <v>0.15319148936170213</v>
      </c>
      <c r="I40" s="523"/>
    </row>
    <row r="41" spans="1:9" s="522" customFormat="1" ht="12.75" x14ac:dyDescent="0.2">
      <c r="A41" s="523" t="s">
        <v>48</v>
      </c>
      <c r="B41" s="83">
        <f>'C4 calc LA rates'!C161</f>
        <v>0.17758484609313338</v>
      </c>
      <c r="C41" s="83">
        <f>'C4 calc LA rates'!D161</f>
        <v>0.24417894828638703</v>
      </c>
      <c r="D41" s="83">
        <f>'C4 calc LA rates'!E161</f>
        <v>0.73408673814353331</v>
      </c>
      <c r="E41" s="83">
        <f>'C4 calc LA rates'!F161</f>
        <v>0.3930131004366812</v>
      </c>
      <c r="F41" s="83">
        <f>'C4 calc LA rates'!G161</f>
        <v>4.7329809891930266E-2</v>
      </c>
      <c r="G41" s="83">
        <f>'C4 calc LA rates'!K161</f>
        <v>0.31178798417076387</v>
      </c>
      <c r="H41" s="83">
        <f>'C4 calc LA rates'!M161</f>
        <v>0.20533422609083807</v>
      </c>
      <c r="I41" s="523"/>
    </row>
    <row r="42" spans="1:9" s="522" customFormat="1" ht="12.75" x14ac:dyDescent="0.2">
      <c r="A42" s="523" t="s">
        <v>47</v>
      </c>
      <c r="B42" s="83">
        <f>'C4 calc LA rates'!C162</f>
        <v>6.7085150222818538E-2</v>
      </c>
      <c r="C42" s="83">
        <f>'C4 calc LA rates'!D162</f>
        <v>0.28093586760897238</v>
      </c>
      <c r="D42" s="83">
        <f>'C4 calc LA rates'!E162</f>
        <v>0.24170695115852642</v>
      </c>
      <c r="E42" s="83">
        <f>'C4 calc LA rates'!F162</f>
        <v>0.16122248703210432</v>
      </c>
      <c r="F42" s="83">
        <f>'C4 calc LA rates'!G162</f>
        <v>6.2073246430788327E-2</v>
      </c>
      <c r="G42" s="83">
        <f>'C4 calc LA rates'!K162</f>
        <v>0.16507765387595594</v>
      </c>
      <c r="H42" s="83">
        <f>'C4 calc LA rates'!M162</f>
        <v>0.11472064420054051</v>
      </c>
      <c r="I42" s="523"/>
    </row>
    <row r="43" spans="1:9" ht="6" customHeight="1" thickBot="1" x14ac:dyDescent="0.25">
      <c r="A43" s="626"/>
      <c r="B43" s="104"/>
      <c r="C43" s="504"/>
      <c r="D43" s="504"/>
      <c r="E43" s="504"/>
      <c r="F43" s="504"/>
      <c r="G43" s="504"/>
      <c r="H43" s="234"/>
      <c r="I43" s="104"/>
    </row>
    <row r="44" spans="1:9" ht="12" customHeight="1" x14ac:dyDescent="0.2">
      <c r="A44" s="627"/>
      <c r="B44" s="628"/>
      <c r="C44" s="628"/>
      <c r="D44" s="628"/>
      <c r="E44" s="628"/>
      <c r="F44" s="628"/>
      <c r="G44" s="628"/>
      <c r="H44" s="628"/>
      <c r="I44" s="104"/>
    </row>
    <row r="45" spans="1:9" s="63" customFormat="1" ht="10.5" customHeight="1" x14ac:dyDescent="0.2">
      <c r="A45" s="198" t="s">
        <v>194</v>
      </c>
      <c r="B45" s="199"/>
      <c r="C45" s="199"/>
      <c r="D45" s="199"/>
      <c r="E45" s="199"/>
      <c r="F45" s="199"/>
      <c r="G45" s="199"/>
      <c r="H45" s="327"/>
      <c r="I45" s="200"/>
    </row>
    <row r="46" spans="1:9" s="63" customFormat="1" ht="10.5" customHeight="1" x14ac:dyDescent="0.2">
      <c r="A46" s="862" t="s">
        <v>213</v>
      </c>
      <c r="B46" s="862"/>
      <c r="C46" s="862"/>
      <c r="D46" s="862"/>
      <c r="E46" s="862"/>
      <c r="F46" s="862"/>
      <c r="G46" s="862"/>
      <c r="H46" s="862"/>
      <c r="I46" s="200"/>
    </row>
    <row r="47" spans="1:9" s="63" customFormat="1" x14ac:dyDescent="0.2">
      <c r="A47" s="862"/>
      <c r="B47" s="862"/>
      <c r="C47" s="862"/>
      <c r="D47" s="862"/>
      <c r="E47" s="862"/>
      <c r="F47" s="862"/>
      <c r="G47" s="862"/>
      <c r="H47" s="862"/>
      <c r="I47" s="200"/>
    </row>
    <row r="48" spans="1:9" s="63" customFormat="1" ht="10.5" customHeight="1" x14ac:dyDescent="0.2">
      <c r="A48" s="905" t="s">
        <v>1</v>
      </c>
      <c r="B48" s="905"/>
      <c r="C48" s="905"/>
      <c r="D48" s="905"/>
      <c r="E48" s="905"/>
      <c r="F48" s="905"/>
      <c r="G48" s="905"/>
      <c r="H48" s="905"/>
      <c r="I48" s="200"/>
    </row>
    <row r="49" spans="1:9" s="63" customFormat="1" x14ac:dyDescent="0.2">
      <c r="A49" s="905"/>
      <c r="B49" s="905"/>
      <c r="C49" s="905"/>
      <c r="D49" s="905"/>
      <c r="E49" s="905"/>
      <c r="F49" s="905"/>
      <c r="G49" s="905"/>
      <c r="H49" s="905"/>
      <c r="I49" s="200"/>
    </row>
    <row r="50" spans="1:9" s="63" customFormat="1" ht="12" customHeight="1" x14ac:dyDescent="0.2">
      <c r="A50" s="905" t="s">
        <v>381</v>
      </c>
      <c r="B50" s="905"/>
      <c r="C50" s="905"/>
      <c r="D50" s="905"/>
      <c r="E50" s="905"/>
      <c r="F50" s="905"/>
      <c r="G50" s="905"/>
      <c r="H50" s="905"/>
      <c r="I50" s="200"/>
    </row>
    <row r="51" spans="1:9" s="63" customFormat="1" ht="10.5" customHeight="1" x14ac:dyDescent="0.2">
      <c r="A51" s="905"/>
      <c r="B51" s="905"/>
      <c r="C51" s="905"/>
      <c r="D51" s="905"/>
      <c r="E51" s="905"/>
      <c r="F51" s="905"/>
      <c r="G51" s="905"/>
      <c r="H51" s="905"/>
      <c r="I51" s="200"/>
    </row>
    <row r="52" spans="1:9" s="63" customFormat="1" x14ac:dyDescent="0.2">
      <c r="A52" s="829" t="s">
        <v>214</v>
      </c>
      <c r="B52" s="829"/>
      <c r="C52" s="829"/>
      <c r="D52" s="829"/>
      <c r="E52" s="829"/>
      <c r="F52" s="829"/>
      <c r="G52" s="829"/>
      <c r="H52" s="829"/>
      <c r="I52" s="200"/>
    </row>
    <row r="53" spans="1:9" s="63" customFormat="1" x14ac:dyDescent="0.2">
      <c r="A53" s="749" t="s">
        <v>518</v>
      </c>
      <c r="B53" s="749"/>
      <c r="C53" s="749"/>
      <c r="D53" s="749"/>
      <c r="E53" s="749"/>
      <c r="F53" s="749"/>
      <c r="G53" s="749"/>
      <c r="H53" s="749"/>
      <c r="I53" s="200"/>
    </row>
    <row r="54" spans="1:9" s="63" customFormat="1" ht="10.5" customHeight="1" x14ac:dyDescent="0.2">
      <c r="A54" s="749"/>
      <c r="B54" s="749"/>
      <c r="C54" s="749"/>
      <c r="D54" s="749"/>
      <c r="E54" s="749"/>
      <c r="F54" s="749"/>
      <c r="G54" s="749"/>
      <c r="H54" s="749"/>
      <c r="I54" s="200"/>
    </row>
    <row r="55" spans="1:9" s="63" customFormat="1" x14ac:dyDescent="0.2">
      <c r="A55" s="922" t="s">
        <v>572</v>
      </c>
      <c r="B55" s="922"/>
      <c r="C55" s="922"/>
      <c r="D55" s="922"/>
      <c r="E55" s="922"/>
      <c r="F55" s="922"/>
      <c r="G55" s="922"/>
      <c r="H55" s="922"/>
      <c r="I55" s="200"/>
    </row>
    <row r="56" spans="1:9" s="63" customFormat="1" ht="10.5" customHeight="1" x14ac:dyDescent="0.2">
      <c r="A56" s="922"/>
      <c r="B56" s="922"/>
      <c r="C56" s="922"/>
      <c r="D56" s="922"/>
      <c r="E56" s="922"/>
      <c r="F56" s="922"/>
      <c r="G56" s="922"/>
      <c r="H56" s="922"/>
      <c r="I56" s="200"/>
    </row>
    <row r="57" spans="1:9" s="63" customFormat="1" ht="10.5" customHeight="1" x14ac:dyDescent="0.2">
      <c r="A57" s="629"/>
      <c r="B57" s="629"/>
      <c r="C57" s="629"/>
      <c r="D57" s="629"/>
      <c r="E57" s="629"/>
      <c r="F57" s="629"/>
      <c r="G57" s="629"/>
      <c r="H57" s="200"/>
      <c r="I57" s="200"/>
    </row>
    <row r="58" spans="1:9" s="63" customFormat="1" ht="10.5" customHeight="1" x14ac:dyDescent="0.2">
      <c r="A58" s="200" t="s">
        <v>785</v>
      </c>
      <c r="B58" s="200"/>
      <c r="C58" s="200"/>
      <c r="D58" s="200"/>
      <c r="E58" s="200"/>
      <c r="F58" s="200"/>
      <c r="G58" s="200"/>
      <c r="H58" s="200"/>
      <c r="I58" s="200"/>
    </row>
    <row r="59" spans="1:9" x14ac:dyDescent="0.2">
      <c r="A59" s="104"/>
      <c r="B59" s="104"/>
      <c r="C59" s="104"/>
      <c r="D59" s="104"/>
      <c r="E59" s="104"/>
      <c r="F59" s="104"/>
      <c r="G59" s="104"/>
      <c r="H59" s="104"/>
      <c r="I59" s="104"/>
    </row>
  </sheetData>
  <mergeCells count="9">
    <mergeCell ref="A55:H56"/>
    <mergeCell ref="J1:K1"/>
    <mergeCell ref="A1:H1"/>
    <mergeCell ref="A53:H54"/>
    <mergeCell ref="A50:H51"/>
    <mergeCell ref="A48:H49"/>
    <mergeCell ref="A46:H47"/>
    <mergeCell ref="B3:H4"/>
    <mergeCell ref="A52:H52"/>
  </mergeCells>
  <phoneticPr fontId="32" type="noConversion"/>
  <hyperlinks>
    <hyperlink ref="J1" location="Contents!A1" display="back to contents"/>
  </hyperlinks>
  <pageMargins left="0.75" right="0.75" top="1" bottom="1" header="0.5" footer="0.5"/>
  <pageSetup paperSize="9" scale="7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workbookViewId="0">
      <selection sqref="A1:M2"/>
    </sheetView>
  </sheetViews>
  <sheetFormatPr defaultColWidth="9.1640625" defaultRowHeight="11.25" customHeight="1" x14ac:dyDescent="0.2"/>
  <cols>
    <col min="1" max="1" width="22.6640625" style="10" customWidth="1"/>
    <col min="2" max="2" width="16" style="10" customWidth="1"/>
    <col min="3" max="3" width="3.83203125" style="10" customWidth="1"/>
    <col min="4" max="4" width="12.5" style="10" customWidth="1"/>
    <col min="5" max="5" width="3" style="10" customWidth="1"/>
    <col min="6" max="8" width="12.83203125" style="10" customWidth="1"/>
    <col min="9" max="9" width="5.83203125" style="10" customWidth="1"/>
    <col min="10" max="10" width="12.1640625" style="10" customWidth="1"/>
    <col min="11" max="11" width="2.6640625" style="10" customWidth="1"/>
    <col min="12" max="13" width="16.83203125" style="10" customWidth="1"/>
    <col min="14" max="14" width="3.83203125" style="10" customWidth="1"/>
    <col min="15" max="16384" width="9.1640625" style="10"/>
  </cols>
  <sheetData>
    <row r="1" spans="1:17" s="488" customFormat="1" ht="18" customHeight="1" x14ac:dyDescent="0.25">
      <c r="A1" s="861" t="s">
        <v>655</v>
      </c>
      <c r="B1" s="861"/>
      <c r="C1" s="861"/>
      <c r="D1" s="861"/>
      <c r="E1" s="861"/>
      <c r="F1" s="861"/>
      <c r="G1" s="861"/>
      <c r="H1" s="861"/>
      <c r="I1" s="861"/>
      <c r="J1" s="861"/>
      <c r="K1" s="861"/>
      <c r="L1" s="861"/>
      <c r="M1" s="861"/>
      <c r="N1" s="489"/>
      <c r="O1" s="722" t="s">
        <v>761</v>
      </c>
      <c r="P1" s="722"/>
      <c r="Q1" s="439"/>
    </row>
    <row r="2" spans="1:17" s="488" customFormat="1" ht="18" customHeight="1" x14ac:dyDescent="0.25">
      <c r="A2" s="861"/>
      <c r="B2" s="861"/>
      <c r="C2" s="861"/>
      <c r="D2" s="861"/>
      <c r="E2" s="861"/>
      <c r="F2" s="861"/>
      <c r="G2" s="861"/>
      <c r="H2" s="861"/>
      <c r="I2" s="861"/>
      <c r="J2" s="861"/>
      <c r="K2" s="861"/>
      <c r="L2" s="861"/>
      <c r="M2" s="861"/>
      <c r="N2" s="489"/>
    </row>
    <row r="3" spans="1:17" s="488" customFormat="1" ht="15" customHeight="1" x14ac:dyDescent="0.25">
      <c r="A3" s="230"/>
      <c r="B3" s="230"/>
      <c r="C3" s="230"/>
      <c r="D3" s="230"/>
      <c r="E3" s="230"/>
      <c r="F3" s="230"/>
      <c r="G3" s="230"/>
      <c r="H3" s="230"/>
      <c r="I3" s="230"/>
      <c r="J3" s="230"/>
      <c r="K3" s="230"/>
      <c r="L3" s="230"/>
      <c r="M3" s="230"/>
      <c r="N3" s="489"/>
    </row>
    <row r="4" spans="1:17" s="488" customFormat="1" ht="12.75" customHeight="1" x14ac:dyDescent="0.25">
      <c r="A4" s="177"/>
      <c r="B4" s="207"/>
      <c r="C4" s="187"/>
      <c r="D4" s="187"/>
      <c r="E4" s="187"/>
      <c r="F4" s="187"/>
      <c r="G4" s="477"/>
      <c r="H4" s="477"/>
      <c r="I4" s="477"/>
      <c r="J4" s="477"/>
      <c r="K4" s="477"/>
      <c r="L4" s="477"/>
      <c r="M4" s="477"/>
      <c r="N4" s="489"/>
    </row>
    <row r="5" spans="1:17" s="488" customFormat="1" ht="15.6" customHeight="1" x14ac:dyDescent="0.25">
      <c r="A5" s="177"/>
      <c r="B5" s="936" t="s">
        <v>657</v>
      </c>
      <c r="C5" s="183"/>
      <c r="D5" s="859" t="s">
        <v>656</v>
      </c>
      <c r="E5" s="859"/>
      <c r="F5" s="859"/>
      <c r="G5" s="859"/>
      <c r="H5" s="859"/>
      <c r="I5" s="477"/>
      <c r="J5" s="912" t="s">
        <v>650</v>
      </c>
      <c r="K5" s="912"/>
      <c r="L5" s="912"/>
      <c r="M5" s="912"/>
      <c r="N5" s="489"/>
    </row>
    <row r="6" spans="1:17" s="488" customFormat="1" ht="18" customHeight="1" x14ac:dyDescent="0.25">
      <c r="A6" s="177"/>
      <c r="B6" s="936"/>
      <c r="C6" s="183"/>
      <c r="D6" s="205"/>
      <c r="E6" s="477"/>
      <c r="F6" s="477"/>
      <c r="G6" s="182"/>
      <c r="H6" s="182"/>
      <c r="I6" s="182"/>
      <c r="J6" s="911" t="s">
        <v>651</v>
      </c>
      <c r="K6" s="911"/>
      <c r="L6" s="911"/>
      <c r="M6" s="911"/>
      <c r="N6" s="489"/>
    </row>
    <row r="7" spans="1:17" s="488" customFormat="1" ht="18" customHeight="1" x14ac:dyDescent="0.25">
      <c r="A7" s="246" t="s">
        <v>498</v>
      </c>
      <c r="B7" s="936"/>
      <c r="C7" s="183"/>
      <c r="D7" s="205"/>
      <c r="E7" s="477"/>
      <c r="F7" s="860" t="s">
        <v>2</v>
      </c>
      <c r="G7" s="860"/>
      <c r="H7" s="860"/>
      <c r="I7" s="182"/>
      <c r="J7" s="485"/>
      <c r="K7" s="182"/>
      <c r="L7" s="860" t="s">
        <v>239</v>
      </c>
      <c r="M7" s="860"/>
      <c r="N7" s="489"/>
    </row>
    <row r="8" spans="1:17" s="488" customFormat="1" ht="18" customHeight="1" x14ac:dyDescent="0.25">
      <c r="A8" s="177"/>
      <c r="B8" s="936"/>
      <c r="C8" s="206"/>
      <c r="D8" s="207" t="s">
        <v>236</v>
      </c>
      <c r="E8" s="207"/>
      <c r="F8" s="207" t="s">
        <v>238</v>
      </c>
      <c r="G8" s="207" t="s">
        <v>237</v>
      </c>
      <c r="H8" s="208" t="s">
        <v>3</v>
      </c>
      <c r="I8" s="207"/>
      <c r="J8" s="207" t="s">
        <v>236</v>
      </c>
      <c r="K8" s="477"/>
      <c r="L8" s="207" t="s">
        <v>4</v>
      </c>
      <c r="M8" s="207" t="s">
        <v>5</v>
      </c>
      <c r="N8" s="489"/>
    </row>
    <row r="9" spans="1:17" s="488" customFormat="1" ht="12.75" customHeight="1" x14ac:dyDescent="0.25">
      <c r="A9" s="212"/>
      <c r="B9" s="218"/>
      <c r="C9" s="213"/>
      <c r="D9" s="213"/>
      <c r="E9" s="213"/>
      <c r="F9" s="213"/>
      <c r="G9" s="212"/>
      <c r="H9" s="212"/>
      <c r="I9" s="212"/>
      <c r="J9" s="212"/>
      <c r="K9" s="212"/>
      <c r="L9" s="212"/>
      <c r="M9" s="212"/>
      <c r="N9" s="489"/>
    </row>
    <row r="10" spans="1:17" s="488" customFormat="1" ht="15.75" x14ac:dyDescent="0.25">
      <c r="A10" s="177"/>
      <c r="B10" s="219"/>
      <c r="C10" s="187"/>
      <c r="D10" s="187"/>
      <c r="E10" s="187"/>
      <c r="F10" s="187"/>
      <c r="G10" s="177"/>
      <c r="H10" s="177"/>
      <c r="I10" s="177"/>
      <c r="J10" s="177"/>
      <c r="K10" s="177"/>
      <c r="L10" s="177"/>
      <c r="M10" s="177"/>
      <c r="N10" s="489"/>
    </row>
    <row r="11" spans="1:17" s="488" customFormat="1" ht="12.75" customHeight="1" x14ac:dyDescent="0.25">
      <c r="A11" s="477" t="s">
        <v>18</v>
      </c>
      <c r="B11" s="190">
        <f>AVERAGE('C1 - summary'!F8:J8)</f>
        <v>729.8</v>
      </c>
      <c r="C11" s="189"/>
      <c r="D11" s="190">
        <v>57300</v>
      </c>
      <c r="E11" s="477"/>
      <c r="F11" s="231">
        <v>55800</v>
      </c>
      <c r="G11" s="231">
        <v>58900</v>
      </c>
      <c r="H11" s="209">
        <f>AVERAGE((D11-F11)/D11,(G11-D11)/D11)</f>
        <v>2.7050610820244327E-2</v>
      </c>
      <c r="I11" s="477"/>
      <c r="J11" s="210">
        <f>1000*B11/D11</f>
        <v>12.736474694589878</v>
      </c>
      <c r="K11" s="477"/>
      <c r="L11" s="210">
        <f>1000*B11/G11</f>
        <v>12.390492359932088</v>
      </c>
      <c r="M11" s="210">
        <f>1000*B11/F11</f>
        <v>13.078853046594983</v>
      </c>
      <c r="N11" s="489"/>
    </row>
    <row r="12" spans="1:17" s="147" customFormat="1" ht="15" x14ac:dyDescent="0.2">
      <c r="A12" s="507"/>
      <c r="B12" s="190"/>
      <c r="C12" s="215"/>
      <c r="D12" s="523"/>
      <c r="E12" s="523"/>
      <c r="F12" s="232"/>
      <c r="G12" s="523"/>
      <c r="H12" s="523"/>
      <c r="I12" s="523"/>
      <c r="J12" s="523"/>
      <c r="K12" s="523"/>
      <c r="L12" s="523"/>
      <c r="M12" s="523"/>
      <c r="N12" s="233"/>
    </row>
    <row r="13" spans="1:17" ht="12.75" customHeight="1" x14ac:dyDescent="0.2">
      <c r="A13" s="527" t="s">
        <v>74</v>
      </c>
      <c r="B13" s="214">
        <f>AVERAGE('C1 - summary'!F10:J10)</f>
        <v>39</v>
      </c>
      <c r="C13" s="215"/>
      <c r="D13" s="214">
        <v>2400</v>
      </c>
      <c r="E13" s="507"/>
      <c r="F13" s="232">
        <v>2200</v>
      </c>
      <c r="G13" s="232">
        <v>2600</v>
      </c>
      <c r="H13" s="216">
        <f t="shared" ref="H13:H35" si="0">AVERAGE((D13-F13)/D13,(G13-D13)/D13)</f>
        <v>8.3333333333333329E-2</v>
      </c>
      <c r="I13" s="507"/>
      <c r="J13" s="217">
        <f t="shared" ref="J13:J35" si="1">1000*B13/D13</f>
        <v>16.25</v>
      </c>
      <c r="K13" s="507"/>
      <c r="L13" s="217">
        <f t="shared" ref="L13:L35" si="2">1000*B13/G13</f>
        <v>15</v>
      </c>
      <c r="M13" s="217">
        <f t="shared" ref="M13:M35" si="3">1000*B13/F13</f>
        <v>17.727272727272727</v>
      </c>
      <c r="N13" s="234"/>
    </row>
    <row r="14" spans="1:17" ht="12.75" customHeight="1" x14ac:dyDescent="0.2">
      <c r="A14" s="527" t="s">
        <v>73</v>
      </c>
      <c r="B14" s="214">
        <f>AVERAGE('C1 - summary'!F11:J11)</f>
        <v>15.8</v>
      </c>
      <c r="C14" s="215"/>
      <c r="D14" s="214">
        <v>1200</v>
      </c>
      <c r="E14" s="507"/>
      <c r="F14" s="232">
        <v>1100</v>
      </c>
      <c r="G14" s="232">
        <v>1400</v>
      </c>
      <c r="H14" s="216">
        <f t="shared" si="0"/>
        <v>0.125</v>
      </c>
      <c r="I14" s="507"/>
      <c r="J14" s="217">
        <f t="shared" si="1"/>
        <v>13.166666666666666</v>
      </c>
      <c r="K14" s="507"/>
      <c r="L14" s="217">
        <f t="shared" si="2"/>
        <v>11.285714285714286</v>
      </c>
      <c r="M14" s="217">
        <f t="shared" si="3"/>
        <v>14.363636363636363</v>
      </c>
      <c r="N14" s="234"/>
    </row>
    <row r="15" spans="1:17" ht="12.75" customHeight="1" x14ac:dyDescent="0.2">
      <c r="A15" s="527" t="s">
        <v>72</v>
      </c>
      <c r="B15" s="214">
        <f>AVERAGE('C1 - summary'!F12:J12)</f>
        <v>13.2</v>
      </c>
      <c r="C15" s="215"/>
      <c r="D15" s="214">
        <v>800</v>
      </c>
      <c r="E15" s="507"/>
      <c r="F15" s="232">
        <v>700</v>
      </c>
      <c r="G15" s="232">
        <v>940</v>
      </c>
      <c r="H15" s="216">
        <f t="shared" si="0"/>
        <v>0.15</v>
      </c>
      <c r="I15" s="507"/>
      <c r="J15" s="217">
        <f t="shared" si="1"/>
        <v>16.5</v>
      </c>
      <c r="K15" s="507"/>
      <c r="L15" s="217">
        <f t="shared" si="2"/>
        <v>14.042553191489361</v>
      </c>
      <c r="M15" s="217">
        <f t="shared" si="3"/>
        <v>18.857142857142858</v>
      </c>
      <c r="N15" s="234"/>
    </row>
    <row r="16" spans="1:17" ht="12.75" customHeight="1" x14ac:dyDescent="0.2">
      <c r="A16" s="527" t="s">
        <v>71</v>
      </c>
      <c r="B16" s="214">
        <f>AVERAGE('C1 - summary'!F13:J13)</f>
        <v>8.4</v>
      </c>
      <c r="C16" s="215"/>
      <c r="D16" s="214">
        <v>560</v>
      </c>
      <c r="E16" s="507"/>
      <c r="F16" s="232">
        <v>460</v>
      </c>
      <c r="G16" s="232">
        <v>740</v>
      </c>
      <c r="H16" s="216">
        <f t="shared" si="0"/>
        <v>0.25</v>
      </c>
      <c r="I16" s="507"/>
      <c r="J16" s="217">
        <f t="shared" si="1"/>
        <v>15</v>
      </c>
      <c r="K16" s="507"/>
      <c r="L16" s="217">
        <f t="shared" si="2"/>
        <v>11.351351351351351</v>
      </c>
      <c r="M16" s="217">
        <f t="shared" si="3"/>
        <v>18.260869565217391</v>
      </c>
      <c r="N16" s="234"/>
    </row>
    <row r="17" spans="1:14" ht="12.75" customHeight="1" x14ac:dyDescent="0.2">
      <c r="A17" s="527" t="s">
        <v>402</v>
      </c>
      <c r="B17" s="214">
        <f>AVERAGE('C1 - summary'!F14:J14)</f>
        <v>75.599999999999994</v>
      </c>
      <c r="C17" s="215"/>
      <c r="D17" s="214">
        <v>6000</v>
      </c>
      <c r="E17" s="507"/>
      <c r="F17" s="232">
        <v>5600</v>
      </c>
      <c r="G17" s="232">
        <v>6500</v>
      </c>
      <c r="H17" s="216">
        <f>AVERAGE((D17-F17)/D17,(G17-D17)/D17)</f>
        <v>7.4999999999999997E-2</v>
      </c>
      <c r="I17" s="507"/>
      <c r="J17" s="217">
        <f>1000*B17/D17</f>
        <v>12.6</v>
      </c>
      <c r="K17" s="507"/>
      <c r="L17" s="217">
        <f>1000*B17/G17</f>
        <v>11.63076923076923</v>
      </c>
      <c r="M17" s="217">
        <f>1000*B17/F17</f>
        <v>13.5</v>
      </c>
      <c r="N17" s="234"/>
    </row>
    <row r="18" spans="1:14" ht="12.75" customHeight="1" x14ac:dyDescent="0.2">
      <c r="A18" s="527" t="s">
        <v>70</v>
      </c>
      <c r="B18" s="214">
        <f>AVERAGE('C1 - summary'!F15:J15)</f>
        <v>7.4</v>
      </c>
      <c r="C18" s="215"/>
      <c r="D18" s="214">
        <v>610</v>
      </c>
      <c r="E18" s="507"/>
      <c r="F18" s="232">
        <v>410</v>
      </c>
      <c r="G18" s="232">
        <v>790</v>
      </c>
      <c r="H18" s="216">
        <f t="shared" si="0"/>
        <v>0.31147540983606559</v>
      </c>
      <c r="I18" s="507"/>
      <c r="J18" s="217">
        <f t="shared" si="1"/>
        <v>12.131147540983607</v>
      </c>
      <c r="K18" s="507"/>
      <c r="L18" s="217">
        <f t="shared" si="2"/>
        <v>9.3670886075949369</v>
      </c>
      <c r="M18" s="217">
        <f t="shared" si="3"/>
        <v>18.048780487804876</v>
      </c>
      <c r="N18" s="234"/>
    </row>
    <row r="19" spans="1:14" ht="12.75" customHeight="1" x14ac:dyDescent="0.2">
      <c r="A19" s="527" t="s">
        <v>21</v>
      </c>
      <c r="B19" s="214">
        <f>AVERAGE('C1 - summary'!F16:J16)</f>
        <v>14.6</v>
      </c>
      <c r="C19" s="215"/>
      <c r="D19" s="214">
        <v>1100</v>
      </c>
      <c r="E19" s="507"/>
      <c r="F19" s="232">
        <v>940</v>
      </c>
      <c r="G19" s="232">
        <v>1300</v>
      </c>
      <c r="H19" s="216">
        <f t="shared" si="0"/>
        <v>0.16363636363636364</v>
      </c>
      <c r="I19" s="507"/>
      <c r="J19" s="217">
        <f t="shared" si="1"/>
        <v>13.272727272727273</v>
      </c>
      <c r="K19" s="507"/>
      <c r="L19" s="217">
        <f t="shared" si="2"/>
        <v>11.23076923076923</v>
      </c>
      <c r="M19" s="217">
        <f t="shared" si="3"/>
        <v>15.531914893617021</v>
      </c>
      <c r="N19" s="234"/>
    </row>
    <row r="20" spans="1:14" ht="12.75" customHeight="1" x14ac:dyDescent="0.2">
      <c r="A20" s="527" t="s">
        <v>69</v>
      </c>
      <c r="B20" s="214">
        <f>AVERAGE('C1 - summary'!F17:J17)</f>
        <v>37.200000000000003</v>
      </c>
      <c r="C20" s="215"/>
      <c r="D20" s="214">
        <v>2300</v>
      </c>
      <c r="E20" s="507"/>
      <c r="F20" s="232">
        <v>2200</v>
      </c>
      <c r="G20" s="232">
        <v>2400</v>
      </c>
      <c r="H20" s="216">
        <f t="shared" si="0"/>
        <v>4.3478260869565216E-2</v>
      </c>
      <c r="I20" s="507"/>
      <c r="J20" s="217">
        <f t="shared" si="1"/>
        <v>16.173913043478262</v>
      </c>
      <c r="K20" s="507"/>
      <c r="L20" s="217">
        <f t="shared" si="2"/>
        <v>15.5</v>
      </c>
      <c r="M20" s="217">
        <f t="shared" si="3"/>
        <v>16.90909090909091</v>
      </c>
      <c r="N20" s="234"/>
    </row>
    <row r="21" spans="1:14" ht="12.75" customHeight="1" x14ac:dyDescent="0.2">
      <c r="A21" s="527" t="s">
        <v>68</v>
      </c>
      <c r="B21" s="214">
        <f>AVERAGE('C1 - summary'!F18:J18)</f>
        <v>19.2</v>
      </c>
      <c r="C21" s="215"/>
      <c r="D21" s="214">
        <v>1600</v>
      </c>
      <c r="E21" s="507"/>
      <c r="F21" s="232">
        <v>1500</v>
      </c>
      <c r="G21" s="232">
        <v>1800</v>
      </c>
      <c r="H21" s="216">
        <f t="shared" si="0"/>
        <v>9.375E-2</v>
      </c>
      <c r="I21" s="507"/>
      <c r="J21" s="217">
        <f t="shared" si="1"/>
        <v>12</v>
      </c>
      <c r="K21" s="507"/>
      <c r="L21" s="217">
        <f t="shared" si="2"/>
        <v>10.666666666666666</v>
      </c>
      <c r="M21" s="217">
        <f t="shared" si="3"/>
        <v>12.8</v>
      </c>
      <c r="N21" s="234"/>
    </row>
    <row r="22" spans="1:14" ht="12.75" customHeight="1" x14ac:dyDescent="0.2">
      <c r="A22" s="527" t="s">
        <v>67</v>
      </c>
      <c r="B22" s="214">
        <f>AVERAGE('C1 - summary'!F19:J19)</f>
        <v>5.8</v>
      </c>
      <c r="C22" s="215"/>
      <c r="D22" s="214">
        <v>710</v>
      </c>
      <c r="E22" s="507"/>
      <c r="F22" s="232">
        <v>480</v>
      </c>
      <c r="G22" s="232">
        <v>760</v>
      </c>
      <c r="H22" s="216">
        <f t="shared" si="0"/>
        <v>0.19718309859154931</v>
      </c>
      <c r="I22" s="507"/>
      <c r="J22" s="217">
        <f t="shared" si="1"/>
        <v>8.169014084507042</v>
      </c>
      <c r="K22" s="507"/>
      <c r="L22" s="217">
        <f t="shared" si="2"/>
        <v>7.6315789473684212</v>
      </c>
      <c r="M22" s="217">
        <f t="shared" si="3"/>
        <v>12.083333333333334</v>
      </c>
      <c r="N22" s="234"/>
    </row>
    <row r="23" spans="1:14" ht="12.75" customHeight="1" x14ac:dyDescent="0.2">
      <c r="A23" s="527" t="s">
        <v>66</v>
      </c>
      <c r="B23" s="214">
        <f>AVERAGE('C1 - summary'!F20:J20)</f>
        <v>10.4</v>
      </c>
      <c r="C23" s="215"/>
      <c r="D23" s="214">
        <v>920</v>
      </c>
      <c r="E23" s="507"/>
      <c r="F23" s="232">
        <v>790</v>
      </c>
      <c r="G23" s="232">
        <v>1100</v>
      </c>
      <c r="H23" s="216">
        <f t="shared" si="0"/>
        <v>0.16847826086956522</v>
      </c>
      <c r="I23" s="507"/>
      <c r="J23" s="217">
        <f t="shared" si="1"/>
        <v>11.304347826086957</v>
      </c>
      <c r="K23" s="507"/>
      <c r="L23" s="217">
        <f t="shared" si="2"/>
        <v>9.454545454545455</v>
      </c>
      <c r="M23" s="217">
        <f t="shared" si="3"/>
        <v>13.164556962025317</v>
      </c>
      <c r="N23" s="234"/>
    </row>
    <row r="24" spans="1:14" ht="12.75" customHeight="1" x14ac:dyDescent="0.2">
      <c r="A24" s="235" t="s">
        <v>65</v>
      </c>
      <c r="B24" s="214">
        <f>AVERAGE('C1 - summary'!F21:J21)</f>
        <v>5</v>
      </c>
      <c r="C24" s="215"/>
      <c r="D24" s="214">
        <v>800</v>
      </c>
      <c r="E24" s="507"/>
      <c r="F24" s="232">
        <v>610</v>
      </c>
      <c r="G24" s="232">
        <v>1200</v>
      </c>
      <c r="H24" s="216">
        <f t="shared" si="0"/>
        <v>0.36875000000000002</v>
      </c>
      <c r="I24" s="507"/>
      <c r="J24" s="217">
        <f t="shared" si="1"/>
        <v>6.25</v>
      </c>
      <c r="K24" s="507"/>
      <c r="L24" s="217">
        <f t="shared" si="2"/>
        <v>4.166666666666667</v>
      </c>
      <c r="M24" s="217">
        <f t="shared" si="3"/>
        <v>8.1967213114754092</v>
      </c>
      <c r="N24" s="234"/>
    </row>
    <row r="25" spans="1:14" ht="12.75" customHeight="1" x14ac:dyDescent="0.2">
      <c r="A25" s="235" t="s">
        <v>64</v>
      </c>
      <c r="B25" s="214">
        <f>AVERAGE('C1 - summary'!F22:J22)</f>
        <v>16</v>
      </c>
      <c r="C25" s="215"/>
      <c r="D25" s="214">
        <v>1200</v>
      </c>
      <c r="E25" s="507"/>
      <c r="F25" s="232">
        <v>1100</v>
      </c>
      <c r="G25" s="232">
        <v>1400</v>
      </c>
      <c r="H25" s="216">
        <f t="shared" si="0"/>
        <v>0.125</v>
      </c>
      <c r="I25" s="507"/>
      <c r="J25" s="217">
        <f t="shared" si="1"/>
        <v>13.333333333333334</v>
      </c>
      <c r="K25" s="507"/>
      <c r="L25" s="217">
        <f t="shared" si="2"/>
        <v>11.428571428571429</v>
      </c>
      <c r="M25" s="217">
        <f t="shared" si="3"/>
        <v>14.545454545454545</v>
      </c>
      <c r="N25" s="234"/>
    </row>
    <row r="26" spans="1:14" ht="12.75" customHeight="1" x14ac:dyDescent="0.2">
      <c r="A26" s="235" t="s">
        <v>22</v>
      </c>
      <c r="B26" s="214">
        <f>AVERAGE('C1 - summary'!F23:J23)</f>
        <v>48</v>
      </c>
      <c r="C26" s="215"/>
      <c r="D26" s="214">
        <v>2800</v>
      </c>
      <c r="E26" s="507"/>
      <c r="F26" s="232">
        <v>2500</v>
      </c>
      <c r="G26" s="232">
        <v>3100</v>
      </c>
      <c r="H26" s="216">
        <f t="shared" si="0"/>
        <v>0.10714285714285714</v>
      </c>
      <c r="I26" s="507"/>
      <c r="J26" s="217">
        <f t="shared" si="1"/>
        <v>17.142857142857142</v>
      </c>
      <c r="K26" s="507"/>
      <c r="L26" s="217">
        <f t="shared" si="2"/>
        <v>15.483870967741936</v>
      </c>
      <c r="M26" s="217">
        <f t="shared" si="3"/>
        <v>19.2</v>
      </c>
      <c r="N26" s="234"/>
    </row>
    <row r="27" spans="1:14" ht="12.75" customHeight="1" x14ac:dyDescent="0.2">
      <c r="A27" s="235" t="s">
        <v>63</v>
      </c>
      <c r="B27" s="214">
        <f>AVERAGE('C1 - summary'!F24:J24)</f>
        <v>147.19999999999999</v>
      </c>
      <c r="C27" s="215"/>
      <c r="D27" s="214">
        <v>11900</v>
      </c>
      <c r="E27" s="507"/>
      <c r="F27" s="232">
        <v>11100</v>
      </c>
      <c r="G27" s="232">
        <v>12800</v>
      </c>
      <c r="H27" s="216">
        <f t="shared" si="0"/>
        <v>7.1428571428571425E-2</v>
      </c>
      <c r="I27" s="507"/>
      <c r="J27" s="217">
        <f t="shared" si="1"/>
        <v>12.369747899159664</v>
      </c>
      <c r="K27" s="507"/>
      <c r="L27" s="217">
        <f t="shared" si="2"/>
        <v>11.5</v>
      </c>
      <c r="M27" s="217">
        <f t="shared" si="3"/>
        <v>13.261261261261261</v>
      </c>
      <c r="N27" s="234"/>
    </row>
    <row r="28" spans="1:14" ht="12.75" customHeight="1" x14ac:dyDescent="0.2">
      <c r="A28" s="235" t="s">
        <v>62</v>
      </c>
      <c r="B28" s="214">
        <f>AVERAGE('C1 - summary'!F25:J25)</f>
        <v>19.399999999999999</v>
      </c>
      <c r="C28" s="215"/>
      <c r="D28" s="214">
        <v>1400</v>
      </c>
      <c r="E28" s="507"/>
      <c r="F28" s="232">
        <v>1200</v>
      </c>
      <c r="G28" s="232">
        <v>1500</v>
      </c>
      <c r="H28" s="216">
        <f t="shared" si="0"/>
        <v>0.10714285714285714</v>
      </c>
      <c r="I28" s="507"/>
      <c r="J28" s="217">
        <f t="shared" si="1"/>
        <v>13.857142857142858</v>
      </c>
      <c r="K28" s="507"/>
      <c r="L28" s="217">
        <f t="shared" si="2"/>
        <v>12.933333333333334</v>
      </c>
      <c r="M28" s="217">
        <f t="shared" si="3"/>
        <v>16.166666666666668</v>
      </c>
      <c r="N28" s="234"/>
    </row>
    <row r="29" spans="1:14" ht="12.75" customHeight="1" x14ac:dyDescent="0.2">
      <c r="A29" s="235" t="s">
        <v>61</v>
      </c>
      <c r="B29" s="214">
        <f>AVERAGE('C1 - summary'!F26:J26)</f>
        <v>17.2</v>
      </c>
      <c r="C29" s="215"/>
      <c r="D29" s="214">
        <v>1500</v>
      </c>
      <c r="E29" s="507"/>
      <c r="F29" s="232">
        <v>1300</v>
      </c>
      <c r="G29" s="232">
        <v>1700</v>
      </c>
      <c r="H29" s="216">
        <f t="shared" si="0"/>
        <v>0.13333333333333333</v>
      </c>
      <c r="I29" s="507"/>
      <c r="J29" s="217">
        <f t="shared" si="1"/>
        <v>11.466666666666667</v>
      </c>
      <c r="K29" s="507"/>
      <c r="L29" s="217">
        <f t="shared" si="2"/>
        <v>10.117647058823529</v>
      </c>
      <c r="M29" s="217">
        <f t="shared" si="3"/>
        <v>13.23076923076923</v>
      </c>
      <c r="N29" s="234"/>
    </row>
    <row r="30" spans="1:14" ht="12.75" customHeight="1" x14ac:dyDescent="0.2">
      <c r="A30" s="235" t="s">
        <v>60</v>
      </c>
      <c r="B30" s="214">
        <f>AVERAGE('C1 - summary'!F27:J27)</f>
        <v>9.6</v>
      </c>
      <c r="C30" s="215"/>
      <c r="D30" s="214">
        <v>760</v>
      </c>
      <c r="E30" s="507"/>
      <c r="F30" s="232">
        <v>650</v>
      </c>
      <c r="G30" s="232">
        <v>970</v>
      </c>
      <c r="H30" s="216">
        <f t="shared" si="0"/>
        <v>0.2105263157894737</v>
      </c>
      <c r="I30" s="507"/>
      <c r="J30" s="217">
        <f t="shared" si="1"/>
        <v>12.631578947368421</v>
      </c>
      <c r="K30" s="507"/>
      <c r="L30" s="217">
        <f t="shared" si="2"/>
        <v>9.8969072164948457</v>
      </c>
      <c r="M30" s="217">
        <f t="shared" si="3"/>
        <v>14.76923076923077</v>
      </c>
      <c r="N30" s="234"/>
    </row>
    <row r="31" spans="1:14" ht="12.75" customHeight="1" x14ac:dyDescent="0.2">
      <c r="A31" s="235" t="s">
        <v>59</v>
      </c>
      <c r="B31" s="214">
        <f>AVERAGE('C1 - summary'!F28:J28)</f>
        <v>6.8</v>
      </c>
      <c r="C31" s="215"/>
      <c r="D31" s="214">
        <v>270</v>
      </c>
      <c r="E31" s="507"/>
      <c r="F31" s="232">
        <v>210</v>
      </c>
      <c r="G31" s="232">
        <v>350</v>
      </c>
      <c r="H31" s="216">
        <f t="shared" si="0"/>
        <v>0.25925925925925924</v>
      </c>
      <c r="I31" s="507"/>
      <c r="J31" s="217">
        <f t="shared" si="1"/>
        <v>25.185185185185187</v>
      </c>
      <c r="K31" s="507"/>
      <c r="L31" s="217">
        <f t="shared" si="2"/>
        <v>19.428571428571427</v>
      </c>
      <c r="M31" s="217">
        <f t="shared" si="3"/>
        <v>32.38095238095238</v>
      </c>
      <c r="N31" s="234"/>
    </row>
    <row r="32" spans="1:14" ht="12.75" customHeight="1" x14ac:dyDescent="0.2">
      <c r="A32" s="523" t="s">
        <v>401</v>
      </c>
      <c r="B32" s="214">
        <f>AVERAGE('C1 - summary'!F29:J29)</f>
        <v>1.6</v>
      </c>
      <c r="C32" s="215"/>
      <c r="D32" s="214">
        <v>50</v>
      </c>
      <c r="E32" s="507"/>
      <c r="F32" s="507">
        <v>40</v>
      </c>
      <c r="G32" s="232">
        <v>70</v>
      </c>
      <c r="H32" s="216">
        <f>AVERAGE((D32-F32)/D32,(G32-D32)/D32)</f>
        <v>0.30000000000000004</v>
      </c>
      <c r="I32" s="507"/>
      <c r="J32" s="217">
        <f>1000*B32/D32</f>
        <v>32</v>
      </c>
      <c r="K32" s="507"/>
      <c r="L32" s="217">
        <f>1000*B32/G32</f>
        <v>22.857142857142858</v>
      </c>
      <c r="M32" s="217">
        <f>1000*B32/F32</f>
        <v>40</v>
      </c>
      <c r="N32" s="234"/>
    </row>
    <row r="33" spans="1:14" ht="12.75" customHeight="1" x14ac:dyDescent="0.2">
      <c r="A33" s="235" t="s">
        <v>58</v>
      </c>
      <c r="B33" s="214">
        <f>AVERAGE('C1 - summary'!F30:J30)</f>
        <v>19.600000000000001</v>
      </c>
      <c r="C33" s="215"/>
      <c r="D33" s="214">
        <v>1600</v>
      </c>
      <c r="E33" s="507"/>
      <c r="F33" s="232">
        <v>1500</v>
      </c>
      <c r="G33" s="232">
        <v>1800</v>
      </c>
      <c r="H33" s="216">
        <f t="shared" si="0"/>
        <v>9.375E-2</v>
      </c>
      <c r="I33" s="507"/>
      <c r="J33" s="217">
        <f t="shared" si="1"/>
        <v>12.25</v>
      </c>
      <c r="K33" s="507"/>
      <c r="L33" s="217">
        <f t="shared" si="2"/>
        <v>10.888888888888889</v>
      </c>
      <c r="M33" s="217">
        <f t="shared" si="3"/>
        <v>13.066666666666666</v>
      </c>
      <c r="N33" s="234"/>
    </row>
    <row r="34" spans="1:14" ht="12.75" customHeight="1" x14ac:dyDescent="0.2">
      <c r="A34" s="527" t="s">
        <v>57</v>
      </c>
      <c r="B34" s="214">
        <f>AVERAGE('C1 - summary'!F31:J31)</f>
        <v>43</v>
      </c>
      <c r="C34" s="215"/>
      <c r="D34" s="214">
        <v>3600</v>
      </c>
      <c r="E34" s="507"/>
      <c r="F34" s="232">
        <v>3300</v>
      </c>
      <c r="G34" s="232">
        <v>4100</v>
      </c>
      <c r="H34" s="216">
        <f t="shared" si="0"/>
        <v>0.1111111111111111</v>
      </c>
      <c r="I34" s="507"/>
      <c r="J34" s="217">
        <f t="shared" si="1"/>
        <v>11.944444444444445</v>
      </c>
      <c r="K34" s="507"/>
      <c r="L34" s="217">
        <f t="shared" si="2"/>
        <v>10.487804878048781</v>
      </c>
      <c r="M34" s="217">
        <f t="shared" si="3"/>
        <v>13.030303030303031</v>
      </c>
      <c r="N34" s="234"/>
    </row>
    <row r="35" spans="1:14" ht="12.75" customHeight="1" x14ac:dyDescent="0.2">
      <c r="A35" s="235" t="s">
        <v>56</v>
      </c>
      <c r="B35" s="214">
        <f>AVERAGE('C1 - summary'!F32:J32)</f>
        <v>0.8</v>
      </c>
      <c r="C35" s="215"/>
      <c r="D35" s="139">
        <v>30</v>
      </c>
      <c r="E35" s="507"/>
      <c r="F35" s="139">
        <v>20</v>
      </c>
      <c r="G35" s="139">
        <v>50</v>
      </c>
      <c r="H35" s="216">
        <f t="shared" si="0"/>
        <v>0.5</v>
      </c>
      <c r="I35" s="507"/>
      <c r="J35" s="217">
        <f t="shared" si="1"/>
        <v>26.666666666666668</v>
      </c>
      <c r="K35" s="139"/>
      <c r="L35" s="217">
        <f t="shared" si="2"/>
        <v>16</v>
      </c>
      <c r="M35" s="217">
        <f t="shared" si="3"/>
        <v>40</v>
      </c>
      <c r="N35" s="234"/>
    </row>
    <row r="36" spans="1:14" ht="12.75" customHeight="1" x14ac:dyDescent="0.2">
      <c r="A36" s="527" t="s">
        <v>55</v>
      </c>
      <c r="B36" s="214">
        <f>AVERAGE('C1 - summary'!F33:J33)</f>
        <v>10.4</v>
      </c>
      <c r="C36" s="215"/>
      <c r="D36" s="214">
        <v>1500</v>
      </c>
      <c r="E36" s="507"/>
      <c r="F36" s="232">
        <v>1300</v>
      </c>
      <c r="G36" s="232">
        <v>1800</v>
      </c>
      <c r="H36" s="216">
        <f t="shared" ref="H36:H44" si="4">AVERAGE((D36-F36)/D36,(G36-D36)/D36)</f>
        <v>0.16666666666666669</v>
      </c>
      <c r="I36" s="507"/>
      <c r="J36" s="217">
        <f t="shared" ref="J36:J44" si="5">1000*B36/D36</f>
        <v>6.9333333333333336</v>
      </c>
      <c r="K36" s="507"/>
      <c r="L36" s="217">
        <f t="shared" ref="L36:L44" si="6">1000*B36/G36</f>
        <v>5.7777777777777777</v>
      </c>
      <c r="M36" s="217">
        <f t="shared" ref="M36:M44" si="7">1000*B36/F36</f>
        <v>8</v>
      </c>
      <c r="N36" s="234"/>
    </row>
    <row r="37" spans="1:14" ht="12.75" customHeight="1" x14ac:dyDescent="0.2">
      <c r="A37" s="527" t="s">
        <v>54</v>
      </c>
      <c r="B37" s="214">
        <f>AVERAGE('C1 - summary'!F34:J34)</f>
        <v>28.4</v>
      </c>
      <c r="C37" s="215"/>
      <c r="D37" s="214">
        <v>2700</v>
      </c>
      <c r="E37" s="507"/>
      <c r="F37" s="232">
        <v>2400</v>
      </c>
      <c r="G37" s="232">
        <v>3200</v>
      </c>
      <c r="H37" s="216">
        <f t="shared" si="4"/>
        <v>0.14814814814814814</v>
      </c>
      <c r="I37" s="507"/>
      <c r="J37" s="217">
        <f t="shared" si="5"/>
        <v>10.518518518518519</v>
      </c>
      <c r="K37" s="507"/>
      <c r="L37" s="217">
        <f t="shared" si="6"/>
        <v>8.875</v>
      </c>
      <c r="M37" s="217">
        <f t="shared" si="7"/>
        <v>11.833333333333334</v>
      </c>
      <c r="N37" s="234"/>
    </row>
    <row r="38" spans="1:14" ht="12.75" customHeight="1" x14ac:dyDescent="0.2">
      <c r="A38" s="527" t="s">
        <v>53</v>
      </c>
      <c r="B38" s="214">
        <f>AVERAGE('C1 - summary'!F35:J35)</f>
        <v>11</v>
      </c>
      <c r="C38" s="215"/>
      <c r="D38" s="214">
        <v>510</v>
      </c>
      <c r="E38" s="507"/>
      <c r="F38" s="232">
        <v>450</v>
      </c>
      <c r="G38" s="232">
        <v>600</v>
      </c>
      <c r="H38" s="216">
        <f t="shared" si="4"/>
        <v>0.14705882352941177</v>
      </c>
      <c r="I38" s="507"/>
      <c r="J38" s="217">
        <f t="shared" si="5"/>
        <v>21.568627450980394</v>
      </c>
      <c r="K38" s="507"/>
      <c r="L38" s="217">
        <f t="shared" si="6"/>
        <v>18.333333333333332</v>
      </c>
      <c r="M38" s="217">
        <f t="shared" si="7"/>
        <v>24.444444444444443</v>
      </c>
      <c r="N38" s="234"/>
    </row>
    <row r="39" spans="1:14" ht="12.75" customHeight="1" x14ac:dyDescent="0.2">
      <c r="A39" s="527" t="s">
        <v>52</v>
      </c>
      <c r="B39" s="214">
        <f>AVERAGE('C1 - summary'!F36:J36)</f>
        <v>1.6</v>
      </c>
      <c r="C39" s="215"/>
      <c r="D39" s="214">
        <v>170</v>
      </c>
      <c r="E39" s="507"/>
      <c r="F39" s="232">
        <v>120</v>
      </c>
      <c r="G39" s="232">
        <v>260</v>
      </c>
      <c r="H39" s="216">
        <f t="shared" si="4"/>
        <v>0.41176470588235292</v>
      </c>
      <c r="I39" s="507"/>
      <c r="J39" s="217">
        <f t="shared" si="5"/>
        <v>9.4117647058823533</v>
      </c>
      <c r="K39" s="507"/>
      <c r="L39" s="217">
        <f t="shared" si="6"/>
        <v>6.1538461538461542</v>
      </c>
      <c r="M39" s="217">
        <f t="shared" si="7"/>
        <v>13.333333333333334</v>
      </c>
      <c r="N39" s="234"/>
    </row>
    <row r="40" spans="1:14" ht="12.75" customHeight="1" x14ac:dyDescent="0.2">
      <c r="A40" s="527" t="s">
        <v>51</v>
      </c>
      <c r="B40" s="214">
        <f>AVERAGE('C1 - summary'!F37:J37)</f>
        <v>14.8</v>
      </c>
      <c r="C40" s="215"/>
      <c r="D40" s="214">
        <v>940</v>
      </c>
      <c r="E40" s="507"/>
      <c r="F40" s="232">
        <v>850</v>
      </c>
      <c r="G40" s="232">
        <v>1100</v>
      </c>
      <c r="H40" s="216">
        <f t="shared" si="4"/>
        <v>0.13297872340425532</v>
      </c>
      <c r="I40" s="507"/>
      <c r="J40" s="217">
        <f t="shared" si="5"/>
        <v>15.74468085106383</v>
      </c>
      <c r="K40" s="507"/>
      <c r="L40" s="217">
        <f t="shared" si="6"/>
        <v>13.454545454545455</v>
      </c>
      <c r="M40" s="217">
        <f t="shared" si="7"/>
        <v>17.411764705882351</v>
      </c>
      <c r="N40" s="234"/>
    </row>
    <row r="41" spans="1:14" ht="12.75" customHeight="1" x14ac:dyDescent="0.2">
      <c r="A41" s="527" t="s">
        <v>50</v>
      </c>
      <c r="B41" s="214">
        <f>AVERAGE('C1 - summary'!F38:J38)</f>
        <v>43</v>
      </c>
      <c r="C41" s="215"/>
      <c r="D41" s="214">
        <v>4000</v>
      </c>
      <c r="E41" s="507"/>
      <c r="F41" s="232">
        <v>3600</v>
      </c>
      <c r="G41" s="232">
        <v>4700</v>
      </c>
      <c r="H41" s="216">
        <f t="shared" si="4"/>
        <v>0.13750000000000001</v>
      </c>
      <c r="I41" s="507"/>
      <c r="J41" s="217">
        <f t="shared" si="5"/>
        <v>10.75</v>
      </c>
      <c r="K41" s="507"/>
      <c r="L41" s="217">
        <f t="shared" si="6"/>
        <v>9.1489361702127656</v>
      </c>
      <c r="M41" s="217">
        <f t="shared" si="7"/>
        <v>11.944444444444445</v>
      </c>
      <c r="N41" s="234"/>
    </row>
    <row r="42" spans="1:14" ht="12.75" customHeight="1" x14ac:dyDescent="0.2">
      <c r="A42" s="527" t="s">
        <v>49</v>
      </c>
      <c r="B42" s="214">
        <f>AVERAGE('C1 - summary'!F39:J39)</f>
        <v>10</v>
      </c>
      <c r="C42" s="215"/>
      <c r="D42" s="214">
        <v>1000</v>
      </c>
      <c r="E42" s="507"/>
      <c r="F42" s="232">
        <v>840</v>
      </c>
      <c r="G42" s="232">
        <v>1300</v>
      </c>
      <c r="H42" s="216">
        <f t="shared" si="4"/>
        <v>0.22999999999999998</v>
      </c>
      <c r="I42" s="507"/>
      <c r="J42" s="217">
        <f t="shared" si="5"/>
        <v>10</v>
      </c>
      <c r="K42" s="507"/>
      <c r="L42" s="217">
        <f t="shared" si="6"/>
        <v>7.6923076923076925</v>
      </c>
      <c r="M42" s="217">
        <f t="shared" si="7"/>
        <v>11.904761904761905</v>
      </c>
      <c r="N42" s="234"/>
    </row>
    <row r="43" spans="1:14" ht="12.75" customHeight="1" x14ac:dyDescent="0.2">
      <c r="A43" s="527" t="s">
        <v>48</v>
      </c>
      <c r="B43" s="214">
        <f>AVERAGE('C1 - summary'!F40:J40)</f>
        <v>13.4</v>
      </c>
      <c r="C43" s="215"/>
      <c r="D43" s="214">
        <v>1100</v>
      </c>
      <c r="E43" s="507"/>
      <c r="F43" s="232">
        <v>940</v>
      </c>
      <c r="G43" s="232">
        <v>1400</v>
      </c>
      <c r="H43" s="216">
        <f t="shared" si="4"/>
        <v>0.20909090909090908</v>
      </c>
      <c r="I43" s="507"/>
      <c r="J43" s="217">
        <f t="shared" si="5"/>
        <v>12.181818181818182</v>
      </c>
      <c r="K43" s="507"/>
      <c r="L43" s="217">
        <f t="shared" si="6"/>
        <v>9.5714285714285712</v>
      </c>
      <c r="M43" s="217">
        <f t="shared" si="7"/>
        <v>14.25531914893617</v>
      </c>
      <c r="N43" s="234"/>
    </row>
    <row r="44" spans="1:14" ht="12.75" customHeight="1" x14ac:dyDescent="0.2">
      <c r="A44" s="527" t="s">
        <v>47</v>
      </c>
      <c r="B44" s="214">
        <f>AVERAGE('C1 - summary'!F41:J41)</f>
        <v>16.399999999999999</v>
      </c>
      <c r="C44" s="236"/>
      <c r="D44" s="214">
        <v>1300</v>
      </c>
      <c r="E44" s="507"/>
      <c r="F44" s="232">
        <v>1100</v>
      </c>
      <c r="G44" s="232">
        <v>1400</v>
      </c>
      <c r="H44" s="216">
        <f t="shared" si="4"/>
        <v>0.11538461538461539</v>
      </c>
      <c r="I44" s="507"/>
      <c r="J44" s="217">
        <f t="shared" si="5"/>
        <v>12.615384615384615</v>
      </c>
      <c r="K44" s="507"/>
      <c r="L44" s="217">
        <f t="shared" si="6"/>
        <v>11.714285714285714</v>
      </c>
      <c r="M44" s="217">
        <f t="shared" si="7"/>
        <v>14.909090909090908</v>
      </c>
      <c r="N44" s="234"/>
    </row>
    <row r="45" spans="1:14" ht="6" customHeight="1" thickBot="1" x14ac:dyDescent="0.25">
      <c r="A45" s="237"/>
      <c r="B45" s="238"/>
      <c r="C45" s="239"/>
      <c r="D45" s="239"/>
      <c r="E45" s="239"/>
      <c r="F45" s="239"/>
      <c r="G45" s="239"/>
      <c r="H45" s="239"/>
      <c r="I45" s="239"/>
      <c r="J45" s="239"/>
      <c r="K45" s="239"/>
      <c r="L45" s="239"/>
      <c r="M45" s="239"/>
      <c r="N45" s="240"/>
    </row>
    <row r="46" spans="1:14" ht="6" customHeight="1" x14ac:dyDescent="0.2">
      <c r="A46" s="234"/>
      <c r="B46" s="234"/>
      <c r="C46" s="234"/>
      <c r="D46" s="234"/>
      <c r="E46" s="234"/>
      <c r="F46" s="234"/>
      <c r="G46" s="234"/>
      <c r="H46" s="234"/>
      <c r="I46" s="234"/>
      <c r="J46" s="234"/>
      <c r="K46" s="234"/>
      <c r="L46" s="234"/>
      <c r="M46" s="234"/>
      <c r="N46" s="234"/>
    </row>
    <row r="47" spans="1:14" ht="11.25" customHeight="1" x14ac:dyDescent="0.2">
      <c r="A47" s="198" t="s">
        <v>194</v>
      </c>
      <c r="B47" s="234"/>
      <c r="C47" s="234"/>
      <c r="D47" s="234"/>
      <c r="E47" s="234"/>
      <c r="F47" s="234"/>
      <c r="G47" s="234"/>
      <c r="H47" s="234"/>
      <c r="I47" s="234"/>
      <c r="J47" s="234"/>
      <c r="K47" s="234"/>
      <c r="L47" s="234"/>
      <c r="M47" s="234"/>
      <c r="N47" s="234"/>
    </row>
    <row r="48" spans="1:14" ht="11.25" customHeight="1" x14ac:dyDescent="0.2">
      <c r="A48" s="910" t="s">
        <v>507</v>
      </c>
      <c r="B48" s="910"/>
      <c r="C48" s="910"/>
      <c r="D48" s="910"/>
      <c r="E48" s="910"/>
      <c r="F48" s="910"/>
      <c r="G48" s="910"/>
      <c r="H48" s="910"/>
      <c r="I48" s="910"/>
      <c r="J48" s="910"/>
      <c r="K48" s="910"/>
      <c r="L48" s="910"/>
      <c r="M48" s="910"/>
      <c r="N48" s="234"/>
    </row>
    <row r="49" spans="1:14" ht="11.25" customHeight="1" x14ac:dyDescent="0.2">
      <c r="A49" s="922" t="s">
        <v>574</v>
      </c>
      <c r="B49" s="922"/>
      <c r="C49" s="922"/>
      <c r="D49" s="922"/>
      <c r="E49" s="922"/>
      <c r="F49" s="922"/>
      <c r="G49" s="922"/>
      <c r="H49" s="922"/>
      <c r="I49" s="922"/>
      <c r="J49" s="922"/>
      <c r="K49" s="922"/>
      <c r="L49" s="922"/>
      <c r="M49" s="922"/>
      <c r="N49" s="234"/>
    </row>
    <row r="50" spans="1:14" ht="11.25" customHeight="1" x14ac:dyDescent="0.2">
      <c r="A50" s="922"/>
      <c r="B50" s="922"/>
      <c r="C50" s="922"/>
      <c r="D50" s="922"/>
      <c r="E50" s="922"/>
      <c r="F50" s="922"/>
      <c r="G50" s="922"/>
      <c r="H50" s="922"/>
      <c r="I50" s="922"/>
      <c r="J50" s="922"/>
      <c r="K50" s="922"/>
      <c r="L50" s="922"/>
      <c r="M50" s="922"/>
      <c r="N50" s="234"/>
    </row>
    <row r="51" spans="1:14" ht="11.25" customHeight="1" x14ac:dyDescent="0.2">
      <c r="A51" s="234"/>
      <c r="B51" s="234"/>
      <c r="C51" s="234"/>
      <c r="D51" s="234"/>
      <c r="E51" s="234"/>
      <c r="F51" s="234"/>
      <c r="G51" s="234"/>
      <c r="H51" s="234"/>
      <c r="I51" s="234"/>
      <c r="J51" s="234"/>
      <c r="K51" s="234"/>
      <c r="L51" s="234"/>
      <c r="M51" s="234"/>
      <c r="N51" s="234"/>
    </row>
    <row r="52" spans="1:14" ht="15" x14ac:dyDescent="0.2">
      <c r="A52" s="908" t="s">
        <v>785</v>
      </c>
      <c r="B52" s="908"/>
      <c r="C52" s="234"/>
      <c r="D52" s="234"/>
      <c r="E52" s="234"/>
      <c r="F52" s="234"/>
      <c r="G52" s="234"/>
      <c r="H52" s="234"/>
      <c r="I52" s="234"/>
      <c r="J52" s="234"/>
      <c r="K52" s="234"/>
      <c r="L52" s="234"/>
      <c r="M52" s="234"/>
      <c r="N52" s="234"/>
    </row>
  </sheetData>
  <mergeCells count="11">
    <mergeCell ref="A1:M2"/>
    <mergeCell ref="A49:M50"/>
    <mergeCell ref="O1:P1"/>
    <mergeCell ref="A52:B52"/>
    <mergeCell ref="B5:B8"/>
    <mergeCell ref="D5:H5"/>
    <mergeCell ref="J5:M5"/>
    <mergeCell ref="F7:H7"/>
    <mergeCell ref="J6:M6"/>
    <mergeCell ref="L7:M7"/>
    <mergeCell ref="A48:M48"/>
  </mergeCells>
  <phoneticPr fontId="32" type="noConversion"/>
  <hyperlinks>
    <hyperlink ref="O1" location="Contents!A1" display="back to contents"/>
  </hyperlinks>
  <pageMargins left="0.75" right="0.75" top="1" bottom="1" header="0.5" footer="0.5"/>
  <pageSetup paperSize="9" scale="71" orientation="landscape" r:id="rId1"/>
  <headerFooter alignWithMargins="0"/>
  <ignoredErrors>
    <ignoredError sqref="B11:B12 B13:B44"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7"/>
  <sheetViews>
    <sheetView showGridLines="0" zoomScaleNormal="100" workbookViewId="0">
      <selection sqref="A1:J1"/>
    </sheetView>
  </sheetViews>
  <sheetFormatPr defaultRowHeight="11.25" x14ac:dyDescent="0.2"/>
  <cols>
    <col min="1" max="1" width="15.5" style="69" customWidth="1"/>
    <col min="2" max="10" width="9.33203125" style="69"/>
    <col min="11" max="11" width="2" style="69" customWidth="1"/>
    <col min="12" max="12" width="9.33203125" style="69"/>
    <col min="13" max="13" width="2.5" style="69" customWidth="1"/>
    <col min="14" max="16384" width="9.33203125" style="69"/>
  </cols>
  <sheetData>
    <row r="1" spans="1:16" ht="18" customHeight="1" x14ac:dyDescent="0.25">
      <c r="A1" s="915" t="s">
        <v>533</v>
      </c>
      <c r="B1" s="915"/>
      <c r="C1" s="915"/>
      <c r="D1" s="915"/>
      <c r="E1" s="915"/>
      <c r="F1" s="915"/>
      <c r="G1" s="915"/>
      <c r="H1" s="915"/>
      <c r="I1" s="915"/>
      <c r="J1" s="915"/>
      <c r="K1" s="488"/>
      <c r="L1" s="758" t="s">
        <v>761</v>
      </c>
      <c r="M1" s="758"/>
      <c r="N1" s="758"/>
      <c r="O1" s="758"/>
      <c r="P1" s="758"/>
    </row>
    <row r="2" spans="1:16" ht="15" customHeight="1" x14ac:dyDescent="0.2"/>
    <row r="3" spans="1:16" ht="12.75" x14ac:dyDescent="0.2">
      <c r="A3" s="528" t="s">
        <v>532</v>
      </c>
    </row>
    <row r="4" spans="1:16" ht="12.75" customHeight="1" x14ac:dyDescent="0.2">
      <c r="A4" s="916" t="s">
        <v>658</v>
      </c>
      <c r="B4" s="916"/>
      <c r="C4" s="916"/>
      <c r="D4" s="916"/>
      <c r="E4" s="916"/>
      <c r="F4" s="916"/>
      <c r="G4" s="916"/>
      <c r="H4" s="916"/>
      <c r="I4" s="916"/>
      <c r="J4" s="916"/>
      <c r="K4" s="916"/>
    </row>
    <row r="5" spans="1:16" ht="12.75" customHeight="1" x14ac:dyDescent="0.2">
      <c r="A5" s="916"/>
      <c r="B5" s="916"/>
      <c r="C5" s="916"/>
      <c r="D5" s="916"/>
      <c r="E5" s="916"/>
      <c r="F5" s="916"/>
      <c r="G5" s="916"/>
      <c r="H5" s="916"/>
      <c r="I5" s="916"/>
      <c r="J5" s="916"/>
      <c r="K5" s="916"/>
    </row>
    <row r="6" spans="1:16" ht="12.75" customHeight="1" x14ac:dyDescent="0.2">
      <c r="A6" s="916"/>
      <c r="B6" s="916"/>
      <c r="C6" s="916"/>
      <c r="D6" s="916"/>
      <c r="E6" s="916"/>
      <c r="F6" s="916"/>
      <c r="G6" s="916"/>
      <c r="H6" s="916"/>
      <c r="I6" s="916"/>
      <c r="J6" s="916"/>
      <c r="K6" s="916"/>
    </row>
    <row r="65" spans="1:2" x14ac:dyDescent="0.2">
      <c r="A65" s="914" t="s">
        <v>785</v>
      </c>
      <c r="B65" s="914"/>
    </row>
    <row r="66" spans="1:2" x14ac:dyDescent="0.2">
      <c r="A66" s="487"/>
      <c r="B66" s="487"/>
    </row>
    <row r="67" spans="1:2" ht="5.25" customHeight="1" x14ac:dyDescent="0.2"/>
  </sheetData>
  <mergeCells count="4">
    <mergeCell ref="A65:B65"/>
    <mergeCell ref="A4:K6"/>
    <mergeCell ref="A1:J1"/>
    <mergeCell ref="L1:P1"/>
  </mergeCells>
  <phoneticPr fontId="32" type="noConversion"/>
  <hyperlinks>
    <hyperlink ref="L1" location="Contents!A1" display="back to contents"/>
  </hyperlinks>
  <pageMargins left="0.75" right="0.75" top="1" bottom="1" header="0.5" footer="0.5"/>
  <pageSetup paperSize="9" scale="9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showGridLines="0" zoomScaleNormal="100" workbookViewId="0">
      <selection sqref="A1:I1"/>
    </sheetView>
  </sheetViews>
  <sheetFormatPr defaultRowHeight="15" x14ac:dyDescent="0.2"/>
  <cols>
    <col min="1" max="1" width="9.1640625" style="147" customWidth="1"/>
    <col min="2" max="2" width="15.1640625" style="147" customWidth="1"/>
    <col min="3" max="3" width="14.33203125" style="147" customWidth="1"/>
    <col min="4" max="4" width="20.83203125" style="147" customWidth="1"/>
    <col min="5" max="5" width="3" style="147" customWidth="1"/>
    <col min="6" max="6" width="16.1640625" style="147" customWidth="1"/>
    <col min="7" max="7" width="2.5" style="147" customWidth="1"/>
    <col min="8" max="8" width="15.1640625" style="147" customWidth="1"/>
    <col min="9" max="9" width="14.33203125" style="147" customWidth="1"/>
    <col min="10" max="10" width="20.83203125" style="147" customWidth="1"/>
    <col min="11" max="11" width="2.6640625" style="147" customWidth="1"/>
    <col min="12" max="16384" width="9.33203125" style="147"/>
  </cols>
  <sheetData>
    <row r="1" spans="1:14" ht="18" customHeight="1" x14ac:dyDescent="0.2">
      <c r="A1" s="939" t="s">
        <v>819</v>
      </c>
      <c r="B1" s="939"/>
      <c r="C1" s="939"/>
      <c r="D1" s="939"/>
      <c r="E1" s="939"/>
      <c r="F1" s="939"/>
      <c r="G1" s="939"/>
      <c r="H1" s="939"/>
      <c r="I1" s="939"/>
      <c r="J1" s="494"/>
      <c r="K1" s="944" t="s">
        <v>761</v>
      </c>
      <c r="L1" s="944"/>
      <c r="M1" s="944"/>
      <c r="N1" s="944"/>
    </row>
    <row r="2" spans="1:14" ht="15" customHeight="1" x14ac:dyDescent="0.2">
      <c r="A2" s="6"/>
      <c r="B2" s="611"/>
      <c r="C2" s="611"/>
      <c r="D2" s="611"/>
      <c r="E2" s="612"/>
      <c r="F2" s="611"/>
      <c r="G2" s="612"/>
      <c r="H2" s="611"/>
      <c r="I2" s="611"/>
      <c r="J2" s="611"/>
    </row>
    <row r="3" spans="1:14" ht="15" customHeight="1" x14ac:dyDescent="0.2">
      <c r="A3" s="358"/>
      <c r="B3" s="945" t="s">
        <v>391</v>
      </c>
      <c r="C3" s="945"/>
      <c r="D3" s="945"/>
      <c r="E3" s="947"/>
      <c r="F3" s="612"/>
      <c r="G3" s="947"/>
      <c r="H3" s="945" t="s">
        <v>392</v>
      </c>
      <c r="I3" s="945"/>
      <c r="J3" s="945"/>
    </row>
    <row r="4" spans="1:14" ht="12.75" customHeight="1" x14ac:dyDescent="0.2">
      <c r="A4" s="358"/>
      <c r="B4" s="946"/>
      <c r="C4" s="946"/>
      <c r="D4" s="946"/>
      <c r="E4" s="948"/>
      <c r="F4" s="612"/>
      <c r="G4" s="948"/>
      <c r="H4" s="946"/>
      <c r="I4" s="946"/>
      <c r="J4" s="946"/>
    </row>
    <row r="5" spans="1:14" s="522" customFormat="1" ht="12.75" customHeight="1" x14ac:dyDescent="0.2">
      <c r="A5" s="940" t="s">
        <v>16</v>
      </c>
      <c r="B5" s="941" t="s">
        <v>221</v>
      </c>
      <c r="C5" s="941" t="s">
        <v>251</v>
      </c>
      <c r="D5" s="941" t="s">
        <v>389</v>
      </c>
      <c r="E5" s="495"/>
      <c r="F5" s="943" t="s">
        <v>390</v>
      </c>
      <c r="G5" s="277"/>
      <c r="H5" s="941" t="s">
        <v>221</v>
      </c>
      <c r="I5" s="941" t="s">
        <v>251</v>
      </c>
      <c r="J5" s="941" t="s">
        <v>389</v>
      </c>
    </row>
    <row r="6" spans="1:14" ht="12.75" customHeight="1" x14ac:dyDescent="0.2">
      <c r="A6" s="940"/>
      <c r="B6" s="942"/>
      <c r="C6" s="942"/>
      <c r="D6" s="942"/>
      <c r="E6" s="612"/>
      <c r="F6" s="943"/>
      <c r="G6" s="612"/>
      <c r="H6" s="942"/>
      <c r="I6" s="942"/>
      <c r="J6" s="942"/>
    </row>
    <row r="7" spans="1:14" ht="12.75" customHeight="1" x14ac:dyDescent="0.2">
      <c r="A7" s="940"/>
      <c r="B7" s="942"/>
      <c r="C7" s="942"/>
      <c r="D7" s="942"/>
      <c r="E7" s="612"/>
      <c r="F7" s="943"/>
      <c r="G7" s="612"/>
      <c r="H7" s="942"/>
      <c r="I7" s="942"/>
      <c r="J7" s="942"/>
    </row>
    <row r="8" spans="1:14" ht="12.75" customHeight="1" x14ac:dyDescent="0.2">
      <c r="A8" s="940"/>
      <c r="B8" s="942"/>
      <c r="C8" s="942"/>
      <c r="D8" s="942"/>
      <c r="E8" s="612"/>
      <c r="F8" s="943"/>
      <c r="G8" s="612"/>
      <c r="H8" s="942"/>
      <c r="I8" s="942"/>
      <c r="J8" s="942"/>
    </row>
    <row r="9" spans="1:14" ht="12.75" customHeight="1" x14ac:dyDescent="0.2">
      <c r="A9" s="940"/>
      <c r="B9" s="942"/>
      <c r="C9" s="942"/>
      <c r="D9" s="942"/>
      <c r="E9" s="612"/>
      <c r="F9" s="943"/>
      <c r="G9" s="612"/>
      <c r="H9" s="942"/>
      <c r="I9" s="942"/>
      <c r="J9" s="942"/>
    </row>
    <row r="10" spans="1:14" ht="12.75" customHeight="1" x14ac:dyDescent="0.2">
      <c r="A10" s="940"/>
      <c r="B10" s="942"/>
      <c r="C10" s="942"/>
      <c r="D10" s="942"/>
      <c r="E10" s="612"/>
      <c r="F10" s="943"/>
      <c r="G10" s="612"/>
      <c r="H10" s="942"/>
      <c r="I10" s="942"/>
      <c r="J10" s="942"/>
    </row>
    <row r="11" spans="1:14" ht="12.75" customHeight="1" x14ac:dyDescent="0.2">
      <c r="A11" s="940"/>
      <c r="B11" s="943"/>
      <c r="C11" s="943"/>
      <c r="D11" s="943"/>
      <c r="E11" s="612"/>
      <c r="F11" s="943"/>
      <c r="G11" s="612"/>
      <c r="H11" s="943"/>
      <c r="I11" s="943"/>
      <c r="J11" s="943"/>
    </row>
    <row r="12" spans="1:14" s="522" customFormat="1" ht="12.75" x14ac:dyDescent="0.2">
      <c r="A12" s="276"/>
      <c r="B12" s="495"/>
      <c r="C12" s="495"/>
      <c r="D12" s="495"/>
      <c r="E12" s="495"/>
      <c r="F12" s="495"/>
      <c r="G12" s="277"/>
      <c r="H12" s="495"/>
    </row>
    <row r="13" spans="1:14" s="522" customFormat="1" ht="12.75" customHeight="1" x14ac:dyDescent="0.2">
      <c r="A13" s="613">
        <v>1979</v>
      </c>
      <c r="B13" s="566"/>
      <c r="C13" s="614">
        <v>339</v>
      </c>
      <c r="D13" s="566"/>
      <c r="E13" s="566"/>
      <c r="F13" s="615">
        <v>5203600</v>
      </c>
      <c r="G13" s="566"/>
      <c r="H13" s="566"/>
      <c r="I13" s="616">
        <f t="shared" ref="I13:I29" si="0">1000000*C13/F13</f>
        <v>65.147205780613419</v>
      </c>
    </row>
    <row r="14" spans="1:14" s="522" customFormat="1" ht="12.75" customHeight="1" x14ac:dyDescent="0.2">
      <c r="A14" s="613">
        <v>1980</v>
      </c>
      <c r="B14" s="566"/>
      <c r="C14" s="614">
        <v>306</v>
      </c>
      <c r="D14" s="566"/>
      <c r="E14" s="566"/>
      <c r="F14" s="615">
        <v>5193900</v>
      </c>
      <c r="G14" s="566"/>
      <c r="H14" s="566"/>
      <c r="I14" s="616">
        <f t="shared" si="0"/>
        <v>58.915265985097903</v>
      </c>
    </row>
    <row r="15" spans="1:14" s="522" customFormat="1" ht="12.75" customHeight="1" x14ac:dyDescent="0.2">
      <c r="A15" s="613">
        <v>1981</v>
      </c>
      <c r="B15" s="566"/>
      <c r="C15" s="614">
        <v>307</v>
      </c>
      <c r="D15" s="566"/>
      <c r="E15" s="566"/>
      <c r="F15" s="615">
        <v>5180200</v>
      </c>
      <c r="G15" s="566"/>
      <c r="H15" s="566"/>
      <c r="I15" s="616">
        <f t="shared" si="0"/>
        <v>59.264121076406319</v>
      </c>
    </row>
    <row r="16" spans="1:14" s="522" customFormat="1" ht="12.75" customHeight="1" x14ac:dyDescent="0.2">
      <c r="A16" s="613">
        <v>1982</v>
      </c>
      <c r="B16" s="566"/>
      <c r="C16" s="614">
        <v>265</v>
      </c>
      <c r="D16" s="566"/>
      <c r="E16" s="566"/>
      <c r="F16" s="615">
        <v>5164540</v>
      </c>
      <c r="G16" s="566"/>
      <c r="H16" s="566"/>
      <c r="I16" s="616">
        <f t="shared" si="0"/>
        <v>51.31144303268055</v>
      </c>
    </row>
    <row r="17" spans="1:10" s="522" customFormat="1" ht="12.75" customHeight="1" x14ac:dyDescent="0.2">
      <c r="A17" s="613">
        <v>1983</v>
      </c>
      <c r="B17" s="566"/>
      <c r="C17" s="614">
        <v>212</v>
      </c>
      <c r="D17" s="566"/>
      <c r="E17" s="566"/>
      <c r="F17" s="615">
        <v>5148120</v>
      </c>
      <c r="G17" s="566"/>
      <c r="H17" s="566"/>
      <c r="I17" s="616">
        <f t="shared" si="0"/>
        <v>41.180081272386815</v>
      </c>
    </row>
    <row r="18" spans="1:10" s="522" customFormat="1" ht="12.75" customHeight="1" x14ac:dyDescent="0.2">
      <c r="A18" s="613">
        <v>1984</v>
      </c>
      <c r="B18" s="566"/>
      <c r="C18" s="614">
        <v>201</v>
      </c>
      <c r="D18" s="566"/>
      <c r="E18" s="566"/>
      <c r="F18" s="615">
        <v>5138880</v>
      </c>
      <c r="G18" s="566"/>
      <c r="H18" s="566"/>
      <c r="I18" s="616">
        <f t="shared" si="0"/>
        <v>39.113581169437701</v>
      </c>
    </row>
    <row r="19" spans="1:10" s="522" customFormat="1" ht="12.75" customHeight="1" x14ac:dyDescent="0.2">
      <c r="A19" s="613">
        <v>1985</v>
      </c>
      <c r="B19" s="566"/>
      <c r="C19" s="614">
        <v>242</v>
      </c>
      <c r="D19" s="566"/>
      <c r="E19" s="566"/>
      <c r="F19" s="615">
        <v>5127890</v>
      </c>
      <c r="G19" s="566"/>
      <c r="H19" s="566"/>
      <c r="I19" s="616">
        <f t="shared" si="0"/>
        <v>47.192900003705226</v>
      </c>
    </row>
    <row r="20" spans="1:10" s="522" customFormat="1" ht="12.75" customHeight="1" x14ac:dyDescent="0.2">
      <c r="A20" s="613">
        <v>1986</v>
      </c>
      <c r="B20" s="566"/>
      <c r="C20" s="614">
        <v>223</v>
      </c>
      <c r="D20" s="566"/>
      <c r="E20" s="566"/>
      <c r="F20" s="615">
        <v>5111760</v>
      </c>
      <c r="G20" s="566"/>
      <c r="H20" s="566"/>
      <c r="I20" s="616">
        <f t="shared" si="0"/>
        <v>43.624896317510995</v>
      </c>
    </row>
    <row r="21" spans="1:10" s="522" customFormat="1" ht="12.75" customHeight="1" x14ac:dyDescent="0.2">
      <c r="A21" s="613">
        <v>1987</v>
      </c>
      <c r="B21" s="566"/>
      <c r="C21" s="614">
        <v>250</v>
      </c>
      <c r="D21" s="566"/>
      <c r="E21" s="566"/>
      <c r="F21" s="615">
        <v>5099020</v>
      </c>
      <c r="G21" s="566"/>
      <c r="H21" s="566"/>
      <c r="I21" s="616">
        <f t="shared" si="0"/>
        <v>49.029029107554003</v>
      </c>
    </row>
    <row r="22" spans="1:10" s="522" customFormat="1" ht="12.75" customHeight="1" x14ac:dyDescent="0.2">
      <c r="A22" s="613">
        <v>1988</v>
      </c>
      <c r="B22" s="566"/>
      <c r="C22" s="614">
        <v>238</v>
      </c>
      <c r="D22" s="566"/>
      <c r="E22" s="566"/>
      <c r="F22" s="615">
        <v>5077440</v>
      </c>
      <c r="G22" s="566"/>
      <c r="H22" s="566"/>
      <c r="I22" s="616">
        <f t="shared" si="0"/>
        <v>46.874015251780428</v>
      </c>
    </row>
    <row r="23" spans="1:10" s="522" customFormat="1" ht="12.75" customHeight="1" x14ac:dyDescent="0.2">
      <c r="A23" s="613">
        <v>1989</v>
      </c>
      <c r="B23" s="566"/>
      <c r="C23" s="614">
        <v>264</v>
      </c>
      <c r="D23" s="566"/>
      <c r="E23" s="566"/>
      <c r="F23" s="615">
        <v>5078190</v>
      </c>
      <c r="G23" s="566"/>
      <c r="H23" s="566"/>
      <c r="I23" s="616">
        <f t="shared" si="0"/>
        <v>51.987026873748327</v>
      </c>
    </row>
    <row r="24" spans="1:10" s="522" customFormat="1" ht="12.75" customHeight="1" x14ac:dyDescent="0.2">
      <c r="A24" s="613">
        <v>1990</v>
      </c>
      <c r="B24" s="566"/>
      <c r="C24" s="614">
        <v>275</v>
      </c>
      <c r="D24" s="566"/>
      <c r="E24" s="566"/>
      <c r="F24" s="615">
        <v>5081270</v>
      </c>
      <c r="G24" s="566"/>
      <c r="H24" s="566"/>
      <c r="I24" s="616">
        <f t="shared" si="0"/>
        <v>54.120328185670118</v>
      </c>
    </row>
    <row r="25" spans="1:10" s="522" customFormat="1" ht="12.75" customHeight="1" x14ac:dyDescent="0.2">
      <c r="A25" s="613">
        <v>1991</v>
      </c>
      <c r="B25" s="566"/>
      <c r="C25" s="614">
        <v>275</v>
      </c>
      <c r="D25" s="566"/>
      <c r="E25" s="566"/>
      <c r="F25" s="615">
        <v>5083330</v>
      </c>
      <c r="G25" s="566"/>
      <c r="H25" s="566"/>
      <c r="I25" s="616">
        <f t="shared" si="0"/>
        <v>54.098396130095821</v>
      </c>
    </row>
    <row r="26" spans="1:10" s="522" customFormat="1" ht="12.75" customHeight="1" x14ac:dyDescent="0.2">
      <c r="A26" s="613">
        <v>1992</v>
      </c>
      <c r="B26" s="566"/>
      <c r="C26" s="614">
        <v>311</v>
      </c>
      <c r="D26" s="566"/>
      <c r="E26" s="566"/>
      <c r="F26" s="615">
        <v>5085620</v>
      </c>
      <c r="G26" s="566"/>
      <c r="H26" s="566"/>
      <c r="I26" s="616">
        <f t="shared" si="0"/>
        <v>61.152819125298393</v>
      </c>
    </row>
    <row r="27" spans="1:10" s="522" customFormat="1" ht="12.75" customHeight="1" x14ac:dyDescent="0.2">
      <c r="A27" s="613">
        <v>1993</v>
      </c>
      <c r="B27" s="566"/>
      <c r="C27" s="614">
        <v>372</v>
      </c>
      <c r="D27" s="566"/>
      <c r="E27" s="566"/>
      <c r="F27" s="615">
        <v>5092460</v>
      </c>
      <c r="G27" s="566"/>
      <c r="H27" s="566"/>
      <c r="I27" s="616">
        <f t="shared" si="0"/>
        <v>73.049174662147564</v>
      </c>
    </row>
    <row r="28" spans="1:10" s="522" customFormat="1" ht="12.75" customHeight="1" x14ac:dyDescent="0.2">
      <c r="A28" s="613">
        <v>1994</v>
      </c>
      <c r="B28" s="566"/>
      <c r="C28" s="614">
        <v>422</v>
      </c>
      <c r="D28" s="566"/>
      <c r="E28" s="566"/>
      <c r="F28" s="615">
        <v>5102210</v>
      </c>
      <c r="G28" s="566"/>
      <c r="H28" s="566"/>
      <c r="I28" s="616">
        <f t="shared" si="0"/>
        <v>82.709257361025905</v>
      </c>
    </row>
    <row r="29" spans="1:10" s="522" customFormat="1" ht="12.75" customHeight="1" x14ac:dyDescent="0.2">
      <c r="A29" s="613">
        <v>1995</v>
      </c>
      <c r="B29" s="566"/>
      <c r="C29" s="614">
        <v>426</v>
      </c>
      <c r="D29" s="566"/>
      <c r="E29" s="566"/>
      <c r="F29" s="615">
        <v>5103690</v>
      </c>
      <c r="G29" s="566"/>
      <c r="H29" s="566"/>
      <c r="I29" s="616">
        <f t="shared" si="0"/>
        <v>83.469019474145171</v>
      </c>
    </row>
    <row r="30" spans="1:10" s="522" customFormat="1" ht="12.75" customHeight="1" x14ac:dyDescent="0.2">
      <c r="A30" s="613">
        <v>1996</v>
      </c>
      <c r="B30" s="614">
        <v>244</v>
      </c>
      <c r="C30" s="614">
        <v>460</v>
      </c>
      <c r="D30" s="614">
        <v>208</v>
      </c>
      <c r="E30" s="613"/>
      <c r="F30" s="615">
        <v>5092190</v>
      </c>
      <c r="G30" s="613"/>
      <c r="H30" s="616">
        <f>1000000*B30/F30</f>
        <v>47.916515291063376</v>
      </c>
      <c r="I30" s="616">
        <f>1000000*C30/F30</f>
        <v>90.334414073316196</v>
      </c>
      <c r="J30" s="616">
        <f>1000000*D30/F30</f>
        <v>40.846865494021237</v>
      </c>
    </row>
    <row r="31" spans="1:10" s="522" customFormat="1" ht="12.75" x14ac:dyDescent="0.2">
      <c r="A31" s="613">
        <v>1997</v>
      </c>
      <c r="B31" s="614">
        <v>224</v>
      </c>
      <c r="C31" s="614">
        <v>447</v>
      </c>
      <c r="D31" s="614">
        <v>188</v>
      </c>
      <c r="E31" s="613"/>
      <c r="F31" s="615">
        <v>5083340</v>
      </c>
      <c r="G31" s="613"/>
      <c r="H31" s="616">
        <f t="shared" ref="H31:H53" si="1">1000000*B31/F31</f>
        <v>44.065515979651174</v>
      </c>
      <c r="I31" s="616">
        <f t="shared" ref="I31:I53" si="2">1000000*C31/F31</f>
        <v>87.934310905821761</v>
      </c>
      <c r="J31" s="616">
        <f t="shared" ref="J31:J53" si="3">1000000*D31/F31</f>
        <v>36.983558054350091</v>
      </c>
    </row>
    <row r="32" spans="1:10" s="522" customFormat="1" ht="12.75" x14ac:dyDescent="0.2">
      <c r="A32" s="613">
        <v>1998</v>
      </c>
      <c r="B32" s="614">
        <v>249</v>
      </c>
      <c r="C32" s="614">
        <v>449</v>
      </c>
      <c r="D32" s="614">
        <v>230</v>
      </c>
      <c r="E32" s="613"/>
      <c r="F32" s="615">
        <v>5077070</v>
      </c>
      <c r="G32" s="613"/>
      <c r="H32" s="616">
        <f t="shared" si="1"/>
        <v>49.044035240798337</v>
      </c>
      <c r="I32" s="616">
        <f t="shared" si="2"/>
        <v>88.436834630997794</v>
      </c>
      <c r="J32" s="616">
        <f t="shared" si="3"/>
        <v>45.301719298729388</v>
      </c>
    </row>
    <row r="33" spans="1:10" s="522" customFormat="1" ht="12.75" x14ac:dyDescent="0.2">
      <c r="A33" s="613">
        <v>1999</v>
      </c>
      <c r="B33" s="614">
        <v>291</v>
      </c>
      <c r="C33" s="614">
        <v>492</v>
      </c>
      <c r="D33" s="614">
        <v>272</v>
      </c>
      <c r="E33" s="613"/>
      <c r="F33" s="615">
        <v>5071950</v>
      </c>
      <c r="G33" s="613"/>
      <c r="H33" s="616">
        <f t="shared" si="1"/>
        <v>57.374382633898207</v>
      </c>
      <c r="I33" s="616">
        <f t="shared" si="2"/>
        <v>97.004110844941295</v>
      </c>
      <c r="J33" s="616">
        <f t="shared" si="3"/>
        <v>53.628288922406568</v>
      </c>
    </row>
    <row r="34" spans="1:10" s="522" customFormat="1" ht="12.75" x14ac:dyDescent="0.2">
      <c r="A34" s="613">
        <v>2000</v>
      </c>
      <c r="B34" s="614">
        <v>292</v>
      </c>
      <c r="C34" s="614">
        <v>495</v>
      </c>
      <c r="D34" s="614">
        <v>320</v>
      </c>
      <c r="E34" s="613"/>
      <c r="F34" s="615">
        <v>5062940</v>
      </c>
      <c r="G34" s="613"/>
      <c r="H34" s="616">
        <f t="shared" si="1"/>
        <v>57.673999691878635</v>
      </c>
      <c r="I34" s="616">
        <f t="shared" si="2"/>
        <v>97.769280299588772</v>
      </c>
      <c r="J34" s="616">
        <f t="shared" si="3"/>
        <v>63.204383223976585</v>
      </c>
    </row>
    <row r="35" spans="1:10" s="522" customFormat="1" ht="12.75" x14ac:dyDescent="0.2">
      <c r="A35" s="613">
        <v>2001</v>
      </c>
      <c r="B35" s="614">
        <v>332</v>
      </c>
      <c r="C35" s="614">
        <v>551</v>
      </c>
      <c r="D35" s="614">
        <v>378</v>
      </c>
      <c r="E35" s="613"/>
      <c r="F35" s="615">
        <v>5064200</v>
      </c>
      <c r="G35" s="613"/>
      <c r="H35" s="616">
        <f t="shared" si="1"/>
        <v>65.558232297302638</v>
      </c>
      <c r="I35" s="616">
        <f t="shared" si="2"/>
        <v>108.8029698669089</v>
      </c>
      <c r="J35" s="616">
        <f t="shared" si="3"/>
        <v>74.641601832471068</v>
      </c>
    </row>
    <row r="36" spans="1:10" s="522" customFormat="1" ht="12.75" x14ac:dyDescent="0.2">
      <c r="A36" s="613">
        <v>2002</v>
      </c>
      <c r="B36" s="614">
        <v>382</v>
      </c>
      <c r="C36" s="614">
        <v>566</v>
      </c>
      <c r="D36" s="614">
        <v>417</v>
      </c>
      <c r="E36" s="613"/>
      <c r="F36" s="615">
        <v>5066000</v>
      </c>
      <c r="G36" s="613"/>
      <c r="H36" s="616">
        <f t="shared" si="1"/>
        <v>75.404658507698386</v>
      </c>
      <c r="I36" s="616">
        <f t="shared" si="2"/>
        <v>111.7252270035531</v>
      </c>
      <c r="J36" s="616">
        <f t="shared" si="3"/>
        <v>82.313462297670739</v>
      </c>
    </row>
    <row r="37" spans="1:10" s="522" customFormat="1" ht="12.75" x14ac:dyDescent="0.2">
      <c r="A37" s="613">
        <v>2003</v>
      </c>
      <c r="B37" s="614">
        <v>317</v>
      </c>
      <c r="C37" s="614">
        <v>493</v>
      </c>
      <c r="D37" s="614">
        <v>331</v>
      </c>
      <c r="E37" s="613"/>
      <c r="F37" s="615">
        <v>5068500</v>
      </c>
      <c r="G37" s="613"/>
      <c r="H37" s="616">
        <f t="shared" si="1"/>
        <v>62.543158725461183</v>
      </c>
      <c r="I37" s="616">
        <f t="shared" si="2"/>
        <v>97.26743612508632</v>
      </c>
      <c r="J37" s="616">
        <f t="shared" si="3"/>
        <v>65.305317154976819</v>
      </c>
    </row>
    <row r="38" spans="1:10" s="522" customFormat="1" ht="12.75" x14ac:dyDescent="0.2">
      <c r="A38" s="613">
        <v>2004</v>
      </c>
      <c r="B38" s="614">
        <v>356</v>
      </c>
      <c r="C38" s="614">
        <v>546</v>
      </c>
      <c r="D38" s="614">
        <v>387</v>
      </c>
      <c r="E38" s="613"/>
      <c r="F38" s="615">
        <v>5084300</v>
      </c>
      <c r="G38" s="613"/>
      <c r="H38" s="616">
        <f t="shared" si="1"/>
        <v>70.019471707019648</v>
      </c>
      <c r="I38" s="616">
        <f t="shared" si="2"/>
        <v>107.38941447200204</v>
      </c>
      <c r="J38" s="616">
        <f t="shared" si="3"/>
        <v>76.116672894990458</v>
      </c>
    </row>
    <row r="39" spans="1:10" s="522" customFormat="1" ht="12.75" x14ac:dyDescent="0.2">
      <c r="A39" s="613">
        <v>2005</v>
      </c>
      <c r="B39" s="614">
        <v>336</v>
      </c>
      <c r="C39" s="614">
        <v>480</v>
      </c>
      <c r="D39" s="614">
        <v>352</v>
      </c>
      <c r="E39" s="613"/>
      <c r="F39" s="615">
        <v>5110200</v>
      </c>
      <c r="G39" s="613"/>
      <c r="H39" s="616">
        <f t="shared" si="1"/>
        <v>65.75085123869907</v>
      </c>
      <c r="I39" s="616">
        <f t="shared" si="2"/>
        <v>93.929787483855819</v>
      </c>
      <c r="J39" s="616">
        <f t="shared" si="3"/>
        <v>68.881844154827604</v>
      </c>
    </row>
    <row r="40" spans="1:10" s="522" customFormat="1" ht="12.75" x14ac:dyDescent="0.2">
      <c r="A40" s="613">
        <v>2006</v>
      </c>
      <c r="B40" s="614">
        <v>421</v>
      </c>
      <c r="C40" s="614">
        <v>577</v>
      </c>
      <c r="D40" s="614">
        <v>415</v>
      </c>
      <c r="E40" s="613"/>
      <c r="F40" s="615">
        <v>5133000</v>
      </c>
      <c r="G40" s="613"/>
      <c r="H40" s="616">
        <f t="shared" si="1"/>
        <v>82.018312877459579</v>
      </c>
      <c r="I40" s="616">
        <f t="shared" si="2"/>
        <v>112.40989674654199</v>
      </c>
      <c r="J40" s="616">
        <f t="shared" si="3"/>
        <v>80.849405805571791</v>
      </c>
    </row>
    <row r="41" spans="1:10" s="522" customFormat="1" ht="12.75" x14ac:dyDescent="0.2">
      <c r="A41" s="613">
        <v>2007</v>
      </c>
      <c r="B41" s="614">
        <v>455</v>
      </c>
      <c r="C41" s="614">
        <v>630</v>
      </c>
      <c r="D41" s="614">
        <v>450</v>
      </c>
      <c r="E41" s="617"/>
      <c r="F41" s="618">
        <v>5170000</v>
      </c>
      <c r="G41" s="617"/>
      <c r="H41" s="616">
        <f t="shared" si="1"/>
        <v>88.007736943907162</v>
      </c>
      <c r="I41" s="616">
        <f t="shared" si="2"/>
        <v>121.85686653771761</v>
      </c>
      <c r="J41" s="616">
        <f t="shared" si="3"/>
        <v>87.040618955512571</v>
      </c>
    </row>
    <row r="42" spans="1:10" s="522" customFormat="1" ht="12.75" x14ac:dyDescent="0.2">
      <c r="A42" s="613">
        <v>2008</v>
      </c>
      <c r="B42" s="614">
        <v>574</v>
      </c>
      <c r="C42" s="614">
        <v>737</v>
      </c>
      <c r="D42" s="614">
        <v>559</v>
      </c>
      <c r="E42" s="617"/>
      <c r="F42" s="618">
        <v>5202900</v>
      </c>
      <c r="G42" s="617"/>
      <c r="H42" s="616">
        <f t="shared" si="1"/>
        <v>110.32308904649331</v>
      </c>
      <c r="I42" s="616">
        <f t="shared" si="2"/>
        <v>141.65177112764036</v>
      </c>
      <c r="J42" s="616">
        <f t="shared" si="3"/>
        <v>107.44008149301351</v>
      </c>
    </row>
    <row r="43" spans="1:10" s="522" customFormat="1" ht="12.75" x14ac:dyDescent="0.2">
      <c r="A43" s="613">
        <v>2009</v>
      </c>
      <c r="B43" s="614">
        <v>545</v>
      </c>
      <c r="C43" s="614">
        <v>716</v>
      </c>
      <c r="D43" s="614">
        <v>534</v>
      </c>
      <c r="E43" s="617"/>
      <c r="F43" s="618">
        <v>5231900</v>
      </c>
      <c r="G43" s="617"/>
      <c r="H43" s="616">
        <f t="shared" si="1"/>
        <v>104.16865765782985</v>
      </c>
      <c r="I43" s="616">
        <f t="shared" si="2"/>
        <v>136.85276859267188</v>
      </c>
      <c r="J43" s="616">
        <f t="shared" si="3"/>
        <v>102.06617098950667</v>
      </c>
    </row>
    <row r="44" spans="1:10" s="522" customFormat="1" ht="12.75" x14ac:dyDescent="0.2">
      <c r="A44" s="613">
        <v>2010</v>
      </c>
      <c r="B44" s="614">
        <v>485</v>
      </c>
      <c r="C44" s="614">
        <v>692</v>
      </c>
      <c r="D44" s="614">
        <v>482</v>
      </c>
      <c r="E44" s="617"/>
      <c r="F44" s="618">
        <v>5262200</v>
      </c>
      <c r="G44" s="617"/>
      <c r="H44" s="616">
        <f t="shared" si="1"/>
        <v>92.166774352932237</v>
      </c>
      <c r="I44" s="616">
        <f t="shared" si="2"/>
        <v>131.50393371593631</v>
      </c>
      <c r="J44" s="616">
        <f t="shared" si="3"/>
        <v>91.596670594048121</v>
      </c>
    </row>
    <row r="45" spans="1:10" s="522" customFormat="1" ht="12.75" x14ac:dyDescent="0.2">
      <c r="A45" s="613">
        <v>2011</v>
      </c>
      <c r="B45" s="614">
        <v>584</v>
      </c>
      <c r="C45" s="614">
        <v>749</v>
      </c>
      <c r="D45" s="614">
        <v>558</v>
      </c>
      <c r="E45" s="617"/>
      <c r="F45" s="618">
        <v>5299900</v>
      </c>
      <c r="G45" s="617"/>
      <c r="H45" s="616">
        <f t="shared" si="1"/>
        <v>110.19075831619465</v>
      </c>
      <c r="I45" s="616">
        <f t="shared" si="2"/>
        <v>141.32342119662636</v>
      </c>
      <c r="J45" s="616">
        <f t="shared" si="3"/>
        <v>105.28500537745995</v>
      </c>
    </row>
    <row r="46" spans="1:10" s="522" customFormat="1" ht="12.75" x14ac:dyDescent="0.2">
      <c r="A46" s="613">
        <v>2012</v>
      </c>
      <c r="B46" s="614">
        <v>581</v>
      </c>
      <c r="C46" s="614">
        <v>734</v>
      </c>
      <c r="D46" s="614">
        <v>549</v>
      </c>
      <c r="E46" s="617"/>
      <c r="F46" s="618">
        <v>5313600</v>
      </c>
      <c r="G46" s="617"/>
      <c r="H46" s="616">
        <f t="shared" si="1"/>
        <v>109.34206564287865</v>
      </c>
      <c r="I46" s="616">
        <f t="shared" si="2"/>
        <v>138.13610358325806</v>
      </c>
      <c r="J46" s="616">
        <f t="shared" si="3"/>
        <v>103.31978319783198</v>
      </c>
    </row>
    <row r="47" spans="1:10" s="522" customFormat="1" ht="12.75" x14ac:dyDescent="0.2">
      <c r="A47" s="613">
        <v>2013</v>
      </c>
      <c r="B47" s="614">
        <v>527</v>
      </c>
      <c r="C47" s="614">
        <v>685</v>
      </c>
      <c r="D47" s="614">
        <v>516</v>
      </c>
      <c r="E47" s="617"/>
      <c r="F47" s="618">
        <v>5327700</v>
      </c>
      <c r="G47" s="617"/>
      <c r="H47" s="616">
        <f t="shared" si="1"/>
        <v>98.916981061245934</v>
      </c>
      <c r="I47" s="616">
        <f t="shared" si="2"/>
        <v>128.57330555399142</v>
      </c>
      <c r="J47" s="616">
        <f t="shared" si="3"/>
        <v>96.852300242130752</v>
      </c>
    </row>
    <row r="48" spans="1:10" s="522" customFormat="1" ht="12.75" x14ac:dyDescent="0.2">
      <c r="A48" s="613">
        <v>2014</v>
      </c>
      <c r="B48" s="614">
        <v>614</v>
      </c>
      <c r="C48" s="614">
        <v>743</v>
      </c>
      <c r="D48" s="614">
        <v>574</v>
      </c>
      <c r="E48" s="617"/>
      <c r="F48" s="618">
        <v>5347600</v>
      </c>
      <c r="G48" s="617"/>
      <c r="H48" s="616">
        <f t="shared" si="1"/>
        <v>114.81786221856534</v>
      </c>
      <c r="I48" s="616">
        <f t="shared" si="2"/>
        <v>138.94083327100009</v>
      </c>
      <c r="J48" s="616">
        <f t="shared" si="3"/>
        <v>107.33787119455457</v>
      </c>
    </row>
    <row r="49" spans="1:11" s="522" customFormat="1" ht="12.75" x14ac:dyDescent="0.2">
      <c r="A49" s="613">
        <v>2015</v>
      </c>
      <c r="B49" s="614">
        <v>706</v>
      </c>
      <c r="C49" s="614">
        <v>813</v>
      </c>
      <c r="D49" s="614">
        <v>637</v>
      </c>
      <c r="E49" s="617"/>
      <c r="F49" s="618">
        <v>5373000</v>
      </c>
      <c r="G49" s="617"/>
      <c r="H49" s="616">
        <f t="shared" si="1"/>
        <v>131.39772938767914</v>
      </c>
      <c r="I49" s="616">
        <f t="shared" si="2"/>
        <v>151.31211613623674</v>
      </c>
      <c r="J49" s="616">
        <f t="shared" si="3"/>
        <v>118.55574167131957</v>
      </c>
    </row>
    <row r="50" spans="1:11" s="522" customFormat="1" ht="12.75" x14ac:dyDescent="0.2">
      <c r="A50" s="613">
        <v>2016</v>
      </c>
      <c r="B50" s="614">
        <v>868</v>
      </c>
      <c r="C50" s="614">
        <v>997</v>
      </c>
      <c r="D50" s="614">
        <v>772</v>
      </c>
      <c r="E50" s="617"/>
      <c r="F50" s="618">
        <v>5404700</v>
      </c>
      <c r="G50" s="617"/>
      <c r="H50" s="619">
        <f t="shared" si="1"/>
        <v>160.60095842507448</v>
      </c>
      <c r="I50" s="619">
        <f t="shared" si="2"/>
        <v>184.46907321405445</v>
      </c>
      <c r="J50" s="619">
        <f t="shared" si="3"/>
        <v>142.83864044257777</v>
      </c>
    </row>
    <row r="51" spans="1:11" s="522" customFormat="1" ht="12.75" x14ac:dyDescent="0.2">
      <c r="A51" s="613">
        <v>2017</v>
      </c>
      <c r="B51" s="614">
        <v>934</v>
      </c>
      <c r="C51" s="614">
        <v>1045</v>
      </c>
      <c r="D51" s="614">
        <v>828</v>
      </c>
      <c r="E51" s="617"/>
      <c r="F51" s="618">
        <v>5424800</v>
      </c>
      <c r="G51" s="617"/>
      <c r="H51" s="619">
        <f t="shared" si="1"/>
        <v>172.17224598141868</v>
      </c>
      <c r="I51" s="619">
        <f t="shared" si="2"/>
        <v>192.63382981861082</v>
      </c>
      <c r="J51" s="619">
        <f t="shared" si="3"/>
        <v>152.63235510986581</v>
      </c>
    </row>
    <row r="52" spans="1:11" s="522" customFormat="1" ht="12.75" x14ac:dyDescent="0.2">
      <c r="A52" s="613">
        <v>2018</v>
      </c>
      <c r="B52" s="614">
        <v>1187</v>
      </c>
      <c r="C52" s="614">
        <v>1313</v>
      </c>
      <c r="D52" s="614">
        <v>1064</v>
      </c>
      <c r="E52" s="617"/>
      <c r="F52" s="618">
        <v>5438100</v>
      </c>
      <c r="G52" s="617"/>
      <c r="H52" s="619">
        <f t="shared" si="1"/>
        <v>218.27476508339311</v>
      </c>
      <c r="I52" s="619">
        <f t="shared" si="2"/>
        <v>241.44462220260752</v>
      </c>
      <c r="J52" s="619">
        <f t="shared" si="3"/>
        <v>195.65657122892188</v>
      </c>
    </row>
    <row r="53" spans="1:11" s="522" customFormat="1" ht="12.75" x14ac:dyDescent="0.2">
      <c r="A53" s="613">
        <v>2019</v>
      </c>
      <c r="B53" s="614">
        <v>1264</v>
      </c>
      <c r="C53" s="614">
        <v>1406</v>
      </c>
      <c r="D53" s="614">
        <v>1137</v>
      </c>
      <c r="E53" s="617"/>
      <c r="F53" s="618">
        <v>5463300</v>
      </c>
      <c r="G53" s="617"/>
      <c r="H53" s="619">
        <f t="shared" si="1"/>
        <v>231.3619973276225</v>
      </c>
      <c r="I53" s="619">
        <f t="shared" si="2"/>
        <v>257.35361411601048</v>
      </c>
      <c r="J53" s="619">
        <f t="shared" si="3"/>
        <v>208.11597386195157</v>
      </c>
    </row>
    <row r="54" spans="1:11" ht="14.25" customHeight="1" x14ac:dyDescent="0.2">
      <c r="A54" s="611"/>
      <c r="B54" s="371"/>
      <c r="C54" s="611"/>
      <c r="D54" s="611"/>
      <c r="E54" s="611"/>
      <c r="F54" s="611"/>
      <c r="G54" s="611"/>
      <c r="H54" s="611"/>
      <c r="I54" s="611"/>
      <c r="J54" s="611"/>
    </row>
    <row r="55" spans="1:11" ht="12.75" customHeight="1" x14ac:dyDescent="0.2"/>
    <row r="56" spans="1:11" ht="11.25" customHeight="1" x14ac:dyDescent="0.2">
      <c r="A56" s="938" t="s">
        <v>194</v>
      </c>
      <c r="B56" s="938"/>
    </row>
    <row r="57" spans="1:11" ht="11.25" customHeight="1" x14ac:dyDescent="0.2">
      <c r="A57" s="937" t="s">
        <v>339</v>
      </c>
      <c r="B57" s="937"/>
      <c r="C57" s="937"/>
      <c r="D57" s="937"/>
      <c r="E57" s="505"/>
      <c r="F57" s="505"/>
      <c r="G57" s="505"/>
      <c r="H57" s="505"/>
      <c r="I57" s="620"/>
      <c r="J57" s="620"/>
      <c r="K57" s="620"/>
    </row>
    <row r="58" spans="1:11" ht="11.25" customHeight="1" x14ac:dyDescent="0.2">
      <c r="A58" s="937" t="s">
        <v>590</v>
      </c>
      <c r="B58" s="937"/>
      <c r="C58" s="937"/>
      <c r="D58" s="937"/>
      <c r="E58" s="937"/>
      <c r="F58" s="937"/>
      <c r="G58" s="937"/>
      <c r="H58" s="937"/>
      <c r="I58" s="937"/>
      <c r="J58" s="937"/>
      <c r="K58" s="620"/>
    </row>
    <row r="59" spans="1:11" ht="11.25" customHeight="1" x14ac:dyDescent="0.2">
      <c r="A59" s="473"/>
      <c r="B59" s="621"/>
      <c r="C59" s="621"/>
      <c r="D59" s="621"/>
      <c r="E59" s="621"/>
      <c r="F59" s="621"/>
      <c r="G59" s="621"/>
      <c r="H59" s="621"/>
      <c r="I59" s="621"/>
      <c r="J59" s="621"/>
      <c r="K59" s="621"/>
    </row>
    <row r="60" spans="1:11" s="622" customFormat="1" ht="11.25" customHeight="1" x14ac:dyDescent="0.2">
      <c r="A60" s="914" t="s">
        <v>785</v>
      </c>
      <c r="B60" s="914"/>
    </row>
    <row r="62" spans="1:11" x14ac:dyDescent="0.2">
      <c r="B62" s="62"/>
      <c r="C62" s="62"/>
      <c r="D62" s="62"/>
      <c r="E62" s="62"/>
      <c r="F62" s="62"/>
      <c r="G62" s="62"/>
      <c r="H62" s="62"/>
      <c r="I62" s="62"/>
      <c r="J62" s="62"/>
      <c r="K62" s="62"/>
    </row>
  </sheetData>
  <mergeCells count="18">
    <mergeCell ref="K1:N1"/>
    <mergeCell ref="J5:J11"/>
    <mergeCell ref="B3:D4"/>
    <mergeCell ref="E3:E4"/>
    <mergeCell ref="G3:G4"/>
    <mergeCell ref="H3:J4"/>
    <mergeCell ref="A60:B60"/>
    <mergeCell ref="A57:D57"/>
    <mergeCell ref="A56:B56"/>
    <mergeCell ref="A58:J58"/>
    <mergeCell ref="A1:I1"/>
    <mergeCell ref="A5:A11"/>
    <mergeCell ref="B5:B11"/>
    <mergeCell ref="C5:C11"/>
    <mergeCell ref="D5:D11"/>
    <mergeCell ref="F5:F11"/>
    <mergeCell ref="H5:H11"/>
    <mergeCell ref="I5:I11"/>
  </mergeCells>
  <phoneticPr fontId="0" type="noConversion"/>
  <hyperlinks>
    <hyperlink ref="K1" location="Contents!A1" display="back to contents"/>
  </hyperlinks>
  <pageMargins left="0.75" right="0.75" top="1" bottom="1" header="0.5" footer="0.5"/>
  <pageSetup paperSize="9" scale="8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5"/>
  <sheetViews>
    <sheetView showGridLines="0" zoomScaleNormal="100" workbookViewId="0">
      <selection sqref="A1:H1"/>
    </sheetView>
  </sheetViews>
  <sheetFormatPr defaultRowHeight="15" x14ac:dyDescent="0.2"/>
  <cols>
    <col min="1" max="1" width="15.1640625" style="147" customWidth="1"/>
    <col min="2" max="11" width="9.33203125" style="147"/>
    <col min="12" max="12" width="2.33203125" style="147" customWidth="1"/>
    <col min="13" max="16384" width="9.33203125" style="147"/>
  </cols>
  <sheetData>
    <row r="1" spans="1:14" ht="18" customHeight="1" x14ac:dyDescent="0.25">
      <c r="A1" s="952" t="s">
        <v>245</v>
      </c>
      <c r="B1" s="952"/>
      <c r="C1" s="952"/>
      <c r="D1" s="952"/>
      <c r="E1" s="952"/>
      <c r="F1" s="952"/>
      <c r="G1" s="952"/>
      <c r="H1" s="952"/>
      <c r="I1" s="530"/>
      <c r="J1" s="953" t="s">
        <v>761</v>
      </c>
      <c r="K1" s="953"/>
      <c r="L1" s="758"/>
      <c r="M1" s="758"/>
      <c r="N1" s="758"/>
    </row>
    <row r="2" spans="1:14" ht="15" customHeight="1" x14ac:dyDescent="0.25">
      <c r="A2" s="530"/>
      <c r="B2" s="530"/>
      <c r="C2" s="530"/>
      <c r="D2" s="530"/>
      <c r="E2" s="530"/>
      <c r="F2" s="530"/>
      <c r="G2" s="530"/>
      <c r="H2" s="530"/>
      <c r="I2" s="530"/>
      <c r="J2" s="530"/>
      <c r="L2" s="442"/>
      <c r="M2" s="442"/>
      <c r="N2" s="442"/>
    </row>
    <row r="3" spans="1:14" x14ac:dyDescent="0.2">
      <c r="B3" s="950" t="s">
        <v>394</v>
      </c>
      <c r="C3" s="950"/>
    </row>
    <row r="38" spans="2:5" s="610" customFormat="1" ht="5.0999999999999996" customHeight="1" x14ac:dyDescent="0.2"/>
    <row r="39" spans="2:5" x14ac:dyDescent="0.2">
      <c r="B39" s="951" t="s">
        <v>393</v>
      </c>
      <c r="C39" s="951"/>
      <c r="D39" s="951"/>
      <c r="E39" s="951"/>
    </row>
    <row r="40" spans="2:5" ht="5.0999999999999996" customHeight="1" x14ac:dyDescent="0.2"/>
    <row r="46" spans="2:5" x14ac:dyDescent="0.2">
      <c r="B46" s="281"/>
    </row>
    <row r="65" spans="1:3" x14ac:dyDescent="0.2">
      <c r="A65" s="949" t="s">
        <v>785</v>
      </c>
      <c r="B65" s="949"/>
      <c r="C65" s="949"/>
    </row>
  </sheetData>
  <mergeCells count="6">
    <mergeCell ref="A65:C65"/>
    <mergeCell ref="L1:N1"/>
    <mergeCell ref="B3:C3"/>
    <mergeCell ref="B39:E39"/>
    <mergeCell ref="A1:H1"/>
    <mergeCell ref="J1:K1"/>
  </mergeCells>
  <phoneticPr fontId="25" type="noConversion"/>
  <hyperlinks>
    <hyperlink ref="J1" location="Contents!A1" display="back to contents"/>
  </hyperlinks>
  <pageMargins left="0.75" right="0.75" top="1" bottom="1" header="0.5" footer="0.5"/>
  <pageSetup paperSize="9" scale="77"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GridLines="0" zoomScaleNormal="100" workbookViewId="0">
      <selection sqref="A1:L2"/>
    </sheetView>
  </sheetViews>
  <sheetFormatPr defaultRowHeight="11.25" x14ac:dyDescent="0.2"/>
  <cols>
    <col min="1" max="1" width="49.1640625" style="66" customWidth="1"/>
    <col min="2" max="10" width="9.5" style="66" bestFit="1" customWidth="1"/>
    <col min="11" max="11" width="10.83203125" style="66" bestFit="1" customWidth="1"/>
    <col min="12" max="12" width="10.83203125" style="66" customWidth="1"/>
    <col min="13" max="13" width="2.83203125" style="66" customWidth="1"/>
    <col min="14" max="16384" width="9.33203125" style="66"/>
  </cols>
  <sheetData>
    <row r="1" spans="1:16" ht="18" customHeight="1" x14ac:dyDescent="0.2">
      <c r="A1" s="964" t="s">
        <v>820</v>
      </c>
      <c r="B1" s="964"/>
      <c r="C1" s="964"/>
      <c r="D1" s="964"/>
      <c r="E1" s="964"/>
      <c r="F1" s="964"/>
      <c r="G1" s="964"/>
      <c r="H1" s="964"/>
      <c r="I1" s="964"/>
      <c r="J1" s="964"/>
      <c r="K1" s="964"/>
      <c r="L1" s="964"/>
      <c r="N1" s="758" t="s">
        <v>761</v>
      </c>
      <c r="O1" s="758"/>
      <c r="P1" s="758"/>
    </row>
    <row r="2" spans="1:16" ht="15" customHeight="1" x14ac:dyDescent="0.2">
      <c r="A2" s="964"/>
      <c r="B2" s="964"/>
      <c r="C2" s="964"/>
      <c r="D2" s="964"/>
      <c r="E2" s="964"/>
      <c r="F2" s="964"/>
      <c r="G2" s="964"/>
      <c r="H2" s="964"/>
      <c r="I2" s="964"/>
      <c r="J2" s="964"/>
      <c r="K2" s="964"/>
      <c r="L2" s="964"/>
      <c r="P2" s="442"/>
    </row>
    <row r="3" spans="1:16" ht="15" customHeight="1" thickBot="1" x14ac:dyDescent="0.3">
      <c r="A3" s="594"/>
      <c r="B3" s="594"/>
      <c r="C3" s="594"/>
      <c r="D3" s="594"/>
      <c r="E3" s="594"/>
      <c r="F3" s="594"/>
      <c r="G3" s="594"/>
      <c r="H3" s="595"/>
      <c r="I3" s="595"/>
      <c r="J3" s="595"/>
      <c r="K3" s="595"/>
      <c r="L3" s="595"/>
    </row>
    <row r="4" spans="1:16" s="596" customFormat="1" ht="15.6" customHeight="1" x14ac:dyDescent="0.2">
      <c r="A4" s="965" t="s">
        <v>331</v>
      </c>
      <c r="B4" s="954">
        <v>2009</v>
      </c>
      <c r="C4" s="958">
        <v>2010</v>
      </c>
      <c r="D4" s="954">
        <v>2011</v>
      </c>
      <c r="E4" s="958">
        <v>2012</v>
      </c>
      <c r="F4" s="958">
        <v>2013</v>
      </c>
      <c r="G4" s="958">
        <v>2014</v>
      </c>
      <c r="H4" s="958">
        <v>2015</v>
      </c>
      <c r="I4" s="958">
        <v>2016</v>
      </c>
      <c r="J4" s="958">
        <v>2017</v>
      </c>
      <c r="K4" s="958">
        <v>2018</v>
      </c>
      <c r="L4" s="958">
        <v>2019</v>
      </c>
    </row>
    <row r="5" spans="1:16" s="596" customFormat="1" ht="12.75" x14ac:dyDescent="0.2">
      <c r="A5" s="966"/>
      <c r="B5" s="955"/>
      <c r="C5" s="959"/>
      <c r="D5" s="955"/>
      <c r="E5" s="959"/>
      <c r="F5" s="959"/>
      <c r="G5" s="959"/>
      <c r="H5" s="959"/>
      <c r="I5" s="959"/>
      <c r="J5" s="959"/>
      <c r="K5" s="959"/>
      <c r="L5" s="959"/>
    </row>
    <row r="6" spans="1:16" s="596" customFormat="1" ht="12.75" x14ac:dyDescent="0.2">
      <c r="A6" s="967"/>
      <c r="B6" s="956"/>
      <c r="C6" s="960"/>
      <c r="D6" s="956"/>
      <c r="E6" s="960"/>
      <c r="F6" s="960"/>
      <c r="G6" s="960"/>
      <c r="H6" s="960"/>
      <c r="I6" s="960"/>
      <c r="J6" s="960"/>
      <c r="K6" s="960"/>
      <c r="L6" s="960"/>
    </row>
    <row r="7" spans="1:16" s="596" customFormat="1" ht="12.75" x14ac:dyDescent="0.2">
      <c r="A7" s="70"/>
      <c r="B7" s="71"/>
      <c r="C7" s="71"/>
      <c r="D7" s="71"/>
      <c r="E7" s="71"/>
    </row>
    <row r="8" spans="1:16" s="596" customFormat="1" ht="12.75" x14ac:dyDescent="0.2">
      <c r="A8" s="64" t="s">
        <v>94</v>
      </c>
      <c r="B8" s="342">
        <v>716</v>
      </c>
      <c r="C8" s="342">
        <v>692</v>
      </c>
      <c r="D8" s="343">
        <v>749</v>
      </c>
      <c r="E8" s="343">
        <v>734</v>
      </c>
      <c r="F8" s="344">
        <v>685</v>
      </c>
      <c r="G8" s="344">
        <v>743</v>
      </c>
      <c r="H8" s="344">
        <v>813</v>
      </c>
      <c r="I8" s="344">
        <v>997</v>
      </c>
      <c r="J8" s="344">
        <v>1045</v>
      </c>
      <c r="K8" s="344">
        <v>1313</v>
      </c>
      <c r="L8" s="344">
        <v>1406</v>
      </c>
      <c r="N8" s="597"/>
    </row>
    <row r="9" spans="1:16" s="596" customFormat="1" ht="12.75" x14ac:dyDescent="0.2">
      <c r="A9" s="17" t="s">
        <v>222</v>
      </c>
      <c r="B9" s="342"/>
      <c r="C9" s="598"/>
      <c r="D9" s="599"/>
      <c r="E9" s="600"/>
      <c r="F9" s="601"/>
      <c r="G9" s="601"/>
      <c r="H9" s="601"/>
      <c r="I9" s="601"/>
      <c r="J9" s="601"/>
      <c r="K9" s="601"/>
      <c r="L9" s="601"/>
      <c r="N9" s="597"/>
    </row>
    <row r="10" spans="1:16" s="596" customFormat="1" ht="12.75" x14ac:dyDescent="0.2">
      <c r="A10" s="49"/>
      <c r="B10" s="599"/>
      <c r="C10" s="598"/>
      <c r="D10" s="599"/>
      <c r="E10" s="600"/>
      <c r="F10" s="601"/>
      <c r="G10" s="601"/>
      <c r="H10" s="601"/>
      <c r="I10" s="601"/>
      <c r="J10" s="601"/>
      <c r="K10" s="601"/>
      <c r="L10" s="601"/>
      <c r="N10" s="597"/>
    </row>
    <row r="11" spans="1:16" s="596" customFormat="1" ht="15" customHeight="1" x14ac:dyDescent="0.2">
      <c r="A11" s="49" t="s">
        <v>404</v>
      </c>
      <c r="B11" s="602">
        <v>1</v>
      </c>
      <c r="C11" s="603">
        <v>0</v>
      </c>
      <c r="D11" s="602">
        <v>1</v>
      </c>
      <c r="E11" s="604">
        <v>0</v>
      </c>
      <c r="F11" s="602">
        <v>0</v>
      </c>
      <c r="G11" s="602">
        <v>0</v>
      </c>
      <c r="H11" s="602">
        <v>2</v>
      </c>
      <c r="I11" s="602">
        <v>24</v>
      </c>
      <c r="J11" s="602">
        <v>99</v>
      </c>
      <c r="K11" s="602">
        <v>137</v>
      </c>
      <c r="L11" s="602">
        <v>65</v>
      </c>
      <c r="N11" s="597"/>
    </row>
    <row r="12" spans="1:16" s="596" customFormat="1" ht="15" customHeight="1" x14ac:dyDescent="0.2">
      <c r="A12" s="49" t="s">
        <v>365</v>
      </c>
      <c r="B12" s="602">
        <v>32</v>
      </c>
      <c r="C12" s="603">
        <v>41</v>
      </c>
      <c r="D12" s="602">
        <v>37</v>
      </c>
      <c r="E12" s="604">
        <v>44</v>
      </c>
      <c r="F12" s="602">
        <v>60</v>
      </c>
      <c r="G12" s="602">
        <v>41</v>
      </c>
      <c r="H12" s="602">
        <v>47</v>
      </c>
      <c r="I12" s="602">
        <v>54</v>
      </c>
      <c r="J12" s="602">
        <v>42</v>
      </c>
      <c r="K12" s="602">
        <v>58</v>
      </c>
      <c r="L12" s="602">
        <v>41</v>
      </c>
      <c r="N12" s="597"/>
    </row>
    <row r="13" spans="1:16" s="596" customFormat="1" ht="15" customHeight="1" x14ac:dyDescent="0.2">
      <c r="A13" s="61" t="s">
        <v>93</v>
      </c>
      <c r="B13" s="603">
        <v>7</v>
      </c>
      <c r="C13" s="603">
        <v>3</v>
      </c>
      <c r="D13" s="603">
        <v>24</v>
      </c>
      <c r="E13" s="605">
        <v>18</v>
      </c>
      <c r="F13" s="602">
        <v>27</v>
      </c>
      <c r="G13" s="602">
        <v>22</v>
      </c>
      <c r="H13" s="602">
        <v>17</v>
      </c>
      <c r="I13" s="602">
        <v>26</v>
      </c>
      <c r="J13" s="602">
        <v>33</v>
      </c>
      <c r="K13" s="602">
        <v>46</v>
      </c>
      <c r="L13" s="602">
        <v>52</v>
      </c>
      <c r="N13" s="597"/>
    </row>
    <row r="14" spans="1:16" s="596" customFormat="1" ht="15" customHeight="1" x14ac:dyDescent="0.2">
      <c r="A14" s="61" t="s">
        <v>332</v>
      </c>
      <c r="B14" s="603">
        <v>97</v>
      </c>
      <c r="C14" s="603">
        <v>123</v>
      </c>
      <c r="D14" s="603">
        <v>116</v>
      </c>
      <c r="E14" s="605">
        <v>121</v>
      </c>
      <c r="F14" s="602">
        <v>120</v>
      </c>
      <c r="G14" s="602">
        <v>103</v>
      </c>
      <c r="H14" s="602">
        <v>132</v>
      </c>
      <c r="I14" s="602">
        <v>130</v>
      </c>
      <c r="J14" s="602">
        <v>148</v>
      </c>
      <c r="K14" s="602">
        <v>169</v>
      </c>
      <c r="L14" s="602">
        <v>110</v>
      </c>
      <c r="N14" s="597"/>
    </row>
    <row r="15" spans="1:16" s="596" customFormat="1" ht="15" customHeight="1" x14ac:dyDescent="0.2">
      <c r="A15" s="61" t="s">
        <v>333</v>
      </c>
      <c r="B15" s="603">
        <v>19</v>
      </c>
      <c r="C15" s="603">
        <v>21</v>
      </c>
      <c r="D15" s="603">
        <v>32</v>
      </c>
      <c r="E15" s="605">
        <v>35</v>
      </c>
      <c r="F15" s="602">
        <v>29</v>
      </c>
      <c r="G15" s="602">
        <v>23</v>
      </c>
      <c r="H15" s="602">
        <v>30</v>
      </c>
      <c r="I15" s="602">
        <v>29</v>
      </c>
      <c r="J15" s="602">
        <v>30</v>
      </c>
      <c r="K15" s="602">
        <v>30</v>
      </c>
      <c r="L15" s="602">
        <v>30</v>
      </c>
      <c r="N15" s="597"/>
    </row>
    <row r="16" spans="1:16" s="596" customFormat="1" ht="15" customHeight="1" x14ac:dyDescent="0.2">
      <c r="A16" s="61" t="s">
        <v>334</v>
      </c>
      <c r="B16" s="603">
        <v>158</v>
      </c>
      <c r="C16" s="603">
        <v>124</v>
      </c>
      <c r="D16" s="603">
        <v>187</v>
      </c>
      <c r="E16" s="605">
        <v>198</v>
      </c>
      <c r="F16" s="602">
        <v>149</v>
      </c>
      <c r="G16" s="602">
        <v>125</v>
      </c>
      <c r="H16" s="602">
        <v>192</v>
      </c>
      <c r="I16" s="602">
        <v>431</v>
      </c>
      <c r="J16" s="602">
        <v>555</v>
      </c>
      <c r="K16" s="602">
        <v>797</v>
      </c>
      <c r="L16" s="602">
        <v>894</v>
      </c>
      <c r="N16" s="597"/>
    </row>
    <row r="17" spans="1:14" s="596" customFormat="1" ht="15" customHeight="1" x14ac:dyDescent="0.2">
      <c r="A17" s="341" t="s">
        <v>669</v>
      </c>
      <c r="B17" s="603">
        <v>158</v>
      </c>
      <c r="C17" s="603">
        <v>124</v>
      </c>
      <c r="D17" s="603">
        <v>173</v>
      </c>
      <c r="E17" s="605">
        <v>180</v>
      </c>
      <c r="F17" s="602">
        <v>126</v>
      </c>
      <c r="G17" s="602">
        <v>94</v>
      </c>
      <c r="H17" s="602">
        <v>144</v>
      </c>
      <c r="I17" s="602">
        <v>175</v>
      </c>
      <c r="J17" s="602">
        <v>234</v>
      </c>
      <c r="K17" s="602">
        <v>239</v>
      </c>
      <c r="L17" s="602">
        <v>196</v>
      </c>
      <c r="N17" s="597"/>
    </row>
    <row r="18" spans="1:14" s="596" customFormat="1" ht="15" customHeight="1" x14ac:dyDescent="0.2">
      <c r="A18" s="341" t="s">
        <v>670</v>
      </c>
      <c r="B18" s="603">
        <v>1</v>
      </c>
      <c r="C18" s="603">
        <v>0</v>
      </c>
      <c r="D18" s="603">
        <v>15</v>
      </c>
      <c r="E18" s="605">
        <v>21</v>
      </c>
      <c r="F18" s="602">
        <v>40</v>
      </c>
      <c r="G18" s="602">
        <v>44</v>
      </c>
      <c r="H18" s="602">
        <v>59</v>
      </c>
      <c r="I18" s="602">
        <v>307</v>
      </c>
      <c r="J18" s="602">
        <v>426</v>
      </c>
      <c r="K18" s="602">
        <v>679</v>
      </c>
      <c r="L18" s="602">
        <v>819</v>
      </c>
      <c r="N18" s="597"/>
    </row>
    <row r="19" spans="1:14" s="596" customFormat="1" ht="15" customHeight="1" x14ac:dyDescent="0.2">
      <c r="A19" s="61" t="s">
        <v>405</v>
      </c>
      <c r="B19" s="603">
        <v>2</v>
      </c>
      <c r="C19" s="603">
        <v>4</v>
      </c>
      <c r="D19" s="603">
        <v>10</v>
      </c>
      <c r="E19" s="605">
        <v>8</v>
      </c>
      <c r="F19" s="602">
        <v>11</v>
      </c>
      <c r="G19" s="602">
        <v>29</v>
      </c>
      <c r="H19" s="602">
        <v>25</v>
      </c>
      <c r="I19" s="602">
        <v>40</v>
      </c>
      <c r="J19" s="602">
        <v>36</v>
      </c>
      <c r="K19" s="602">
        <v>90</v>
      </c>
      <c r="L19" s="602">
        <v>82</v>
      </c>
      <c r="N19" s="597"/>
    </row>
    <row r="20" spans="1:14" s="596" customFormat="1" ht="15" customHeight="1" x14ac:dyDescent="0.2">
      <c r="A20" s="167" t="s">
        <v>926</v>
      </c>
      <c r="B20" s="603">
        <v>0</v>
      </c>
      <c r="C20" s="603">
        <v>0</v>
      </c>
      <c r="D20" s="603">
        <v>0</v>
      </c>
      <c r="E20" s="605">
        <v>0</v>
      </c>
      <c r="F20" s="602">
        <v>0</v>
      </c>
      <c r="G20" s="602">
        <v>2</v>
      </c>
      <c r="H20" s="602">
        <v>7</v>
      </c>
      <c r="I20" s="602">
        <v>5</v>
      </c>
      <c r="J20" s="602">
        <v>2</v>
      </c>
      <c r="K20" s="602">
        <v>3</v>
      </c>
      <c r="L20" s="602">
        <v>4</v>
      </c>
      <c r="N20" s="597"/>
    </row>
    <row r="21" spans="1:14" s="596" customFormat="1" ht="15" customHeight="1" x14ac:dyDescent="0.2">
      <c r="A21" s="167" t="s">
        <v>406</v>
      </c>
      <c r="B21" s="603">
        <v>20</v>
      </c>
      <c r="C21" s="603">
        <v>26</v>
      </c>
      <c r="D21" s="603">
        <v>22</v>
      </c>
      <c r="E21" s="605">
        <v>18</v>
      </c>
      <c r="F21" s="602">
        <v>13</v>
      </c>
      <c r="G21" s="602">
        <v>11</v>
      </c>
      <c r="H21" s="602">
        <v>18</v>
      </c>
      <c r="I21" s="602">
        <v>11</v>
      </c>
      <c r="J21" s="602">
        <v>9</v>
      </c>
      <c r="K21" s="602">
        <v>7</v>
      </c>
      <c r="L21" s="602">
        <v>10</v>
      </c>
      <c r="N21" s="597"/>
    </row>
    <row r="22" spans="1:14" s="596" customFormat="1" ht="15" customHeight="1" x14ac:dyDescent="0.2">
      <c r="A22" s="167" t="s">
        <v>34</v>
      </c>
      <c r="B22" s="603">
        <v>33</v>
      </c>
      <c r="C22" s="603">
        <v>34</v>
      </c>
      <c r="D22" s="603">
        <v>36</v>
      </c>
      <c r="E22" s="605">
        <v>31</v>
      </c>
      <c r="F22" s="602">
        <v>45</v>
      </c>
      <c r="G22" s="602">
        <v>45</v>
      </c>
      <c r="H22" s="602">
        <v>94</v>
      </c>
      <c r="I22" s="602">
        <v>123</v>
      </c>
      <c r="J22" s="602">
        <v>176</v>
      </c>
      <c r="K22" s="602">
        <v>278</v>
      </c>
      <c r="L22" s="602">
        <v>368</v>
      </c>
      <c r="N22" s="597"/>
    </row>
    <row r="23" spans="1:14" s="596" customFormat="1" ht="15" customHeight="1" x14ac:dyDescent="0.2">
      <c r="A23" s="167" t="s">
        <v>671</v>
      </c>
      <c r="B23" s="603">
        <v>46</v>
      </c>
      <c r="C23" s="603">
        <v>20</v>
      </c>
      <c r="D23" s="603">
        <v>48</v>
      </c>
      <c r="E23" s="605">
        <v>41</v>
      </c>
      <c r="F23" s="602">
        <v>46</v>
      </c>
      <c r="G23" s="602">
        <v>45</v>
      </c>
      <c r="H23" s="602">
        <v>40</v>
      </c>
      <c r="I23" s="602">
        <v>45</v>
      </c>
      <c r="J23" s="602">
        <v>40</v>
      </c>
      <c r="K23" s="602">
        <v>65</v>
      </c>
      <c r="L23" s="602">
        <v>66</v>
      </c>
      <c r="N23" s="597"/>
    </row>
    <row r="24" spans="1:14" s="596" customFormat="1" ht="15" customHeight="1" x14ac:dyDescent="0.2">
      <c r="A24" s="167" t="s">
        <v>32</v>
      </c>
      <c r="B24" s="603">
        <v>120</v>
      </c>
      <c r="C24" s="603">
        <v>94</v>
      </c>
      <c r="D24" s="603">
        <v>124</v>
      </c>
      <c r="E24" s="605">
        <v>161</v>
      </c>
      <c r="F24" s="602">
        <v>106</v>
      </c>
      <c r="G24" s="602">
        <v>85</v>
      </c>
      <c r="H24" s="602">
        <v>122</v>
      </c>
      <c r="I24" s="602">
        <v>154</v>
      </c>
      <c r="J24" s="602">
        <v>205</v>
      </c>
      <c r="K24" s="602">
        <v>212</v>
      </c>
      <c r="L24" s="602">
        <v>179</v>
      </c>
      <c r="N24" s="597"/>
    </row>
    <row r="25" spans="1:14" s="596" customFormat="1" ht="15" customHeight="1" x14ac:dyDescent="0.2">
      <c r="A25" s="167" t="s">
        <v>844</v>
      </c>
      <c r="B25" s="603">
        <v>0</v>
      </c>
      <c r="C25" s="603">
        <v>0</v>
      </c>
      <c r="D25" s="603">
        <v>0</v>
      </c>
      <c r="E25" s="605">
        <v>0</v>
      </c>
      <c r="F25" s="602">
        <v>1</v>
      </c>
      <c r="G25" s="602">
        <v>6</v>
      </c>
      <c r="H25" s="602">
        <v>10</v>
      </c>
      <c r="I25" s="602">
        <v>94</v>
      </c>
      <c r="J25" s="602">
        <v>38</v>
      </c>
      <c r="K25" s="602">
        <v>60</v>
      </c>
      <c r="L25" s="602">
        <v>23</v>
      </c>
      <c r="N25" s="597"/>
    </row>
    <row r="26" spans="1:14" s="596" customFormat="1" ht="15" customHeight="1" x14ac:dyDescent="0.2">
      <c r="A26" s="167" t="s">
        <v>845</v>
      </c>
      <c r="B26" s="603">
        <v>65</v>
      </c>
      <c r="C26" s="603">
        <v>65</v>
      </c>
      <c r="D26" s="603">
        <v>87</v>
      </c>
      <c r="E26" s="605">
        <v>86</v>
      </c>
      <c r="F26" s="602">
        <v>81</v>
      </c>
      <c r="G26" s="602">
        <v>72</v>
      </c>
      <c r="H26" s="602">
        <v>95</v>
      </c>
      <c r="I26" s="602">
        <v>115</v>
      </c>
      <c r="J26" s="602">
        <v>101</v>
      </c>
      <c r="K26" s="602">
        <v>134</v>
      </c>
      <c r="L26" s="602">
        <v>116</v>
      </c>
      <c r="N26" s="597"/>
    </row>
    <row r="27" spans="1:14" s="596" customFormat="1" ht="15" customHeight="1" x14ac:dyDescent="0.2">
      <c r="A27" s="167" t="s">
        <v>851</v>
      </c>
      <c r="B27" s="603">
        <v>2</v>
      </c>
      <c r="C27" s="603">
        <v>0</v>
      </c>
      <c r="D27" s="603">
        <v>9</v>
      </c>
      <c r="E27" s="605">
        <v>9</v>
      </c>
      <c r="F27" s="602">
        <v>17</v>
      </c>
      <c r="G27" s="602">
        <v>14</v>
      </c>
      <c r="H27" s="602">
        <v>15</v>
      </c>
      <c r="I27" s="602">
        <v>29</v>
      </c>
      <c r="J27" s="602">
        <v>27</v>
      </c>
      <c r="K27" s="602">
        <v>36</v>
      </c>
      <c r="L27" s="602">
        <v>26</v>
      </c>
      <c r="N27" s="597"/>
    </row>
    <row r="28" spans="1:14" s="596" customFormat="1" ht="15" customHeight="1" x14ac:dyDescent="0.2">
      <c r="A28" s="167" t="s">
        <v>407</v>
      </c>
      <c r="B28" s="603">
        <v>0</v>
      </c>
      <c r="C28" s="603">
        <v>0</v>
      </c>
      <c r="D28" s="603">
        <v>0</v>
      </c>
      <c r="E28" s="605">
        <v>1</v>
      </c>
      <c r="F28" s="602">
        <v>8</v>
      </c>
      <c r="G28" s="602">
        <v>37</v>
      </c>
      <c r="H28" s="602">
        <v>43</v>
      </c>
      <c r="I28" s="602">
        <v>225</v>
      </c>
      <c r="J28" s="602">
        <v>300</v>
      </c>
      <c r="K28" s="602">
        <v>551</v>
      </c>
      <c r="L28" s="602">
        <v>756</v>
      </c>
      <c r="N28" s="597"/>
    </row>
    <row r="29" spans="1:14" s="596" customFormat="1" ht="15" customHeight="1" x14ac:dyDescent="0.2">
      <c r="A29" s="167" t="s">
        <v>848</v>
      </c>
      <c r="B29" s="603">
        <v>1</v>
      </c>
      <c r="C29" s="603">
        <v>1</v>
      </c>
      <c r="D29" s="603">
        <v>5</v>
      </c>
      <c r="E29" s="605">
        <v>7</v>
      </c>
      <c r="F29" s="602">
        <v>4</v>
      </c>
      <c r="G29" s="602">
        <v>5</v>
      </c>
      <c r="H29" s="602">
        <v>3</v>
      </c>
      <c r="I29" s="602">
        <v>7</v>
      </c>
      <c r="J29" s="602">
        <v>15</v>
      </c>
      <c r="K29" s="602">
        <v>12</v>
      </c>
      <c r="L29" s="602">
        <v>25</v>
      </c>
      <c r="N29" s="597"/>
    </row>
    <row r="30" spans="1:14" s="596" customFormat="1" ht="15" customHeight="1" x14ac:dyDescent="0.2">
      <c r="A30" s="167" t="s">
        <v>849</v>
      </c>
      <c r="B30" s="603">
        <v>0</v>
      </c>
      <c r="C30" s="603">
        <v>0</v>
      </c>
      <c r="D30" s="603">
        <v>0</v>
      </c>
      <c r="E30" s="605">
        <v>0</v>
      </c>
      <c r="F30" s="602">
        <v>0</v>
      </c>
      <c r="G30" s="602">
        <v>0</v>
      </c>
      <c r="H30" s="602">
        <v>0</v>
      </c>
      <c r="I30" s="602">
        <v>0</v>
      </c>
      <c r="J30" s="602">
        <v>0</v>
      </c>
      <c r="K30" s="602">
        <v>0</v>
      </c>
      <c r="L30" s="602">
        <v>22</v>
      </c>
      <c r="N30" s="597"/>
    </row>
    <row r="31" spans="1:14" s="596" customFormat="1" ht="15" customHeight="1" x14ac:dyDescent="0.2">
      <c r="A31" s="167" t="s">
        <v>408</v>
      </c>
      <c r="B31" s="603">
        <v>7</v>
      </c>
      <c r="C31" s="603">
        <v>16</v>
      </c>
      <c r="D31" s="603">
        <v>11</v>
      </c>
      <c r="E31" s="605">
        <v>13</v>
      </c>
      <c r="F31" s="602">
        <v>9</v>
      </c>
      <c r="G31" s="602">
        <v>10</v>
      </c>
      <c r="H31" s="602">
        <v>11</v>
      </c>
      <c r="I31" s="602">
        <v>16</v>
      </c>
      <c r="J31" s="602">
        <v>16</v>
      </c>
      <c r="K31" s="602">
        <v>16</v>
      </c>
      <c r="L31" s="602">
        <v>11</v>
      </c>
      <c r="N31" s="597"/>
    </row>
    <row r="32" spans="1:14" s="596" customFormat="1" ht="15" customHeight="1" x14ac:dyDescent="0.2">
      <c r="A32" s="167" t="s">
        <v>366</v>
      </c>
      <c r="B32" s="603">
        <v>2</v>
      </c>
      <c r="C32" s="603">
        <v>4</v>
      </c>
      <c r="D32" s="603">
        <v>10</v>
      </c>
      <c r="E32" s="605">
        <v>24</v>
      </c>
      <c r="F32" s="602">
        <v>51</v>
      </c>
      <c r="G32" s="602">
        <v>67</v>
      </c>
      <c r="H32" s="602">
        <v>102</v>
      </c>
      <c r="I32" s="602">
        <v>154</v>
      </c>
      <c r="J32" s="602">
        <v>144</v>
      </c>
      <c r="K32" s="602">
        <v>200</v>
      </c>
      <c r="L32" s="602">
        <v>195</v>
      </c>
      <c r="N32" s="597"/>
    </row>
    <row r="33" spans="1:14" s="596" customFormat="1" ht="15" customHeight="1" x14ac:dyDescent="0.2">
      <c r="A33" s="167" t="s">
        <v>668</v>
      </c>
      <c r="B33" s="603">
        <v>2</v>
      </c>
      <c r="C33" s="603">
        <v>5</v>
      </c>
      <c r="D33" s="603">
        <v>11</v>
      </c>
      <c r="E33" s="605">
        <v>29</v>
      </c>
      <c r="F33" s="602">
        <v>62</v>
      </c>
      <c r="G33" s="602">
        <v>91</v>
      </c>
      <c r="H33" s="602">
        <v>135</v>
      </c>
      <c r="I33" s="602">
        <v>212</v>
      </c>
      <c r="J33" s="602">
        <v>245</v>
      </c>
      <c r="K33" s="602">
        <v>377</v>
      </c>
      <c r="L33" s="602">
        <v>441</v>
      </c>
      <c r="N33" s="597"/>
    </row>
    <row r="34" spans="1:14" s="596" customFormat="1" ht="15" customHeight="1" x14ac:dyDescent="0.2">
      <c r="A34" s="167" t="s">
        <v>676</v>
      </c>
      <c r="B34" s="603">
        <v>326</v>
      </c>
      <c r="C34" s="603">
        <v>256</v>
      </c>
      <c r="D34" s="603">
        <v>207</v>
      </c>
      <c r="E34" s="605">
        <v>222</v>
      </c>
      <c r="F34" s="602">
        <v>221</v>
      </c>
      <c r="G34" s="602">
        <v>312</v>
      </c>
      <c r="H34" s="602">
        <v>349</v>
      </c>
      <c r="I34" s="602">
        <v>477</v>
      </c>
      <c r="J34" s="602">
        <v>475</v>
      </c>
      <c r="K34" s="602">
        <v>542</v>
      </c>
      <c r="L34" s="602">
        <v>647</v>
      </c>
      <c r="N34" s="597"/>
    </row>
    <row r="35" spans="1:14" s="596" customFormat="1" ht="15" customHeight="1" x14ac:dyDescent="0.2">
      <c r="A35" s="167" t="s">
        <v>677</v>
      </c>
      <c r="B35" s="603">
        <v>440</v>
      </c>
      <c r="C35" s="603">
        <v>400</v>
      </c>
      <c r="D35" s="603">
        <v>431</v>
      </c>
      <c r="E35" s="605">
        <v>403</v>
      </c>
      <c r="F35" s="602">
        <v>383</v>
      </c>
      <c r="G35" s="602">
        <v>454</v>
      </c>
      <c r="H35" s="602">
        <v>497</v>
      </c>
      <c r="I35" s="602">
        <v>656</v>
      </c>
      <c r="J35" s="602">
        <v>716</v>
      </c>
      <c r="K35" s="602">
        <v>904</v>
      </c>
      <c r="L35" s="602">
        <v>965</v>
      </c>
      <c r="N35" s="597"/>
    </row>
    <row r="36" spans="1:14" s="596" customFormat="1" ht="15" customHeight="1" x14ac:dyDescent="0.2">
      <c r="A36" s="167" t="s">
        <v>33</v>
      </c>
      <c r="B36" s="603">
        <v>177</v>
      </c>
      <c r="C36" s="603">
        <v>177</v>
      </c>
      <c r="D36" s="603">
        <v>275</v>
      </c>
      <c r="E36" s="605">
        <v>241</v>
      </c>
      <c r="F36" s="602">
        <v>216</v>
      </c>
      <c r="G36" s="602">
        <v>216</v>
      </c>
      <c r="H36" s="602">
        <v>252</v>
      </c>
      <c r="I36" s="602">
        <v>366</v>
      </c>
      <c r="J36" s="602">
        <v>443</v>
      </c>
      <c r="K36" s="602">
        <v>564</v>
      </c>
      <c r="L36" s="602">
        <v>566</v>
      </c>
      <c r="N36" s="597"/>
    </row>
    <row r="37" spans="1:14" s="596" customFormat="1" ht="15" customHeight="1" x14ac:dyDescent="0.2">
      <c r="A37" s="167" t="s">
        <v>367</v>
      </c>
      <c r="B37" s="603">
        <v>14</v>
      </c>
      <c r="C37" s="603">
        <v>9</v>
      </c>
      <c r="D37" s="603">
        <v>18</v>
      </c>
      <c r="E37" s="605">
        <v>24</v>
      </c>
      <c r="F37" s="602">
        <v>26</v>
      </c>
      <c r="G37" s="602">
        <v>20</v>
      </c>
      <c r="H37" s="602">
        <v>39</v>
      </c>
      <c r="I37" s="602">
        <v>35</v>
      </c>
      <c r="J37" s="602">
        <v>65</v>
      </c>
      <c r="K37" s="602">
        <v>59</v>
      </c>
      <c r="L37" s="602">
        <v>34</v>
      </c>
      <c r="N37" s="597"/>
    </row>
    <row r="38" spans="1:14" s="596" customFormat="1" ht="15" customHeight="1" x14ac:dyDescent="0.2">
      <c r="A38" s="167" t="s">
        <v>409</v>
      </c>
      <c r="B38" s="603">
        <v>6</v>
      </c>
      <c r="C38" s="603">
        <v>7</v>
      </c>
      <c r="D38" s="603">
        <v>9</v>
      </c>
      <c r="E38" s="605">
        <v>14</v>
      </c>
      <c r="F38" s="602">
        <v>8</v>
      </c>
      <c r="G38" s="602">
        <v>5</v>
      </c>
      <c r="H38" s="602">
        <v>11</v>
      </c>
      <c r="I38" s="602">
        <v>11</v>
      </c>
      <c r="J38" s="602">
        <v>11</v>
      </c>
      <c r="K38" s="602">
        <v>15</v>
      </c>
      <c r="L38" s="602">
        <v>11</v>
      </c>
      <c r="N38" s="597"/>
    </row>
    <row r="39" spans="1:14" s="596" customFormat="1" ht="15" customHeight="1" x14ac:dyDescent="0.2">
      <c r="A39" s="167" t="s">
        <v>678</v>
      </c>
      <c r="B39" s="603">
        <v>540</v>
      </c>
      <c r="C39" s="603">
        <v>480</v>
      </c>
      <c r="D39" s="603">
        <v>558</v>
      </c>
      <c r="E39" s="605">
        <v>531</v>
      </c>
      <c r="F39" s="602">
        <v>499</v>
      </c>
      <c r="G39" s="602">
        <v>553</v>
      </c>
      <c r="H39" s="602">
        <v>619</v>
      </c>
      <c r="I39" s="602">
        <v>776</v>
      </c>
      <c r="J39" s="602">
        <v>840</v>
      </c>
      <c r="K39" s="602">
        <v>1039</v>
      </c>
      <c r="L39" s="602">
        <v>1112</v>
      </c>
      <c r="N39" s="597"/>
    </row>
    <row r="40" spans="1:14" s="596" customFormat="1" ht="15" customHeight="1" x14ac:dyDescent="0.2">
      <c r="A40" s="167" t="s">
        <v>410</v>
      </c>
      <c r="B40" s="603">
        <v>6</v>
      </c>
      <c r="C40" s="603">
        <v>3</v>
      </c>
      <c r="D40" s="603">
        <v>12</v>
      </c>
      <c r="E40" s="605">
        <v>11</v>
      </c>
      <c r="F40" s="602">
        <v>9</v>
      </c>
      <c r="G40" s="602">
        <v>7</v>
      </c>
      <c r="H40" s="602">
        <v>12</v>
      </c>
      <c r="I40" s="602">
        <v>17</v>
      </c>
      <c r="J40" s="602">
        <v>20</v>
      </c>
      <c r="K40" s="602">
        <v>19</v>
      </c>
      <c r="L40" s="602">
        <v>36</v>
      </c>
      <c r="N40" s="597"/>
    </row>
    <row r="41" spans="1:14" s="596" customFormat="1" ht="15" customHeight="1" x14ac:dyDescent="0.2">
      <c r="A41" s="167" t="s">
        <v>679</v>
      </c>
      <c r="B41" s="603">
        <v>43</v>
      </c>
      <c r="C41" s="603">
        <v>48</v>
      </c>
      <c r="D41" s="603">
        <v>45</v>
      </c>
      <c r="E41" s="605">
        <v>37</v>
      </c>
      <c r="F41" s="602">
        <v>38</v>
      </c>
      <c r="G41" s="602">
        <v>43</v>
      </c>
      <c r="H41" s="602">
        <v>36</v>
      </c>
      <c r="I41" s="602">
        <v>41</v>
      </c>
      <c r="J41" s="602">
        <v>54</v>
      </c>
      <c r="K41" s="602">
        <v>55</v>
      </c>
      <c r="L41" s="602">
        <v>49</v>
      </c>
      <c r="N41" s="597"/>
    </row>
    <row r="42" spans="1:14" s="596" customFormat="1" ht="15" customHeight="1" x14ac:dyDescent="0.2">
      <c r="A42" s="167" t="s">
        <v>368</v>
      </c>
      <c r="B42" s="603">
        <v>0</v>
      </c>
      <c r="C42" s="603">
        <v>0</v>
      </c>
      <c r="D42" s="603">
        <v>14</v>
      </c>
      <c r="E42" s="605">
        <v>20</v>
      </c>
      <c r="F42" s="602">
        <v>34</v>
      </c>
      <c r="G42" s="602">
        <v>6</v>
      </c>
      <c r="H42" s="602">
        <v>6</v>
      </c>
      <c r="I42" s="602">
        <v>6</v>
      </c>
      <c r="J42" s="602">
        <v>30</v>
      </c>
      <c r="K42" s="602">
        <v>27</v>
      </c>
      <c r="L42" s="602">
        <v>24</v>
      </c>
      <c r="N42" s="597"/>
    </row>
    <row r="43" spans="1:14" s="596" customFormat="1" ht="15" customHeight="1" x14ac:dyDescent="0.2">
      <c r="A43" s="167" t="s">
        <v>418</v>
      </c>
      <c r="B43" s="603">
        <v>0</v>
      </c>
      <c r="C43" s="603">
        <v>1</v>
      </c>
      <c r="D43" s="603">
        <v>1</v>
      </c>
      <c r="E43" s="605">
        <v>5</v>
      </c>
      <c r="F43" s="602">
        <v>12</v>
      </c>
      <c r="G43" s="602">
        <v>26</v>
      </c>
      <c r="H43" s="602">
        <v>42</v>
      </c>
      <c r="I43" s="602">
        <v>71</v>
      </c>
      <c r="J43" s="602">
        <v>121</v>
      </c>
      <c r="K43" s="602">
        <v>216</v>
      </c>
      <c r="L43" s="602">
        <v>280</v>
      </c>
      <c r="N43" s="597"/>
    </row>
    <row r="44" spans="1:14" s="596" customFormat="1" ht="15" customHeight="1" x14ac:dyDescent="0.2">
      <c r="A44" s="167" t="s">
        <v>411</v>
      </c>
      <c r="B44" s="603">
        <v>9</v>
      </c>
      <c r="C44" s="603">
        <v>5</v>
      </c>
      <c r="D44" s="603">
        <v>11</v>
      </c>
      <c r="E44" s="605">
        <v>15</v>
      </c>
      <c r="F44" s="602">
        <v>18</v>
      </c>
      <c r="G44" s="602">
        <v>17</v>
      </c>
      <c r="H44" s="602">
        <v>13</v>
      </c>
      <c r="I44" s="602">
        <v>15</v>
      </c>
      <c r="J44" s="602">
        <v>20</v>
      </c>
      <c r="K44" s="602">
        <v>29</v>
      </c>
      <c r="L44" s="602">
        <v>18</v>
      </c>
      <c r="N44" s="597"/>
    </row>
    <row r="45" spans="1:14" s="596" customFormat="1" ht="15" customHeight="1" x14ac:dyDescent="0.2">
      <c r="A45" s="167" t="s">
        <v>736</v>
      </c>
      <c r="B45" s="603">
        <v>5</v>
      </c>
      <c r="C45" s="603">
        <v>5</v>
      </c>
      <c r="D45" s="603">
        <v>16</v>
      </c>
      <c r="E45" s="605">
        <v>11</v>
      </c>
      <c r="F45" s="602">
        <v>8</v>
      </c>
      <c r="G45" s="602">
        <v>10</v>
      </c>
      <c r="H45" s="602">
        <v>13</v>
      </c>
      <c r="I45" s="602">
        <v>9</v>
      </c>
      <c r="J45" s="602">
        <v>12</v>
      </c>
      <c r="K45" s="602">
        <v>8</v>
      </c>
      <c r="L45" s="602">
        <v>11</v>
      </c>
      <c r="N45" s="597"/>
    </row>
    <row r="46" spans="1:14" s="596" customFormat="1" ht="15" customHeight="1" x14ac:dyDescent="0.2">
      <c r="A46" s="167" t="s">
        <v>413</v>
      </c>
      <c r="B46" s="603">
        <v>2</v>
      </c>
      <c r="C46" s="603">
        <v>6</v>
      </c>
      <c r="D46" s="603">
        <v>3</v>
      </c>
      <c r="E46" s="605">
        <v>6</v>
      </c>
      <c r="F46" s="602">
        <v>7</v>
      </c>
      <c r="G46" s="602">
        <v>11</v>
      </c>
      <c r="H46" s="602">
        <v>13</v>
      </c>
      <c r="I46" s="602">
        <v>16</v>
      </c>
      <c r="J46" s="602">
        <v>16</v>
      </c>
      <c r="K46" s="602">
        <v>19</v>
      </c>
      <c r="L46" s="602">
        <v>9</v>
      </c>
      <c r="N46" s="597"/>
    </row>
    <row r="47" spans="1:14" s="596" customFormat="1" ht="15" customHeight="1" x14ac:dyDescent="0.2">
      <c r="A47" s="167" t="s">
        <v>96</v>
      </c>
      <c r="B47" s="603">
        <v>40</v>
      </c>
      <c r="C47" s="603">
        <v>40</v>
      </c>
      <c r="D47" s="603">
        <v>34</v>
      </c>
      <c r="E47" s="605">
        <v>48</v>
      </c>
      <c r="F47" s="602">
        <v>64</v>
      </c>
      <c r="G47" s="602">
        <v>38</v>
      </c>
      <c r="H47" s="602">
        <v>53</v>
      </c>
      <c r="I47" s="602">
        <v>64</v>
      </c>
      <c r="J47" s="602">
        <v>60</v>
      </c>
      <c r="K47" s="602">
        <v>57</v>
      </c>
      <c r="L47" s="602">
        <v>56</v>
      </c>
      <c r="N47" s="597"/>
    </row>
    <row r="48" spans="1:14" s="596" customFormat="1" ht="15" customHeight="1" x14ac:dyDescent="0.2">
      <c r="A48" s="167" t="s">
        <v>850</v>
      </c>
      <c r="B48" s="603">
        <v>11</v>
      </c>
      <c r="C48" s="603">
        <v>13</v>
      </c>
      <c r="D48" s="603">
        <v>12</v>
      </c>
      <c r="E48" s="605">
        <v>11</v>
      </c>
      <c r="F48" s="602">
        <v>7</v>
      </c>
      <c r="G48" s="602">
        <v>7</v>
      </c>
      <c r="H48" s="602">
        <v>12</v>
      </c>
      <c r="I48" s="602">
        <v>9</v>
      </c>
      <c r="J48" s="602">
        <v>14</v>
      </c>
      <c r="K48" s="602">
        <v>19</v>
      </c>
      <c r="L48" s="602">
        <v>15</v>
      </c>
      <c r="N48" s="597"/>
    </row>
    <row r="49" spans="1:15" s="596" customFormat="1" ht="15" customHeight="1" x14ac:dyDescent="0.2">
      <c r="A49" s="167" t="s">
        <v>412</v>
      </c>
      <c r="B49" s="603">
        <v>9</v>
      </c>
      <c r="C49" s="603">
        <v>12</v>
      </c>
      <c r="D49" s="603">
        <v>14</v>
      </c>
      <c r="E49" s="605">
        <v>16</v>
      </c>
      <c r="F49" s="602">
        <v>16</v>
      </c>
      <c r="G49" s="602">
        <v>9</v>
      </c>
      <c r="H49" s="602">
        <v>20</v>
      </c>
      <c r="I49" s="602">
        <v>22</v>
      </c>
      <c r="J49" s="602">
        <v>29</v>
      </c>
      <c r="K49" s="602">
        <v>24</v>
      </c>
      <c r="L49" s="602">
        <v>18</v>
      </c>
      <c r="N49" s="597"/>
    </row>
    <row r="50" spans="1:15" s="596" customFormat="1" ht="15" customHeight="1" x14ac:dyDescent="0.2">
      <c r="A50" s="167"/>
      <c r="B50" s="603"/>
      <c r="C50" s="603"/>
      <c r="D50" s="603"/>
      <c r="E50" s="605"/>
      <c r="F50" s="602"/>
      <c r="G50" s="602"/>
      <c r="H50" s="602"/>
      <c r="I50" s="602"/>
      <c r="J50" s="602"/>
      <c r="K50" s="602"/>
      <c r="L50" s="602"/>
      <c r="N50" s="597"/>
    </row>
    <row r="51" spans="1:15" s="596" customFormat="1" ht="15" customHeight="1" x14ac:dyDescent="0.2">
      <c r="A51" s="167" t="s">
        <v>45</v>
      </c>
      <c r="B51" s="603">
        <v>187</v>
      </c>
      <c r="C51" s="603">
        <v>151</v>
      </c>
      <c r="D51" s="605">
        <v>148</v>
      </c>
      <c r="E51" s="605">
        <v>136</v>
      </c>
      <c r="F51" s="602">
        <v>129</v>
      </c>
      <c r="G51" s="602">
        <v>116</v>
      </c>
      <c r="H51" s="602">
        <v>123</v>
      </c>
      <c r="I51" s="602">
        <v>135</v>
      </c>
      <c r="J51" s="602">
        <v>107</v>
      </c>
      <c r="K51" s="602">
        <v>172</v>
      </c>
      <c r="L51" s="602">
        <v>157</v>
      </c>
      <c r="N51" s="597"/>
    </row>
    <row r="52" spans="1:15" s="596" customFormat="1" ht="12.75" x14ac:dyDescent="0.2">
      <c r="A52" s="574"/>
      <c r="B52" s="574"/>
      <c r="C52" s="574"/>
      <c r="D52" s="574"/>
      <c r="E52" s="574"/>
      <c r="F52" s="574"/>
      <c r="G52" s="574"/>
      <c r="H52" s="574"/>
      <c r="I52" s="574"/>
      <c r="J52" s="574"/>
      <c r="K52" s="574"/>
      <c r="L52" s="574"/>
      <c r="M52" s="61"/>
      <c r="N52" s="61"/>
      <c r="O52" s="606"/>
    </row>
    <row r="53" spans="1:15" ht="15" x14ac:dyDescent="0.2">
      <c r="A53" s="575"/>
      <c r="B53" s="17"/>
      <c r="C53" s="17"/>
      <c r="D53" s="17"/>
    </row>
    <row r="54" spans="1:15" ht="11.25" customHeight="1" x14ac:dyDescent="0.2">
      <c r="A54" s="68" t="s">
        <v>194</v>
      </c>
      <c r="B54" s="69"/>
      <c r="C54" s="69"/>
      <c r="D54" s="69"/>
    </row>
    <row r="55" spans="1:15" x14ac:dyDescent="0.2">
      <c r="A55" s="961" t="s">
        <v>335</v>
      </c>
      <c r="B55" s="961"/>
      <c r="C55" s="961"/>
      <c r="D55" s="961"/>
      <c r="E55" s="961"/>
      <c r="F55" s="961"/>
      <c r="G55" s="961"/>
      <c r="H55" s="961"/>
      <c r="I55" s="961"/>
      <c r="J55" s="961"/>
      <c r="K55" s="961"/>
      <c r="L55" s="593"/>
    </row>
    <row r="56" spans="1:15" x14ac:dyDescent="0.2">
      <c r="A56" s="961"/>
      <c r="B56" s="961"/>
      <c r="C56" s="961"/>
      <c r="D56" s="961"/>
      <c r="E56" s="961"/>
      <c r="F56" s="961"/>
      <c r="G56" s="961"/>
      <c r="H56" s="961"/>
      <c r="I56" s="961"/>
      <c r="J56" s="961"/>
      <c r="K56" s="961"/>
      <c r="L56" s="593"/>
    </row>
    <row r="57" spans="1:15" x14ac:dyDescent="0.2">
      <c r="A57" s="961"/>
      <c r="B57" s="961"/>
      <c r="C57" s="961"/>
      <c r="D57" s="961"/>
      <c r="E57" s="961"/>
      <c r="F57" s="961"/>
      <c r="G57" s="961"/>
      <c r="H57" s="961"/>
      <c r="I57" s="961"/>
      <c r="J57" s="961"/>
      <c r="K57" s="961"/>
      <c r="L57" s="593"/>
    </row>
    <row r="58" spans="1:15" x14ac:dyDescent="0.2">
      <c r="A58" s="961"/>
      <c r="B58" s="961"/>
      <c r="C58" s="961"/>
      <c r="D58" s="961"/>
      <c r="E58" s="961"/>
      <c r="F58" s="961"/>
      <c r="G58" s="961"/>
      <c r="H58" s="961"/>
      <c r="I58" s="961"/>
      <c r="J58" s="961"/>
      <c r="K58" s="961"/>
      <c r="L58" s="593"/>
    </row>
    <row r="59" spans="1:15" ht="11.25" customHeight="1" x14ac:dyDescent="0.2">
      <c r="A59" s="961" t="s">
        <v>499</v>
      </c>
      <c r="B59" s="961"/>
      <c r="C59" s="961"/>
      <c r="D59" s="961"/>
      <c r="E59" s="961"/>
      <c r="F59" s="961"/>
      <c r="G59" s="961"/>
      <c r="H59" s="961"/>
      <c r="I59" s="961"/>
      <c r="J59" s="961"/>
      <c r="K59" s="961"/>
      <c r="L59" s="593"/>
    </row>
    <row r="60" spans="1:15" ht="11.25" customHeight="1" x14ac:dyDescent="0.2">
      <c r="A60" s="961" t="s">
        <v>234</v>
      </c>
      <c r="B60" s="961"/>
      <c r="C60" s="961"/>
      <c r="D60" s="961"/>
      <c r="E60" s="961"/>
      <c r="F60" s="961"/>
      <c r="G60" s="961"/>
      <c r="H60" s="961"/>
      <c r="I60" s="961"/>
      <c r="J60" s="961"/>
      <c r="K60" s="961"/>
      <c r="L60" s="593"/>
    </row>
    <row r="61" spans="1:15" ht="11.25" customHeight="1" x14ac:dyDescent="0.2">
      <c r="A61" s="961" t="s">
        <v>224</v>
      </c>
      <c r="B61" s="961"/>
      <c r="C61" s="961"/>
      <c r="D61" s="961"/>
      <c r="E61" s="961"/>
      <c r="F61" s="961"/>
      <c r="G61" s="961"/>
      <c r="H61" s="961"/>
      <c r="I61" s="961"/>
      <c r="J61" s="961"/>
      <c r="K61" s="961"/>
      <c r="L61" s="593"/>
    </row>
    <row r="62" spans="1:15" ht="11.25" customHeight="1" x14ac:dyDescent="0.2">
      <c r="A62" s="961"/>
      <c r="B62" s="961"/>
      <c r="C62" s="961"/>
      <c r="D62" s="961"/>
      <c r="E62" s="961"/>
      <c r="F62" s="961"/>
      <c r="G62" s="961"/>
      <c r="H62" s="961"/>
      <c r="I62" s="961"/>
      <c r="J62" s="961"/>
      <c r="K62" s="961"/>
      <c r="L62" s="593"/>
    </row>
    <row r="63" spans="1:15" ht="11.25" customHeight="1" x14ac:dyDescent="0.2">
      <c r="A63" s="961"/>
      <c r="B63" s="961"/>
      <c r="C63" s="961"/>
      <c r="D63" s="961"/>
      <c r="E63" s="961"/>
      <c r="F63" s="961"/>
      <c r="G63" s="961"/>
      <c r="H63" s="961"/>
      <c r="I63" s="961"/>
      <c r="J63" s="961"/>
      <c r="K63" s="961"/>
      <c r="L63" s="593"/>
    </row>
    <row r="64" spans="1:15" ht="11.25" customHeight="1" x14ac:dyDescent="0.2">
      <c r="A64" s="962" t="s">
        <v>504</v>
      </c>
      <c r="B64" s="962"/>
      <c r="C64" s="962"/>
      <c r="D64" s="962"/>
      <c r="E64" s="962"/>
      <c r="F64" s="962"/>
      <c r="G64" s="962"/>
      <c r="H64" s="962"/>
      <c r="I64" s="962"/>
      <c r="J64" s="962"/>
      <c r="K64" s="962"/>
      <c r="L64" s="500"/>
      <c r="M64" s="500"/>
    </row>
    <row r="65" spans="1:13" ht="11.25" customHeight="1" x14ac:dyDescent="0.2">
      <c r="A65" s="937" t="s">
        <v>505</v>
      </c>
      <c r="B65" s="937"/>
      <c r="C65" s="937"/>
      <c r="D65" s="937"/>
      <c r="E65" s="937"/>
      <c r="F65" s="937"/>
      <c r="G65" s="937"/>
      <c r="H65" s="937"/>
      <c r="I65" s="937"/>
      <c r="J65" s="937"/>
      <c r="K65" s="937"/>
      <c r="L65" s="505"/>
      <c r="M65" s="505"/>
    </row>
    <row r="66" spans="1:13" ht="11.25" customHeight="1" x14ac:dyDescent="0.2">
      <c r="A66" s="962" t="s">
        <v>514</v>
      </c>
      <c r="B66" s="962"/>
      <c r="C66" s="962"/>
      <c r="D66" s="962"/>
      <c r="E66" s="962"/>
      <c r="F66" s="962"/>
      <c r="G66" s="962"/>
      <c r="H66" s="962"/>
      <c r="I66" s="962"/>
      <c r="J66" s="962"/>
      <c r="K66" s="962"/>
      <c r="L66" s="500"/>
    </row>
    <row r="67" spans="1:13" ht="11.25" customHeight="1" x14ac:dyDescent="0.2">
      <c r="A67" s="963" t="s">
        <v>929</v>
      </c>
      <c r="B67" s="963"/>
      <c r="C67" s="963"/>
      <c r="D67" s="963"/>
      <c r="E67" s="963"/>
      <c r="F67" s="963"/>
      <c r="G67" s="963"/>
      <c r="H67" s="963"/>
      <c r="I67" s="963"/>
      <c r="J67" s="963"/>
      <c r="K67" s="963"/>
      <c r="L67" s="607"/>
    </row>
    <row r="68" spans="1:13" ht="11.25" customHeight="1" x14ac:dyDescent="0.2">
      <c r="A68" s="963"/>
      <c r="B68" s="963"/>
      <c r="C68" s="963"/>
      <c r="D68" s="963"/>
      <c r="E68" s="963"/>
      <c r="F68" s="963"/>
      <c r="G68" s="963"/>
      <c r="H68" s="963"/>
      <c r="I68" s="963"/>
      <c r="J68" s="963"/>
      <c r="K68" s="963"/>
      <c r="L68" s="607"/>
    </row>
    <row r="69" spans="1:13" ht="11.25" customHeight="1" x14ac:dyDescent="0.2">
      <c r="A69" s="962" t="s">
        <v>672</v>
      </c>
      <c r="B69" s="962"/>
      <c r="C69" s="962"/>
      <c r="D69" s="962"/>
      <c r="E69" s="962"/>
      <c r="F69" s="962"/>
      <c r="G69" s="962"/>
      <c r="H69" s="962"/>
      <c r="I69" s="962"/>
      <c r="J69" s="962"/>
      <c r="K69" s="962"/>
      <c r="L69" s="500"/>
    </row>
    <row r="70" spans="1:13" ht="11.25" customHeight="1" x14ac:dyDescent="0.2">
      <c r="A70" s="957" t="s">
        <v>846</v>
      </c>
      <c r="B70" s="957"/>
      <c r="C70" s="957"/>
      <c r="D70" s="957"/>
      <c r="E70" s="957"/>
      <c r="F70" s="957"/>
      <c r="G70" s="957"/>
      <c r="H70" s="957"/>
      <c r="I70" s="957"/>
      <c r="J70" s="957"/>
      <c r="K70" s="957"/>
      <c r="L70" s="500"/>
    </row>
    <row r="71" spans="1:13" ht="11.25" customHeight="1" x14ac:dyDescent="0.2">
      <c r="A71" s="962" t="s">
        <v>847</v>
      </c>
      <c r="B71" s="962"/>
      <c r="C71" s="962"/>
      <c r="D71" s="962"/>
      <c r="E71" s="962"/>
      <c r="F71" s="962"/>
      <c r="G71" s="962"/>
      <c r="H71" s="962"/>
      <c r="I71" s="962"/>
      <c r="J71" s="962"/>
      <c r="K71" s="962"/>
      <c r="L71" s="500"/>
    </row>
    <row r="72" spans="1:13" ht="11.25" customHeight="1" x14ac:dyDescent="0.2">
      <c r="A72" s="957" t="s">
        <v>673</v>
      </c>
      <c r="B72" s="957"/>
      <c r="C72" s="957"/>
      <c r="D72" s="957"/>
      <c r="E72" s="957"/>
      <c r="F72" s="957"/>
      <c r="G72" s="957"/>
      <c r="H72" s="957"/>
      <c r="I72" s="957"/>
      <c r="J72" s="957"/>
      <c r="K72" s="957"/>
      <c r="L72" s="608"/>
    </row>
    <row r="73" spans="1:13" ht="11.25" customHeight="1" x14ac:dyDescent="0.2">
      <c r="A73" s="957" t="s">
        <v>674</v>
      </c>
      <c r="B73" s="957"/>
      <c r="C73" s="957"/>
      <c r="D73" s="957"/>
      <c r="E73" s="957"/>
      <c r="F73" s="957"/>
      <c r="G73" s="957"/>
      <c r="H73" s="957"/>
      <c r="I73" s="957"/>
      <c r="J73" s="957"/>
      <c r="K73" s="957"/>
      <c r="L73" s="608"/>
    </row>
    <row r="74" spans="1:13" ht="11.25" customHeight="1" x14ac:dyDescent="0.2">
      <c r="A74" s="957" t="s">
        <v>675</v>
      </c>
      <c r="B74" s="957"/>
      <c r="C74" s="957"/>
      <c r="D74" s="957"/>
      <c r="E74" s="957"/>
      <c r="F74" s="957"/>
      <c r="G74" s="957"/>
      <c r="H74" s="957"/>
      <c r="I74" s="957"/>
      <c r="J74" s="957"/>
      <c r="K74" s="957"/>
      <c r="L74" s="608"/>
    </row>
    <row r="75" spans="1:13" ht="11.25" customHeight="1" x14ac:dyDescent="0.2">
      <c r="A75" s="961" t="s">
        <v>745</v>
      </c>
      <c r="B75" s="961"/>
      <c r="C75" s="961"/>
      <c r="D75" s="961"/>
      <c r="E75" s="961"/>
      <c r="F75" s="961"/>
      <c r="G75" s="961"/>
      <c r="H75" s="961"/>
      <c r="I75" s="961"/>
      <c r="J75" s="961"/>
      <c r="K75" s="961"/>
      <c r="L75" s="593"/>
    </row>
    <row r="76" spans="1:13" ht="11.25" customHeight="1" x14ac:dyDescent="0.2">
      <c r="A76" s="473" t="s">
        <v>223</v>
      </c>
      <c r="B76" s="69"/>
      <c r="C76" s="69"/>
      <c r="D76" s="69"/>
    </row>
    <row r="77" spans="1:13" ht="11.25" customHeight="1" x14ac:dyDescent="0.2">
      <c r="A77" s="69" t="s">
        <v>785</v>
      </c>
      <c r="B77" s="69"/>
      <c r="C77" s="69"/>
      <c r="D77" s="69"/>
    </row>
    <row r="78" spans="1:13" x14ac:dyDescent="0.2">
      <c r="A78" s="67"/>
    </row>
    <row r="79" spans="1:13" x14ac:dyDescent="0.2">
      <c r="A79" s="67"/>
    </row>
    <row r="80" spans="1:13" x14ac:dyDescent="0.2">
      <c r="A80" s="67"/>
    </row>
    <row r="81" spans="1:1" x14ac:dyDescent="0.2">
      <c r="A81" s="67"/>
    </row>
    <row r="82" spans="1:1" x14ac:dyDescent="0.2">
      <c r="A82" s="67"/>
    </row>
    <row r="83" spans="1:1" x14ac:dyDescent="0.2">
      <c r="A83" s="67"/>
    </row>
    <row r="84" spans="1:1" x14ac:dyDescent="0.2">
      <c r="A84" s="67"/>
    </row>
    <row r="85" spans="1:1" x14ac:dyDescent="0.2">
      <c r="A85" s="67"/>
    </row>
    <row r="86" spans="1:1" ht="15" x14ac:dyDescent="0.2">
      <c r="A86" s="609"/>
    </row>
    <row r="87" spans="1:1" ht="15" x14ac:dyDescent="0.2">
      <c r="A87" s="609"/>
    </row>
    <row r="88" spans="1:1" ht="15" x14ac:dyDescent="0.2">
      <c r="A88" s="609"/>
    </row>
    <row r="89" spans="1:1" ht="15" x14ac:dyDescent="0.2">
      <c r="A89" s="609"/>
    </row>
    <row r="90" spans="1:1" ht="15" x14ac:dyDescent="0.2">
      <c r="A90" s="609"/>
    </row>
    <row r="91" spans="1:1" ht="15" x14ac:dyDescent="0.2">
      <c r="A91" s="609"/>
    </row>
    <row r="92" spans="1:1" ht="15" x14ac:dyDescent="0.2">
      <c r="A92" s="609"/>
    </row>
    <row r="93" spans="1:1" ht="15" x14ac:dyDescent="0.2">
      <c r="A93" s="609"/>
    </row>
    <row r="94" spans="1:1" ht="15" x14ac:dyDescent="0.2">
      <c r="A94" s="609"/>
    </row>
    <row r="95" spans="1:1" ht="15" x14ac:dyDescent="0.2">
      <c r="A95" s="609"/>
    </row>
    <row r="96" spans="1:1" ht="15" x14ac:dyDescent="0.2">
      <c r="A96" s="609"/>
    </row>
    <row r="97" spans="1:1" ht="15" x14ac:dyDescent="0.2">
      <c r="A97" s="609"/>
    </row>
    <row r="98" spans="1:1" ht="15" x14ac:dyDescent="0.2">
      <c r="A98" s="609"/>
    </row>
    <row r="99" spans="1:1" ht="15" x14ac:dyDescent="0.2">
      <c r="A99" s="609"/>
    </row>
    <row r="100" spans="1:1" ht="15" x14ac:dyDescent="0.2">
      <c r="A100" s="609"/>
    </row>
    <row r="101" spans="1:1" ht="15" x14ac:dyDescent="0.2">
      <c r="A101" s="609"/>
    </row>
    <row r="102" spans="1:1" ht="15" x14ac:dyDescent="0.2">
      <c r="A102" s="609"/>
    </row>
    <row r="103" spans="1:1" ht="15" x14ac:dyDescent="0.2">
      <c r="A103" s="609"/>
    </row>
    <row r="104" spans="1:1" ht="15" x14ac:dyDescent="0.2">
      <c r="A104" s="609"/>
    </row>
    <row r="105" spans="1:1" ht="15" x14ac:dyDescent="0.2">
      <c r="A105" s="609"/>
    </row>
  </sheetData>
  <mergeCells count="29">
    <mergeCell ref="A1:L2"/>
    <mergeCell ref="L4:L6"/>
    <mergeCell ref="N1:P1"/>
    <mergeCell ref="A74:K74"/>
    <mergeCell ref="A75:K75"/>
    <mergeCell ref="A66:K66"/>
    <mergeCell ref="A69:K69"/>
    <mergeCell ref="A71:K71"/>
    <mergeCell ref="A72:K72"/>
    <mergeCell ref="A73:K73"/>
    <mergeCell ref="G4:G6"/>
    <mergeCell ref="E4:E6"/>
    <mergeCell ref="F4:F6"/>
    <mergeCell ref="I4:I6"/>
    <mergeCell ref="H4:H6"/>
    <mergeCell ref="A4:A6"/>
    <mergeCell ref="D4:D6"/>
    <mergeCell ref="A70:K70"/>
    <mergeCell ref="J4:J6"/>
    <mergeCell ref="A59:K59"/>
    <mergeCell ref="A60:K60"/>
    <mergeCell ref="A61:K63"/>
    <mergeCell ref="A55:K58"/>
    <mergeCell ref="A65:K65"/>
    <mergeCell ref="A64:K64"/>
    <mergeCell ref="B4:B6"/>
    <mergeCell ref="K4:K6"/>
    <mergeCell ref="A67:K68"/>
    <mergeCell ref="C4:C6"/>
  </mergeCells>
  <phoneticPr fontId="22" type="noConversion"/>
  <hyperlinks>
    <hyperlink ref="N1" location="Contents!A1" display="back to contents"/>
  </hyperlinks>
  <pageMargins left="0.75" right="0.75" top="1" bottom="1" header="0.5" footer="0.5"/>
  <pageSetup paperSize="9" scale="69" fitToWidth="0"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zoomScaleNormal="100" workbookViewId="0">
      <selection sqref="A1:M3"/>
    </sheetView>
  </sheetViews>
  <sheetFormatPr defaultRowHeight="11.25" x14ac:dyDescent="0.2"/>
  <cols>
    <col min="1" max="2" width="4.33203125" style="72" customWidth="1"/>
    <col min="3" max="3" width="5.5" style="72" customWidth="1"/>
    <col min="4" max="4" width="28.83203125" style="72" customWidth="1"/>
    <col min="5" max="5" width="41.5" style="72" customWidth="1"/>
    <col min="6" max="13" width="6.83203125" style="72" customWidth="1"/>
    <col min="14" max="14" width="8.5" style="72" customWidth="1"/>
    <col min="15" max="16" width="8.33203125" style="72" customWidth="1"/>
    <col min="17" max="17" width="1.83203125" style="72" customWidth="1"/>
    <col min="18" max="16384" width="9.33203125" style="72"/>
  </cols>
  <sheetData>
    <row r="1" spans="1:20" ht="18" customHeight="1" x14ac:dyDescent="0.25">
      <c r="A1" s="964" t="s">
        <v>821</v>
      </c>
      <c r="B1" s="964"/>
      <c r="C1" s="964"/>
      <c r="D1" s="964"/>
      <c r="E1" s="964"/>
      <c r="F1" s="964"/>
      <c r="G1" s="964"/>
      <c r="H1" s="964"/>
      <c r="I1" s="964"/>
      <c r="J1" s="964"/>
      <c r="K1" s="964"/>
      <c r="L1" s="964"/>
      <c r="M1" s="964"/>
      <c r="N1" s="497"/>
      <c r="O1" s="971" t="s">
        <v>761</v>
      </c>
      <c r="P1" s="971"/>
      <c r="Q1" s="971"/>
      <c r="R1" s="971"/>
      <c r="S1" s="499"/>
      <c r="T1" s="499"/>
    </row>
    <row r="2" spans="1:20" ht="18" customHeight="1" x14ac:dyDescent="0.25">
      <c r="A2" s="964"/>
      <c r="B2" s="964"/>
      <c r="C2" s="964"/>
      <c r="D2" s="964"/>
      <c r="E2" s="964"/>
      <c r="F2" s="964"/>
      <c r="G2" s="964"/>
      <c r="H2" s="964"/>
      <c r="I2" s="964"/>
      <c r="J2" s="964"/>
      <c r="K2" s="964"/>
      <c r="L2" s="964"/>
      <c r="M2" s="964"/>
      <c r="N2" s="497"/>
      <c r="O2" s="497"/>
      <c r="P2" s="497"/>
      <c r="Q2" s="497"/>
      <c r="R2" s="442"/>
      <c r="S2" s="442"/>
      <c r="T2" s="442"/>
    </row>
    <row r="3" spans="1:20" ht="18" customHeight="1" x14ac:dyDescent="0.25">
      <c r="A3" s="964"/>
      <c r="B3" s="964"/>
      <c r="C3" s="964"/>
      <c r="D3" s="964"/>
      <c r="E3" s="964"/>
      <c r="F3" s="964"/>
      <c r="G3" s="964"/>
      <c r="H3" s="964"/>
      <c r="I3" s="964"/>
      <c r="J3" s="964"/>
      <c r="K3" s="964"/>
      <c r="L3" s="964"/>
      <c r="M3" s="964"/>
      <c r="N3" s="431"/>
      <c r="O3" s="497"/>
      <c r="P3" s="497"/>
      <c r="Q3" s="497"/>
      <c r="R3" s="442"/>
      <c r="S3" s="442"/>
      <c r="T3" s="442"/>
    </row>
    <row r="4" spans="1:20" ht="15" customHeight="1" thickBot="1" x14ac:dyDescent="0.25">
      <c r="A4" s="115" t="s">
        <v>220</v>
      </c>
      <c r="B4" s="115"/>
      <c r="C4" s="115"/>
      <c r="D4" s="115"/>
      <c r="E4" s="115"/>
      <c r="F4" s="562"/>
      <c r="G4" s="562"/>
      <c r="H4" s="562"/>
      <c r="I4" s="562"/>
      <c r="J4" s="562"/>
      <c r="K4" s="562"/>
      <c r="L4" s="61"/>
      <c r="M4" s="61"/>
      <c r="N4" s="61"/>
      <c r="O4" s="61"/>
      <c r="P4" s="61"/>
      <c r="Q4" s="61"/>
    </row>
    <row r="5" spans="1:20" ht="12.75" x14ac:dyDescent="0.2">
      <c r="A5" s="965" t="s">
        <v>142</v>
      </c>
      <c r="B5" s="965"/>
      <c r="C5" s="965"/>
      <c r="D5" s="965"/>
      <c r="E5" s="965"/>
      <c r="F5" s="954">
        <v>2009</v>
      </c>
      <c r="G5" s="958">
        <v>2010</v>
      </c>
      <c r="H5" s="954">
        <v>2011</v>
      </c>
      <c r="I5" s="954">
        <v>2012</v>
      </c>
      <c r="J5" s="958">
        <v>2013</v>
      </c>
      <c r="K5" s="958">
        <v>2014</v>
      </c>
      <c r="L5" s="954">
        <v>2015</v>
      </c>
      <c r="M5" s="954">
        <v>2016</v>
      </c>
      <c r="N5" s="954">
        <v>2017</v>
      </c>
      <c r="O5" s="954">
        <v>2018</v>
      </c>
      <c r="P5" s="954">
        <v>2019</v>
      </c>
      <c r="Q5" s="498"/>
    </row>
    <row r="6" spans="1:20" s="170" customFormat="1" ht="12.75" x14ac:dyDescent="0.2">
      <c r="A6" s="966"/>
      <c r="B6" s="966"/>
      <c r="C6" s="966"/>
      <c r="D6" s="966"/>
      <c r="E6" s="966"/>
      <c r="F6" s="955"/>
      <c r="G6" s="959"/>
      <c r="H6" s="955"/>
      <c r="I6" s="955"/>
      <c r="J6" s="959"/>
      <c r="K6" s="959"/>
      <c r="L6" s="955"/>
      <c r="M6" s="955"/>
      <c r="N6" s="955"/>
      <c r="O6" s="955"/>
      <c r="P6" s="955"/>
      <c r="Q6" s="498"/>
    </row>
    <row r="7" spans="1:20" s="170" customFormat="1" ht="12.75" x14ac:dyDescent="0.2">
      <c r="A7" s="967"/>
      <c r="B7" s="967"/>
      <c r="C7" s="967"/>
      <c r="D7" s="967"/>
      <c r="E7" s="967"/>
      <c r="F7" s="956"/>
      <c r="G7" s="960"/>
      <c r="H7" s="956"/>
      <c r="I7" s="956"/>
      <c r="J7" s="960"/>
      <c r="K7" s="960"/>
      <c r="L7" s="956"/>
      <c r="M7" s="956"/>
      <c r="N7" s="956"/>
      <c r="O7" s="956"/>
      <c r="P7" s="956"/>
      <c r="Q7" s="498"/>
    </row>
    <row r="8" spans="1:20" s="170" customFormat="1" ht="12.75" x14ac:dyDescent="0.2">
      <c r="A8" s="70"/>
      <c r="B8" s="70"/>
      <c r="C8" s="70"/>
      <c r="D8" s="70"/>
      <c r="E8" s="70"/>
      <c r="F8" s="564"/>
      <c r="G8" s="564"/>
      <c r="H8" s="17"/>
      <c r="I8" s="17"/>
    </row>
    <row r="9" spans="1:20" s="170" customFormat="1" ht="15.75" customHeight="1" x14ac:dyDescent="0.2">
      <c r="A9" s="975" t="s">
        <v>225</v>
      </c>
      <c r="B9" s="975"/>
      <c r="C9" s="975"/>
      <c r="D9" s="975"/>
      <c r="E9" s="975"/>
      <c r="F9" s="565">
        <v>716</v>
      </c>
      <c r="G9" s="565">
        <v>692</v>
      </c>
      <c r="H9" s="226">
        <v>749</v>
      </c>
      <c r="I9" s="226">
        <v>734</v>
      </c>
      <c r="J9" s="170">
        <v>685</v>
      </c>
      <c r="K9" s="170">
        <v>743</v>
      </c>
      <c r="L9" s="170">
        <v>813</v>
      </c>
      <c r="M9" s="170">
        <v>997</v>
      </c>
      <c r="N9" s="590">
        <v>1045</v>
      </c>
      <c r="O9" s="577">
        <v>1313</v>
      </c>
      <c r="P9" s="577">
        <v>1406</v>
      </c>
    </row>
    <row r="10" spans="1:20" s="170" customFormat="1" ht="6" customHeight="1" x14ac:dyDescent="0.2">
      <c r="A10" s="17"/>
      <c r="B10" s="17"/>
      <c r="C10" s="591"/>
      <c r="D10" s="591"/>
      <c r="E10" s="591"/>
      <c r="F10" s="565"/>
      <c r="G10" s="565"/>
      <c r="H10" s="17"/>
      <c r="I10" s="17"/>
      <c r="O10" s="567"/>
      <c r="P10" s="567"/>
    </row>
    <row r="11" spans="1:20" s="170" customFormat="1" ht="12.75" x14ac:dyDescent="0.2">
      <c r="A11" s="976" t="s">
        <v>92</v>
      </c>
      <c r="B11" s="976"/>
      <c r="C11" s="976"/>
      <c r="D11" s="976"/>
      <c r="E11" s="591"/>
      <c r="F11" s="565"/>
      <c r="G11" s="565"/>
      <c r="H11" s="17"/>
      <c r="I11" s="17"/>
      <c r="O11" s="567"/>
      <c r="P11" s="567"/>
    </row>
    <row r="12" spans="1:20" s="170" customFormat="1" ht="12.75" x14ac:dyDescent="0.2">
      <c r="A12" s="721"/>
      <c r="B12" s="721"/>
      <c r="C12" s="979" t="s">
        <v>226</v>
      </c>
      <c r="D12" s="979"/>
      <c r="E12" s="979"/>
      <c r="F12" s="565"/>
      <c r="G12" s="565"/>
      <c r="H12" s="17"/>
      <c r="I12" s="17"/>
      <c r="O12" s="567"/>
      <c r="P12" s="567"/>
    </row>
    <row r="13" spans="1:20" s="170" customFormat="1" ht="12.75" x14ac:dyDescent="0.2">
      <c r="A13" s="721"/>
      <c r="B13" s="721"/>
      <c r="C13" s="979"/>
      <c r="D13" s="979"/>
      <c r="E13" s="979"/>
      <c r="F13" s="565"/>
      <c r="G13" s="565"/>
      <c r="H13" s="17"/>
      <c r="I13" s="17"/>
      <c r="O13" s="567"/>
      <c r="P13" s="567"/>
    </row>
    <row r="14" spans="1:20" s="170" customFormat="1" ht="12.75" x14ac:dyDescent="0.2">
      <c r="A14" s="17"/>
      <c r="B14" s="17"/>
      <c r="C14" s="979"/>
      <c r="D14" s="979"/>
      <c r="E14" s="979"/>
      <c r="F14" s="60">
        <v>545</v>
      </c>
      <c r="G14" s="60">
        <v>485</v>
      </c>
      <c r="H14" s="65">
        <v>584</v>
      </c>
      <c r="I14" s="65">
        <v>581</v>
      </c>
      <c r="J14" s="65">
        <v>527</v>
      </c>
      <c r="K14" s="65">
        <v>614</v>
      </c>
      <c r="L14" s="65">
        <v>706</v>
      </c>
      <c r="M14" s="65">
        <v>868</v>
      </c>
      <c r="N14" s="65">
        <v>934</v>
      </c>
      <c r="O14" s="355">
        <v>1187</v>
      </c>
      <c r="P14" s="355">
        <v>1264</v>
      </c>
      <c r="Q14" s="65"/>
    </row>
    <row r="15" spans="1:20" s="170" customFormat="1" ht="12.75" x14ac:dyDescent="0.2">
      <c r="A15" s="591"/>
      <c r="B15" s="591"/>
      <c r="C15" s="17"/>
      <c r="D15" s="17"/>
      <c r="E15" s="17"/>
      <c r="F15" s="565"/>
      <c r="G15" s="109"/>
      <c r="H15" s="17"/>
      <c r="I15" s="17"/>
      <c r="O15" s="567"/>
      <c r="P15" s="567"/>
    </row>
    <row r="16" spans="1:20" s="170" customFormat="1" ht="12.75" x14ac:dyDescent="0.2">
      <c r="A16" s="591"/>
      <c r="B16" s="591"/>
      <c r="C16" s="978" t="s">
        <v>12</v>
      </c>
      <c r="D16" s="978"/>
      <c r="E16" s="978"/>
      <c r="F16" s="565"/>
      <c r="G16" s="109"/>
      <c r="H16" s="17"/>
      <c r="I16" s="17"/>
      <c r="O16" s="567"/>
      <c r="P16" s="567"/>
    </row>
    <row r="17" spans="1:17" s="170" customFormat="1" ht="12.75" x14ac:dyDescent="0.2">
      <c r="A17" s="591"/>
      <c r="B17" s="591"/>
      <c r="C17" s="978"/>
      <c r="D17" s="978"/>
      <c r="E17" s="978"/>
      <c r="F17" s="565"/>
      <c r="G17" s="109"/>
      <c r="H17" s="17"/>
      <c r="I17" s="17"/>
      <c r="O17" s="567"/>
      <c r="P17" s="567"/>
    </row>
    <row r="18" spans="1:17" s="170" customFormat="1" ht="30" customHeight="1" x14ac:dyDescent="0.2">
      <c r="A18" s="591"/>
      <c r="B18" s="591"/>
      <c r="C18" s="977" t="s">
        <v>13</v>
      </c>
      <c r="D18" s="978"/>
      <c r="E18" s="978"/>
      <c r="F18" s="565">
        <v>22</v>
      </c>
      <c r="G18" s="565">
        <v>33</v>
      </c>
      <c r="H18" s="226">
        <v>16</v>
      </c>
      <c r="I18" s="226">
        <v>14</v>
      </c>
      <c r="J18" s="170">
        <v>22</v>
      </c>
      <c r="K18" s="170">
        <v>22</v>
      </c>
      <c r="L18" s="170">
        <v>23</v>
      </c>
      <c r="M18" s="170">
        <v>27</v>
      </c>
      <c r="N18" s="170">
        <v>21</v>
      </c>
      <c r="O18" s="567">
        <v>23</v>
      </c>
      <c r="P18" s="567">
        <v>23</v>
      </c>
    </row>
    <row r="19" spans="1:17" s="170" customFormat="1" ht="12.75" x14ac:dyDescent="0.2">
      <c r="A19" s="591"/>
      <c r="B19" s="591"/>
      <c r="C19" s="968" t="s">
        <v>10</v>
      </c>
      <c r="D19" s="968"/>
      <c r="E19" s="968"/>
      <c r="F19" s="565"/>
      <c r="G19" s="565"/>
      <c r="H19" s="226"/>
      <c r="I19" s="226"/>
      <c r="O19" s="567"/>
      <c r="P19" s="567"/>
    </row>
    <row r="20" spans="1:17" s="170" customFormat="1" ht="12.75" x14ac:dyDescent="0.2">
      <c r="A20" s="49"/>
      <c r="B20" s="49"/>
      <c r="C20" s="968"/>
      <c r="D20" s="968"/>
      <c r="E20" s="968"/>
      <c r="F20" s="109">
        <v>3</v>
      </c>
      <c r="G20" s="565">
        <v>5</v>
      </c>
      <c r="H20" s="109">
        <v>4</v>
      </c>
      <c r="I20" s="109">
        <v>1</v>
      </c>
      <c r="J20" s="170">
        <v>4</v>
      </c>
      <c r="K20" s="170">
        <v>5</v>
      </c>
      <c r="L20" s="170">
        <v>4</v>
      </c>
      <c r="M20" s="170">
        <v>3</v>
      </c>
      <c r="N20" s="170">
        <v>10</v>
      </c>
      <c r="O20" s="567">
        <v>5</v>
      </c>
      <c r="P20" s="567">
        <v>7</v>
      </c>
    </row>
    <row r="21" spans="1:17" s="170" customFormat="1" ht="6" customHeight="1" x14ac:dyDescent="0.2">
      <c r="A21" s="49"/>
      <c r="B21" s="49"/>
      <c r="C21" s="354"/>
      <c r="D21" s="354"/>
      <c r="E21" s="354"/>
      <c r="F21" s="109"/>
      <c r="G21" s="565"/>
      <c r="H21" s="17"/>
      <c r="I21" s="17"/>
      <c r="O21" s="567"/>
      <c r="P21" s="567"/>
    </row>
    <row r="22" spans="1:17" s="170" customFormat="1" ht="12.75" x14ac:dyDescent="0.2">
      <c r="A22" s="49"/>
      <c r="B22" s="49"/>
      <c r="C22" s="968" t="s">
        <v>14</v>
      </c>
      <c r="D22" s="968"/>
      <c r="E22" s="968"/>
      <c r="F22" s="109"/>
      <c r="G22" s="565"/>
      <c r="H22" s="17"/>
      <c r="I22" s="17"/>
      <c r="O22" s="567"/>
      <c r="P22" s="567"/>
    </row>
    <row r="23" spans="1:17" s="170" customFormat="1" ht="12.75" x14ac:dyDescent="0.2">
      <c r="A23" s="49"/>
      <c r="B23" s="49"/>
      <c r="C23" s="968"/>
      <c r="D23" s="968"/>
      <c r="E23" s="968"/>
      <c r="F23" s="592">
        <f t="shared" ref="F23:P23" si="0">F9-F14-F18-F20</f>
        <v>146</v>
      </c>
      <c r="G23" s="592">
        <f t="shared" si="0"/>
        <v>169</v>
      </c>
      <c r="H23" s="592">
        <f t="shared" si="0"/>
        <v>145</v>
      </c>
      <c r="I23" s="592">
        <f t="shared" si="0"/>
        <v>138</v>
      </c>
      <c r="J23" s="592">
        <f t="shared" si="0"/>
        <v>132</v>
      </c>
      <c r="K23" s="592">
        <f t="shared" si="0"/>
        <v>102</v>
      </c>
      <c r="L23" s="592">
        <f t="shared" si="0"/>
        <v>80</v>
      </c>
      <c r="M23" s="592">
        <f t="shared" si="0"/>
        <v>99</v>
      </c>
      <c r="N23" s="592">
        <f t="shared" si="0"/>
        <v>80</v>
      </c>
      <c r="O23" s="592">
        <f t="shared" si="0"/>
        <v>98</v>
      </c>
      <c r="P23" s="592">
        <f t="shared" si="0"/>
        <v>112</v>
      </c>
      <c r="Q23" s="592"/>
    </row>
    <row r="24" spans="1:17" s="170" customFormat="1" ht="12.75" x14ac:dyDescent="0.2">
      <c r="A24" s="49"/>
      <c r="B24" s="49"/>
      <c r="C24" s="49"/>
      <c r="D24" s="49"/>
      <c r="E24" s="49"/>
      <c r="F24" s="109"/>
      <c r="G24" s="109"/>
      <c r="H24" s="17"/>
      <c r="I24" s="17"/>
      <c r="O24" s="567"/>
      <c r="P24" s="567"/>
    </row>
    <row r="25" spans="1:17" s="170" customFormat="1" ht="14.25" customHeight="1" x14ac:dyDescent="0.2">
      <c r="A25" s="969" t="s">
        <v>302</v>
      </c>
      <c r="B25" s="969"/>
      <c r="C25" s="969"/>
      <c r="D25" s="969"/>
      <c r="E25" s="969"/>
      <c r="F25" s="109"/>
      <c r="G25" s="109"/>
      <c r="H25" s="17"/>
      <c r="I25" s="17"/>
      <c r="O25" s="567"/>
      <c r="P25" s="567"/>
    </row>
    <row r="26" spans="1:17" s="170" customFormat="1" ht="12.75" x14ac:dyDescent="0.2">
      <c r="A26" s="969"/>
      <c r="B26" s="969"/>
      <c r="C26" s="969"/>
      <c r="D26" s="969"/>
      <c r="E26" s="969"/>
      <c r="F26" s="109"/>
      <c r="G26" s="109"/>
      <c r="H26" s="17"/>
      <c r="I26" s="17"/>
      <c r="O26" s="567"/>
      <c r="P26" s="567"/>
    </row>
    <row r="27" spans="1:17" s="170" customFormat="1" ht="6" customHeight="1" x14ac:dyDescent="0.2">
      <c r="A27" s="49"/>
      <c r="B27" s="49"/>
      <c r="C27" s="49"/>
      <c r="D27" s="49"/>
      <c r="E27" s="49"/>
      <c r="F27" s="109"/>
      <c r="G27" s="109"/>
      <c r="H27" s="17"/>
      <c r="I27" s="17"/>
      <c r="O27" s="567"/>
      <c r="P27" s="567"/>
    </row>
    <row r="28" spans="1:17" s="170" customFormat="1" ht="14.25" x14ac:dyDescent="0.2">
      <c r="A28" s="49"/>
      <c r="B28" s="970" t="s">
        <v>15</v>
      </c>
      <c r="C28" s="970"/>
      <c r="D28" s="970"/>
      <c r="E28" s="970"/>
      <c r="F28" s="109"/>
      <c r="G28" s="109"/>
      <c r="H28" s="17"/>
      <c r="I28" s="17"/>
      <c r="O28" s="567"/>
      <c r="P28" s="567"/>
    </row>
    <row r="29" spans="1:17" s="170" customFormat="1" ht="6" customHeight="1" x14ac:dyDescent="0.2">
      <c r="A29" s="49"/>
      <c r="B29" s="49"/>
      <c r="C29" s="49"/>
      <c r="D29" s="49"/>
      <c r="E29" s="49"/>
      <c r="F29" s="109"/>
      <c r="G29" s="109"/>
      <c r="H29" s="17"/>
      <c r="I29" s="17"/>
      <c r="O29" s="567"/>
      <c r="P29" s="567"/>
    </row>
    <row r="30" spans="1:17" s="170" customFormat="1" ht="12.75" x14ac:dyDescent="0.2">
      <c r="A30" s="49"/>
      <c r="B30" s="49"/>
      <c r="C30" s="970" t="s">
        <v>143</v>
      </c>
      <c r="D30" s="970"/>
      <c r="E30" s="17" t="s">
        <v>144</v>
      </c>
      <c r="F30" s="109">
        <v>21</v>
      </c>
      <c r="G30" s="109">
        <v>19</v>
      </c>
      <c r="H30" s="109">
        <v>25</v>
      </c>
      <c r="I30" s="109">
        <v>22</v>
      </c>
      <c r="J30" s="170">
        <v>23</v>
      </c>
      <c r="K30" s="170">
        <v>18</v>
      </c>
      <c r="L30" s="170">
        <v>45</v>
      </c>
      <c r="M30" s="170">
        <v>25</v>
      </c>
      <c r="N30" s="170">
        <v>21</v>
      </c>
      <c r="O30" s="567">
        <v>13</v>
      </c>
      <c r="P30" s="567">
        <v>15</v>
      </c>
    </row>
    <row r="31" spans="1:17" s="170" customFormat="1" ht="12.75" x14ac:dyDescent="0.2">
      <c r="A31" s="49"/>
      <c r="B31" s="49"/>
      <c r="C31" s="970" t="s">
        <v>145</v>
      </c>
      <c r="D31" s="970"/>
      <c r="E31" s="17" t="s">
        <v>146</v>
      </c>
      <c r="F31" s="109">
        <v>17</v>
      </c>
      <c r="G31" s="109">
        <v>21</v>
      </c>
      <c r="H31" s="109">
        <v>16</v>
      </c>
      <c r="I31" s="109">
        <v>18</v>
      </c>
      <c r="J31" s="170">
        <v>14</v>
      </c>
      <c r="K31" s="170">
        <v>14</v>
      </c>
      <c r="L31" s="170">
        <v>12</v>
      </c>
      <c r="M31" s="170">
        <v>24</v>
      </c>
      <c r="N31" s="170">
        <v>6</v>
      </c>
      <c r="O31" s="567">
        <v>13</v>
      </c>
      <c r="P31" s="567">
        <v>12</v>
      </c>
    </row>
    <row r="32" spans="1:17" s="170" customFormat="1" ht="6" customHeight="1" x14ac:dyDescent="0.2">
      <c r="A32" s="49"/>
      <c r="B32" s="49"/>
      <c r="C32" s="49"/>
      <c r="D32" s="49"/>
      <c r="E32" s="49"/>
      <c r="F32" s="109"/>
      <c r="G32" s="109"/>
      <c r="H32" s="17"/>
      <c r="I32" s="17"/>
      <c r="O32" s="567"/>
      <c r="P32" s="567"/>
    </row>
    <row r="33" spans="1:17" s="170" customFormat="1" ht="15.75" customHeight="1" x14ac:dyDescent="0.2">
      <c r="A33" s="49"/>
      <c r="B33" s="970" t="s">
        <v>147</v>
      </c>
      <c r="C33" s="970"/>
      <c r="D33" s="970"/>
      <c r="E33" s="970"/>
      <c r="F33" s="49">
        <f t="shared" ref="F33:P33" si="1">F30+F31</f>
        <v>38</v>
      </c>
      <c r="G33" s="49">
        <f t="shared" si="1"/>
        <v>40</v>
      </c>
      <c r="H33" s="49">
        <f t="shared" si="1"/>
        <v>41</v>
      </c>
      <c r="I33" s="49">
        <f t="shared" si="1"/>
        <v>40</v>
      </c>
      <c r="J33" s="49">
        <f t="shared" si="1"/>
        <v>37</v>
      </c>
      <c r="K33" s="49">
        <f t="shared" si="1"/>
        <v>32</v>
      </c>
      <c r="L33" s="49">
        <f t="shared" si="1"/>
        <v>57</v>
      </c>
      <c r="M33" s="49">
        <f t="shared" si="1"/>
        <v>49</v>
      </c>
      <c r="N33" s="49">
        <f t="shared" si="1"/>
        <v>27</v>
      </c>
      <c r="O33" s="49">
        <f t="shared" si="1"/>
        <v>26</v>
      </c>
      <c r="P33" s="49">
        <f t="shared" si="1"/>
        <v>27</v>
      </c>
      <c r="Q33" s="49"/>
    </row>
    <row r="34" spans="1:17" s="170" customFormat="1" ht="12.75" x14ac:dyDescent="0.2">
      <c r="A34" s="49"/>
      <c r="B34" s="49"/>
      <c r="C34" s="31"/>
      <c r="D34" s="31"/>
      <c r="E34" s="31"/>
      <c r="F34" s="49"/>
      <c r="G34" s="17"/>
      <c r="H34" s="17"/>
      <c r="I34" s="17"/>
      <c r="O34" s="567"/>
      <c r="P34" s="567"/>
    </row>
    <row r="35" spans="1:17" s="170" customFormat="1" ht="15.75" customHeight="1" x14ac:dyDescent="0.2">
      <c r="A35" s="974" t="s">
        <v>148</v>
      </c>
      <c r="B35" s="974"/>
      <c r="C35" s="974"/>
      <c r="D35" s="974"/>
      <c r="E35" s="974"/>
      <c r="F35" s="49"/>
      <c r="G35" s="17"/>
      <c r="H35" s="17"/>
      <c r="I35" s="17"/>
      <c r="O35" s="567"/>
      <c r="P35" s="567"/>
    </row>
    <row r="36" spans="1:17" s="170" customFormat="1" ht="6" customHeight="1" x14ac:dyDescent="0.2">
      <c r="A36" s="49"/>
      <c r="B36" s="49"/>
      <c r="C36" s="31"/>
      <c r="D36" s="31"/>
      <c r="E36" s="31"/>
      <c r="F36" s="49"/>
      <c r="G36" s="17"/>
      <c r="H36" s="17"/>
      <c r="I36" s="17"/>
      <c r="O36" s="567"/>
      <c r="P36" s="567"/>
    </row>
    <row r="37" spans="1:17" s="170" customFormat="1" ht="15" customHeight="1" x14ac:dyDescent="0.2">
      <c r="A37" s="49"/>
      <c r="B37" s="970" t="s">
        <v>575</v>
      </c>
      <c r="C37" s="970"/>
      <c r="D37" s="970"/>
      <c r="E37" s="970"/>
      <c r="F37" s="569">
        <v>4</v>
      </c>
      <c r="G37" s="582">
        <v>17</v>
      </c>
      <c r="H37" s="582" t="s">
        <v>80</v>
      </c>
      <c r="I37" s="582" t="s">
        <v>80</v>
      </c>
      <c r="J37" s="582" t="s">
        <v>80</v>
      </c>
      <c r="K37" s="582" t="s">
        <v>80</v>
      </c>
      <c r="L37" s="582" t="s">
        <v>80</v>
      </c>
      <c r="M37" s="582" t="s">
        <v>80</v>
      </c>
      <c r="N37" s="582" t="s">
        <v>80</v>
      </c>
      <c r="O37" s="582" t="s">
        <v>80</v>
      </c>
      <c r="P37" s="582" t="s">
        <v>80</v>
      </c>
      <c r="Q37" s="582"/>
    </row>
    <row r="38" spans="1:17" s="170" customFormat="1" ht="14.25" x14ac:dyDescent="0.2">
      <c r="A38" s="49"/>
      <c r="B38" s="970" t="s">
        <v>576</v>
      </c>
      <c r="C38" s="970"/>
      <c r="D38" s="970"/>
      <c r="E38" s="970"/>
      <c r="F38" s="569">
        <v>16</v>
      </c>
      <c r="G38" s="582">
        <v>10</v>
      </c>
      <c r="H38" s="582">
        <v>25</v>
      </c>
      <c r="I38" s="582">
        <v>18</v>
      </c>
      <c r="J38" s="170">
        <v>12</v>
      </c>
      <c r="K38" s="170">
        <v>14</v>
      </c>
      <c r="L38" s="170">
        <v>9</v>
      </c>
      <c r="M38" s="170">
        <v>13</v>
      </c>
      <c r="N38" s="567">
        <v>8</v>
      </c>
      <c r="O38" s="356">
        <v>14</v>
      </c>
      <c r="P38" s="356">
        <v>7</v>
      </c>
    </row>
    <row r="39" spans="1:17" s="170" customFormat="1" ht="6" customHeight="1" x14ac:dyDescent="0.2">
      <c r="A39" s="507"/>
      <c r="B39" s="507"/>
      <c r="C39" s="506"/>
      <c r="D39" s="506"/>
      <c r="E39" s="506"/>
      <c r="F39" s="569"/>
      <c r="G39" s="569"/>
      <c r="H39" s="569"/>
      <c r="I39" s="569"/>
    </row>
    <row r="40" spans="1:17" ht="12.75" x14ac:dyDescent="0.2">
      <c r="A40" s="574"/>
      <c r="B40" s="574"/>
      <c r="C40" s="574"/>
      <c r="D40" s="574"/>
      <c r="E40" s="574"/>
      <c r="F40" s="574"/>
      <c r="G40" s="574"/>
      <c r="H40" s="574"/>
      <c r="I40" s="574"/>
      <c r="J40" s="574"/>
      <c r="K40" s="574"/>
      <c r="L40" s="574"/>
      <c r="M40" s="574"/>
      <c r="N40" s="574"/>
      <c r="O40" s="574"/>
      <c r="P40" s="574"/>
      <c r="Q40" s="61"/>
    </row>
    <row r="41" spans="1:17" ht="15" x14ac:dyDescent="0.2">
      <c r="A41" s="575"/>
      <c r="B41" s="575"/>
      <c r="C41" s="575"/>
      <c r="D41" s="575"/>
      <c r="E41" s="575"/>
      <c r="F41" s="17"/>
      <c r="G41" s="17"/>
      <c r="H41" s="17"/>
      <c r="I41" s="17"/>
      <c r="J41" s="17"/>
      <c r="K41" s="17"/>
      <c r="L41" s="17"/>
      <c r="M41" s="17"/>
      <c r="N41" s="17"/>
      <c r="O41" s="17"/>
      <c r="P41" s="17"/>
      <c r="Q41" s="17"/>
    </row>
    <row r="42" spans="1:17" ht="11.25" customHeight="1" x14ac:dyDescent="0.2">
      <c r="A42" s="973" t="s">
        <v>194</v>
      </c>
      <c r="B42" s="973"/>
      <c r="C42" s="973"/>
      <c r="D42" s="74"/>
      <c r="E42" s="74"/>
      <c r="F42" s="69"/>
      <c r="G42" s="69"/>
      <c r="H42" s="69"/>
      <c r="I42" s="69"/>
    </row>
    <row r="43" spans="1:17" ht="11.25" customHeight="1" x14ac:dyDescent="0.2">
      <c r="A43" s="961" t="s">
        <v>534</v>
      </c>
      <c r="B43" s="961"/>
      <c r="C43" s="961"/>
      <c r="D43" s="961"/>
      <c r="E43" s="961"/>
      <c r="F43" s="961"/>
      <c r="G43" s="961"/>
      <c r="H43" s="961"/>
      <c r="I43" s="961"/>
      <c r="J43" s="961"/>
      <c r="K43" s="961"/>
      <c r="L43" s="961"/>
      <c r="M43" s="961"/>
      <c r="N43" s="961"/>
      <c r="O43" s="961"/>
      <c r="P43" s="593"/>
    </row>
    <row r="44" spans="1:17" ht="11.25" customHeight="1" x14ac:dyDescent="0.2">
      <c r="A44" s="962" t="s">
        <v>508</v>
      </c>
      <c r="B44" s="962"/>
      <c r="C44" s="962"/>
      <c r="D44" s="962"/>
      <c r="E44" s="962"/>
      <c r="F44" s="962"/>
      <c r="G44" s="962"/>
      <c r="H44" s="962"/>
      <c r="I44" s="962"/>
      <c r="J44" s="962"/>
      <c r="K44" s="962"/>
      <c r="L44" s="962"/>
      <c r="M44" s="962"/>
      <c r="N44" s="962"/>
      <c r="O44" s="962"/>
      <c r="P44" s="500"/>
    </row>
    <row r="45" spans="1:17" ht="11.25" customHeight="1" x14ac:dyDescent="0.2">
      <c r="A45" s="961" t="s">
        <v>509</v>
      </c>
      <c r="B45" s="961"/>
      <c r="C45" s="961"/>
      <c r="D45" s="961"/>
      <c r="E45" s="961"/>
      <c r="F45" s="961"/>
      <c r="G45" s="961"/>
      <c r="H45" s="961"/>
      <c r="I45" s="961"/>
      <c r="J45" s="961"/>
      <c r="K45" s="961"/>
      <c r="L45" s="961"/>
      <c r="M45" s="961"/>
      <c r="N45" s="961"/>
      <c r="O45" s="961"/>
      <c r="P45" s="593"/>
    </row>
    <row r="46" spans="1:17" ht="11.25" customHeight="1" x14ac:dyDescent="0.2">
      <c r="A46" s="961"/>
      <c r="B46" s="961"/>
      <c r="C46" s="961"/>
      <c r="D46" s="961"/>
      <c r="E46" s="961"/>
      <c r="F46" s="961"/>
      <c r="G46" s="961"/>
      <c r="H46" s="961"/>
      <c r="I46" s="961"/>
      <c r="J46" s="961"/>
      <c r="K46" s="961"/>
      <c r="L46" s="961"/>
      <c r="M46" s="961"/>
      <c r="N46" s="961"/>
      <c r="O46" s="961"/>
      <c r="P46" s="593"/>
    </row>
    <row r="47" spans="1:17" ht="11.25" customHeight="1" x14ac:dyDescent="0.2">
      <c r="A47" s="962" t="s">
        <v>11</v>
      </c>
      <c r="B47" s="962"/>
      <c r="C47" s="962"/>
      <c r="D47" s="962"/>
      <c r="E47" s="962"/>
      <c r="F47" s="962"/>
      <c r="G47" s="962"/>
      <c r="H47" s="962"/>
      <c r="I47" s="962"/>
      <c r="J47" s="962"/>
      <c r="K47" s="962"/>
      <c r="L47" s="962"/>
      <c r="M47" s="962"/>
      <c r="N47" s="962"/>
      <c r="O47" s="962"/>
      <c r="P47" s="500"/>
    </row>
    <row r="48" spans="1:17" ht="11.25" customHeight="1" x14ac:dyDescent="0.2">
      <c r="A48" s="961" t="s">
        <v>340</v>
      </c>
      <c r="B48" s="961"/>
      <c r="C48" s="961"/>
      <c r="D48" s="961"/>
      <c r="E48" s="961"/>
      <c r="F48" s="961"/>
      <c r="G48" s="961"/>
      <c r="H48" s="961"/>
      <c r="I48" s="961"/>
      <c r="J48" s="961"/>
      <c r="K48" s="961"/>
      <c r="L48" s="961"/>
      <c r="M48" s="961"/>
      <c r="N48" s="961"/>
      <c r="O48" s="961"/>
      <c r="P48" s="593"/>
    </row>
    <row r="49" spans="1:16" x14ac:dyDescent="0.2">
      <c r="A49" s="961" t="s">
        <v>577</v>
      </c>
      <c r="B49" s="961"/>
      <c r="C49" s="961"/>
      <c r="D49" s="961"/>
      <c r="E49" s="961"/>
      <c r="F49" s="961"/>
      <c r="G49" s="961"/>
      <c r="H49" s="961"/>
      <c r="I49" s="961"/>
      <c r="J49" s="961"/>
      <c r="K49" s="961"/>
      <c r="L49" s="961"/>
      <c r="M49" s="961"/>
      <c r="N49" s="961"/>
      <c r="O49" s="961"/>
      <c r="P49" s="593"/>
    </row>
    <row r="50" spans="1:16" x14ac:dyDescent="0.2">
      <c r="A50" s="961"/>
      <c r="B50" s="961"/>
      <c r="C50" s="961"/>
      <c r="D50" s="961"/>
      <c r="E50" s="961"/>
      <c r="F50" s="961"/>
      <c r="G50" s="961"/>
      <c r="H50" s="961"/>
      <c r="I50" s="961"/>
      <c r="J50" s="961"/>
      <c r="K50" s="961"/>
      <c r="L50" s="961"/>
      <c r="M50" s="961"/>
      <c r="N50" s="961"/>
      <c r="O50" s="961"/>
      <c r="P50" s="593"/>
    </row>
    <row r="51" spans="1:16" ht="11.25" customHeight="1" x14ac:dyDescent="0.2">
      <c r="A51" s="962" t="s">
        <v>591</v>
      </c>
      <c r="B51" s="962"/>
      <c r="C51" s="962"/>
      <c r="D51" s="962"/>
      <c r="E51" s="962"/>
      <c r="F51" s="962"/>
      <c r="G51" s="962"/>
      <c r="H51" s="962"/>
      <c r="I51" s="962"/>
      <c r="J51" s="962"/>
      <c r="K51" s="962"/>
      <c r="L51" s="962"/>
      <c r="M51" s="962"/>
      <c r="N51" s="962"/>
      <c r="O51" s="962"/>
      <c r="P51" s="500"/>
    </row>
    <row r="52" spans="1:16" ht="11.25" customHeight="1" x14ac:dyDescent="0.2">
      <c r="A52" s="473"/>
      <c r="B52" s="359"/>
      <c r="C52" s="359"/>
      <c r="D52" s="359"/>
      <c r="E52" s="359"/>
      <c r="F52" s="359"/>
      <c r="G52" s="359"/>
      <c r="H52" s="359"/>
      <c r="I52" s="359"/>
    </row>
    <row r="53" spans="1:16" ht="11.25" customHeight="1" x14ac:dyDescent="0.2">
      <c r="A53" s="972" t="s">
        <v>785</v>
      </c>
      <c r="B53" s="972"/>
      <c r="C53" s="972"/>
      <c r="D53" s="972"/>
      <c r="E53" s="359"/>
      <c r="F53" s="359"/>
      <c r="G53" s="359"/>
      <c r="H53" s="359"/>
      <c r="I53" s="359"/>
    </row>
    <row r="54" spans="1:16" ht="12.75" customHeight="1" x14ac:dyDescent="0.2">
      <c r="A54" s="505" t="s">
        <v>223</v>
      </c>
      <c r="B54" s="74"/>
      <c r="C54" s="74"/>
      <c r="D54" s="74"/>
      <c r="E54" s="74"/>
      <c r="F54" s="69"/>
      <c r="G54" s="69"/>
      <c r="H54" s="69"/>
      <c r="I54" s="69"/>
    </row>
    <row r="55" spans="1:16" x14ac:dyDescent="0.2">
      <c r="E55" s="74"/>
      <c r="F55" s="69"/>
      <c r="G55" s="69"/>
      <c r="H55" s="69"/>
      <c r="I55" s="69"/>
    </row>
    <row r="56" spans="1:16" ht="10.5" customHeight="1" x14ac:dyDescent="0.2">
      <c r="A56" s="73"/>
      <c r="B56" s="73"/>
      <c r="C56" s="73"/>
      <c r="D56" s="73"/>
      <c r="E56" s="73"/>
    </row>
    <row r="57" spans="1:16" x14ac:dyDescent="0.2">
      <c r="A57" s="73"/>
      <c r="B57" s="73"/>
      <c r="C57" s="73"/>
      <c r="D57" s="73"/>
      <c r="E57" s="73"/>
    </row>
    <row r="58" spans="1:16" ht="15" x14ac:dyDescent="0.2">
      <c r="A58" s="579"/>
      <c r="B58" s="579"/>
      <c r="C58" s="579"/>
      <c r="D58" s="579"/>
      <c r="E58" s="579"/>
    </row>
    <row r="59" spans="1:16" ht="15" x14ac:dyDescent="0.2">
      <c r="A59" s="579"/>
      <c r="B59" s="579"/>
      <c r="C59" s="579"/>
      <c r="D59" s="579"/>
      <c r="E59" s="579"/>
    </row>
    <row r="60" spans="1:16" ht="15" x14ac:dyDescent="0.2">
      <c r="A60" s="579"/>
      <c r="B60" s="579"/>
      <c r="C60" s="579"/>
      <c r="D60" s="579"/>
      <c r="E60" s="579"/>
    </row>
    <row r="61" spans="1:16" ht="15" x14ac:dyDescent="0.2">
      <c r="A61" s="579"/>
      <c r="B61" s="579"/>
      <c r="C61" s="579"/>
      <c r="D61" s="579"/>
      <c r="E61" s="579"/>
    </row>
    <row r="62" spans="1:16" ht="15" x14ac:dyDescent="0.2">
      <c r="A62" s="579"/>
      <c r="B62" s="579"/>
      <c r="C62" s="579"/>
      <c r="D62" s="579"/>
      <c r="E62" s="579"/>
    </row>
    <row r="63" spans="1:16" ht="15" x14ac:dyDescent="0.2">
      <c r="A63" s="579"/>
      <c r="B63" s="579"/>
      <c r="C63" s="579"/>
      <c r="D63" s="579"/>
      <c r="E63" s="579"/>
    </row>
    <row r="64" spans="1:16" ht="15" x14ac:dyDescent="0.2">
      <c r="A64" s="579"/>
      <c r="B64" s="579"/>
      <c r="C64" s="579"/>
      <c r="D64" s="579"/>
      <c r="E64" s="579"/>
    </row>
    <row r="65" spans="1:5" ht="15" x14ac:dyDescent="0.2">
      <c r="A65" s="579"/>
      <c r="B65" s="579"/>
      <c r="C65" s="579"/>
      <c r="D65" s="579"/>
      <c r="E65" s="579"/>
    </row>
    <row r="66" spans="1:5" ht="15" x14ac:dyDescent="0.2">
      <c r="A66" s="579"/>
      <c r="B66" s="579"/>
      <c r="C66" s="579"/>
      <c r="D66" s="579"/>
      <c r="E66" s="579"/>
    </row>
    <row r="67" spans="1:5" ht="15" x14ac:dyDescent="0.2">
      <c r="A67" s="579"/>
      <c r="B67" s="579"/>
      <c r="C67" s="579"/>
      <c r="D67" s="579"/>
      <c r="E67" s="579"/>
    </row>
    <row r="68" spans="1:5" ht="15" x14ac:dyDescent="0.2">
      <c r="A68" s="579"/>
      <c r="B68" s="579"/>
      <c r="C68" s="579"/>
      <c r="D68" s="579"/>
      <c r="E68" s="579"/>
    </row>
    <row r="69" spans="1:5" ht="15" x14ac:dyDescent="0.2">
      <c r="A69" s="579"/>
      <c r="B69" s="579"/>
      <c r="C69" s="579"/>
      <c r="D69" s="579"/>
      <c r="E69" s="579"/>
    </row>
    <row r="70" spans="1:5" ht="15" x14ac:dyDescent="0.2">
      <c r="A70" s="579"/>
      <c r="B70" s="579"/>
      <c r="C70" s="579"/>
      <c r="D70" s="579"/>
      <c r="E70" s="579"/>
    </row>
    <row r="71" spans="1:5" ht="15" x14ac:dyDescent="0.2">
      <c r="A71" s="579"/>
      <c r="B71" s="579"/>
      <c r="C71" s="579"/>
      <c r="D71" s="579"/>
      <c r="E71" s="579"/>
    </row>
    <row r="72" spans="1:5" ht="15" x14ac:dyDescent="0.2">
      <c r="A72" s="579"/>
      <c r="B72" s="579"/>
      <c r="C72" s="579"/>
      <c r="D72" s="579"/>
      <c r="E72" s="579"/>
    </row>
    <row r="73" spans="1:5" ht="15" x14ac:dyDescent="0.2">
      <c r="A73" s="579"/>
      <c r="B73" s="579"/>
      <c r="C73" s="579"/>
      <c r="D73" s="579"/>
      <c r="E73" s="579"/>
    </row>
    <row r="74" spans="1:5" ht="15" x14ac:dyDescent="0.2">
      <c r="A74" s="579"/>
      <c r="B74" s="579"/>
      <c r="C74" s="579"/>
      <c r="D74" s="579"/>
      <c r="E74" s="579"/>
    </row>
  </sheetData>
  <mergeCells count="38">
    <mergeCell ref="A53:D53"/>
    <mergeCell ref="A42:C42"/>
    <mergeCell ref="A35:E35"/>
    <mergeCell ref="A45:O46"/>
    <mergeCell ref="A47:O47"/>
    <mergeCell ref="A48:O48"/>
    <mergeCell ref="A51:O51"/>
    <mergeCell ref="A43:O43"/>
    <mergeCell ref="A44:O44"/>
    <mergeCell ref="A49:O50"/>
    <mergeCell ref="B37:E37"/>
    <mergeCell ref="O1:R1"/>
    <mergeCell ref="F5:F7"/>
    <mergeCell ref="G5:G7"/>
    <mergeCell ref="H5:H7"/>
    <mergeCell ref="J5:J7"/>
    <mergeCell ref="L5:L7"/>
    <mergeCell ref="O5:O7"/>
    <mergeCell ref="N5:N7"/>
    <mergeCell ref="M5:M7"/>
    <mergeCell ref="K5:K7"/>
    <mergeCell ref="I5:I7"/>
    <mergeCell ref="P5:P7"/>
    <mergeCell ref="C22:E23"/>
    <mergeCell ref="A25:E26"/>
    <mergeCell ref="B38:E38"/>
    <mergeCell ref="A5:E7"/>
    <mergeCell ref="A1:M3"/>
    <mergeCell ref="C31:D31"/>
    <mergeCell ref="B33:E33"/>
    <mergeCell ref="A9:E9"/>
    <mergeCell ref="B28:E28"/>
    <mergeCell ref="C30:D30"/>
    <mergeCell ref="A11:D11"/>
    <mergeCell ref="C18:E18"/>
    <mergeCell ref="C12:E14"/>
    <mergeCell ref="C16:E17"/>
    <mergeCell ref="C19:E20"/>
  </mergeCells>
  <phoneticPr fontId="22" type="noConversion"/>
  <hyperlinks>
    <hyperlink ref="O1" location="Contents!A1" display="back to contents"/>
  </hyperlinks>
  <pageMargins left="0.51" right="0.47" top="0.71" bottom="0.73" header="0.5" footer="0.5"/>
  <pageSetup paperSize="9" scale="71"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0"/>
  <sheetViews>
    <sheetView showGridLines="0" zoomScaleNormal="100" workbookViewId="0">
      <selection sqref="A1:K2"/>
    </sheetView>
  </sheetViews>
  <sheetFormatPr defaultRowHeight="11.25" x14ac:dyDescent="0.2"/>
  <cols>
    <col min="1" max="1" width="5.1640625" style="69" customWidth="1"/>
    <col min="2" max="2" width="69" style="69" customWidth="1"/>
    <col min="3" max="3" width="12.33203125" style="69" customWidth="1"/>
    <col min="4" max="4" width="9.1640625" style="69" customWidth="1"/>
    <col min="5" max="5" width="12.1640625" style="69" customWidth="1"/>
    <col min="6" max="8" width="8.83203125" style="69" customWidth="1"/>
    <col min="9" max="9" width="2.6640625" style="69" customWidth="1"/>
    <col min="10" max="11" width="8.83203125" style="69" customWidth="1"/>
    <col min="12" max="12" width="2" style="69" customWidth="1"/>
    <col min="13" max="16384" width="9.33203125" style="69"/>
  </cols>
  <sheetData>
    <row r="1" spans="1:15" ht="18" customHeight="1" x14ac:dyDescent="0.2">
      <c r="A1" s="1090" t="s">
        <v>822</v>
      </c>
      <c r="B1" s="1090"/>
      <c r="C1" s="1090"/>
      <c r="D1" s="1090"/>
      <c r="E1" s="1090"/>
      <c r="F1" s="1090"/>
      <c r="G1" s="1090"/>
      <c r="H1" s="1090"/>
      <c r="I1" s="1090"/>
      <c r="J1" s="1090"/>
      <c r="K1" s="1090"/>
      <c r="L1" s="359"/>
      <c r="M1" s="758" t="s">
        <v>761</v>
      </c>
      <c r="N1" s="758"/>
      <c r="O1" s="442"/>
    </row>
    <row r="2" spans="1:15" ht="18" customHeight="1" x14ac:dyDescent="0.2">
      <c r="A2" s="1090"/>
      <c r="B2" s="1090"/>
      <c r="C2" s="1090"/>
      <c r="D2" s="1090"/>
      <c r="E2" s="1090"/>
      <c r="F2" s="1090"/>
      <c r="G2" s="1090"/>
      <c r="H2" s="1090"/>
      <c r="I2" s="1090"/>
      <c r="J2" s="1090"/>
      <c r="K2" s="1090"/>
      <c r="L2" s="359"/>
      <c r="M2" s="442"/>
      <c r="N2" s="442"/>
      <c r="O2" s="442"/>
    </row>
    <row r="3" spans="1:15" ht="15" customHeight="1" thickBot="1" x14ac:dyDescent="0.25">
      <c r="A3" s="116"/>
      <c r="B3" s="116"/>
      <c r="C3" s="116"/>
      <c r="D3" s="116"/>
      <c r="E3" s="116"/>
      <c r="F3" s="116"/>
      <c r="G3" s="116"/>
      <c r="H3" s="116"/>
      <c r="I3" s="116"/>
      <c r="J3" s="116"/>
      <c r="K3" s="116"/>
    </row>
    <row r="4" spans="1:15" ht="12.75" x14ac:dyDescent="0.2">
      <c r="A4" s="87"/>
      <c r="B4" s="459"/>
      <c r="C4" s="85"/>
      <c r="D4" s="85"/>
      <c r="E4" s="85"/>
      <c r="F4" s="85"/>
      <c r="G4" s="85"/>
      <c r="H4" s="85"/>
      <c r="I4" s="85"/>
      <c r="J4" s="85"/>
    </row>
    <row r="5" spans="1:15" ht="15" x14ac:dyDescent="0.2">
      <c r="A5" s="981" t="s">
        <v>341</v>
      </c>
      <c r="B5" s="981"/>
      <c r="C5" s="981"/>
      <c r="D5" s="981"/>
      <c r="E5" s="981"/>
      <c r="F5" s="981"/>
      <c r="G5" s="981"/>
      <c r="H5" s="981"/>
      <c r="I5" s="981"/>
      <c r="J5" s="981"/>
    </row>
    <row r="6" spans="1:15" ht="15.75" x14ac:dyDescent="0.2">
      <c r="A6" s="88"/>
      <c r="B6" s="583"/>
      <c r="C6" s="584"/>
      <c r="D6" s="584"/>
      <c r="E6" s="584"/>
      <c r="F6" s="119"/>
      <c r="G6" s="119"/>
      <c r="H6" s="119"/>
      <c r="I6" s="119"/>
      <c r="J6" s="119"/>
    </row>
    <row r="7" spans="1:15" ht="15.75" x14ac:dyDescent="0.2">
      <c r="A7" s="88"/>
      <c r="B7" s="583"/>
      <c r="C7" s="995" t="s">
        <v>259</v>
      </c>
      <c r="D7" s="995"/>
      <c r="E7" s="995"/>
      <c r="F7" s="995"/>
      <c r="G7" s="995"/>
      <c r="H7" s="995"/>
      <c r="I7" s="995"/>
      <c r="J7" s="995"/>
    </row>
    <row r="8" spans="1:15" ht="13.5" thickBot="1" x14ac:dyDescent="0.25">
      <c r="A8" s="583"/>
      <c r="B8" s="583"/>
      <c r="C8" s="996"/>
      <c r="D8" s="996"/>
      <c r="E8" s="996"/>
      <c r="F8" s="996"/>
      <c r="G8" s="996"/>
      <c r="H8" s="996"/>
      <c r="I8" s="996"/>
      <c r="J8" s="996"/>
    </row>
    <row r="9" spans="1:15" ht="12.75" x14ac:dyDescent="0.2">
      <c r="A9" s="583"/>
      <c r="B9" s="583"/>
      <c r="C9" s="993" t="s">
        <v>303</v>
      </c>
      <c r="D9" s="101"/>
      <c r="E9" s="993" t="s">
        <v>304</v>
      </c>
      <c r="F9" s="101"/>
      <c r="G9" s="993" t="s">
        <v>305</v>
      </c>
      <c r="J9" s="994" t="s">
        <v>306</v>
      </c>
    </row>
    <row r="10" spans="1:15" ht="12.75" x14ac:dyDescent="0.2">
      <c r="A10" s="583"/>
      <c r="B10" s="583"/>
      <c r="C10" s="994"/>
      <c r="D10" s="101"/>
      <c r="E10" s="994"/>
      <c r="F10" s="101"/>
      <c r="G10" s="994"/>
      <c r="J10" s="994"/>
    </row>
    <row r="11" spans="1:15" ht="12.75" x14ac:dyDescent="0.2">
      <c r="A11" s="583"/>
      <c r="B11" s="583"/>
      <c r="C11" s="994"/>
      <c r="D11" s="101"/>
      <c r="E11" s="994"/>
      <c r="F11" s="101"/>
      <c r="G11" s="994"/>
      <c r="J11" s="994"/>
    </row>
    <row r="12" spans="1:15" ht="12.75" x14ac:dyDescent="0.2">
      <c r="A12" s="583"/>
      <c r="B12" s="583"/>
      <c r="C12" s="994"/>
      <c r="D12" s="101"/>
      <c r="E12" s="994"/>
      <c r="F12" s="101"/>
      <c r="G12" s="994"/>
      <c r="J12" s="994"/>
    </row>
    <row r="13" spans="1:15" ht="12.75" x14ac:dyDescent="0.2">
      <c r="A13" s="583"/>
      <c r="B13" s="583"/>
      <c r="C13" s="994"/>
      <c r="D13" s="101"/>
      <c r="E13" s="994"/>
      <c r="F13" s="101"/>
      <c r="G13" s="994"/>
      <c r="J13" s="994"/>
    </row>
    <row r="14" spans="1:15" ht="12.75" x14ac:dyDescent="0.2">
      <c r="A14" s="583"/>
      <c r="B14" s="583"/>
      <c r="C14" s="994"/>
      <c r="D14" s="101"/>
      <c r="E14" s="994"/>
      <c r="F14" s="101"/>
      <c r="G14" s="994"/>
      <c r="J14" s="994"/>
    </row>
    <row r="15" spans="1:15" ht="12.75" x14ac:dyDescent="0.2">
      <c r="A15" s="583"/>
      <c r="B15" s="583"/>
      <c r="C15" s="994"/>
      <c r="D15" s="101"/>
      <c r="E15" s="994"/>
      <c r="F15" s="101"/>
      <c r="G15" s="994"/>
      <c r="J15" s="994"/>
    </row>
    <row r="16" spans="1:15" ht="12.75" x14ac:dyDescent="0.2">
      <c r="A16" s="583"/>
      <c r="B16" s="583"/>
      <c r="C16" s="994"/>
      <c r="D16" s="101"/>
      <c r="E16" s="994"/>
      <c r="F16" s="101"/>
      <c r="G16" s="994"/>
      <c r="J16" s="994"/>
    </row>
    <row r="17" spans="1:10" ht="12.75" x14ac:dyDescent="0.2">
      <c r="A17" s="585"/>
      <c r="B17" s="585"/>
      <c r="C17" s="994"/>
      <c r="D17" s="101"/>
      <c r="E17" s="994"/>
      <c r="F17" s="101"/>
      <c r="G17" s="994"/>
      <c r="J17" s="994"/>
    </row>
    <row r="18" spans="1:10" ht="12.75" x14ac:dyDescent="0.2">
      <c r="A18" s="586"/>
      <c r="B18" s="586"/>
      <c r="C18" s="119"/>
      <c r="D18" s="86"/>
      <c r="E18" s="119"/>
      <c r="F18" s="86"/>
      <c r="G18" s="119"/>
      <c r="H18" s="86"/>
      <c r="I18" s="86"/>
      <c r="J18" s="119"/>
    </row>
    <row r="19" spans="1:10" ht="14.25" x14ac:dyDescent="0.2">
      <c r="A19" s="982" t="s">
        <v>264</v>
      </c>
      <c r="B19" s="982"/>
      <c r="C19" s="85"/>
      <c r="E19" s="85"/>
      <c r="G19" s="85"/>
      <c r="J19" s="85"/>
    </row>
    <row r="20" spans="1:10" ht="12.75" x14ac:dyDescent="0.2">
      <c r="A20" s="583"/>
      <c r="B20" s="586" t="s">
        <v>282</v>
      </c>
      <c r="C20" s="587">
        <v>8</v>
      </c>
      <c r="D20" s="104"/>
      <c r="E20" s="587">
        <v>1</v>
      </c>
      <c r="F20" s="104"/>
      <c r="G20" s="587">
        <v>0</v>
      </c>
      <c r="H20" s="104"/>
      <c r="I20" s="104"/>
      <c r="J20" s="511">
        <v>9</v>
      </c>
    </row>
    <row r="21" spans="1:10" ht="12.75" x14ac:dyDescent="0.2">
      <c r="A21" s="583"/>
      <c r="B21" s="586" t="s">
        <v>283</v>
      </c>
      <c r="C21" s="587">
        <v>764</v>
      </c>
      <c r="D21" s="104"/>
      <c r="E21" s="587">
        <v>1</v>
      </c>
      <c r="F21" s="104"/>
      <c r="G21" s="587">
        <v>3</v>
      </c>
      <c r="H21" s="104"/>
      <c r="I21" s="104"/>
      <c r="J21" s="511">
        <v>768</v>
      </c>
    </row>
    <row r="22" spans="1:10" ht="12.75" x14ac:dyDescent="0.2">
      <c r="A22" s="583"/>
      <c r="B22" s="586" t="s">
        <v>102</v>
      </c>
      <c r="C22" s="587">
        <v>772</v>
      </c>
      <c r="D22" s="104"/>
      <c r="E22" s="587">
        <v>2</v>
      </c>
      <c r="F22" s="104"/>
      <c r="G22" s="587">
        <v>3</v>
      </c>
      <c r="H22" s="104"/>
      <c r="I22" s="104"/>
      <c r="J22" s="511">
        <v>777</v>
      </c>
    </row>
    <row r="23" spans="1:10" ht="12.75" x14ac:dyDescent="0.2">
      <c r="A23" s="587"/>
      <c r="B23" s="588"/>
      <c r="C23" s="587"/>
      <c r="D23" s="104"/>
      <c r="E23" s="587"/>
      <c r="F23" s="104"/>
      <c r="G23" s="587"/>
      <c r="H23" s="104"/>
      <c r="I23" s="104"/>
      <c r="J23" s="511"/>
    </row>
    <row r="24" spans="1:10" ht="12.75" x14ac:dyDescent="0.2">
      <c r="A24" s="983" t="s">
        <v>256</v>
      </c>
      <c r="B24" s="983"/>
      <c r="C24" s="105"/>
      <c r="D24" s="104"/>
      <c r="E24" s="105"/>
      <c r="F24" s="104"/>
      <c r="G24" s="587"/>
      <c r="H24" s="104"/>
      <c r="I24" s="104"/>
      <c r="J24" s="293"/>
    </row>
    <row r="25" spans="1:10" ht="12.75" x14ac:dyDescent="0.2">
      <c r="A25" s="105"/>
      <c r="B25" s="588" t="s">
        <v>282</v>
      </c>
      <c r="C25" s="587">
        <v>0</v>
      </c>
      <c r="D25" s="104"/>
      <c r="E25" s="587">
        <v>0</v>
      </c>
      <c r="F25" s="104"/>
      <c r="G25" s="587">
        <v>0</v>
      </c>
      <c r="H25" s="104"/>
      <c r="I25" s="104"/>
      <c r="J25" s="511">
        <v>0</v>
      </c>
    </row>
    <row r="26" spans="1:10" ht="12.75" x14ac:dyDescent="0.2">
      <c r="A26" s="105"/>
      <c r="B26" s="588" t="s">
        <v>283</v>
      </c>
      <c r="C26" s="587">
        <v>5</v>
      </c>
      <c r="D26" s="104"/>
      <c r="E26" s="587">
        <v>1</v>
      </c>
      <c r="F26" s="104"/>
      <c r="G26" s="587">
        <v>0</v>
      </c>
      <c r="H26" s="104"/>
      <c r="I26" s="104"/>
      <c r="J26" s="511">
        <v>6</v>
      </c>
    </row>
    <row r="27" spans="1:10" ht="12.75" x14ac:dyDescent="0.2">
      <c r="A27" s="587"/>
      <c r="B27" s="588" t="s">
        <v>102</v>
      </c>
      <c r="C27" s="587">
        <v>5</v>
      </c>
      <c r="D27" s="104"/>
      <c r="E27" s="587">
        <v>1</v>
      </c>
      <c r="F27" s="104"/>
      <c r="G27" s="587">
        <v>0</v>
      </c>
      <c r="H27" s="104"/>
      <c r="I27" s="104"/>
      <c r="J27" s="511">
        <v>6</v>
      </c>
    </row>
    <row r="28" spans="1:10" ht="12.75" x14ac:dyDescent="0.2">
      <c r="A28" s="104"/>
      <c r="B28" s="104"/>
      <c r="C28" s="104"/>
      <c r="D28" s="104"/>
      <c r="E28" s="104"/>
      <c r="F28" s="104"/>
      <c r="G28" s="587"/>
      <c r="H28" s="104"/>
      <c r="I28" s="104"/>
      <c r="J28" s="396"/>
    </row>
    <row r="29" spans="1:10" ht="12.75" x14ac:dyDescent="0.2">
      <c r="A29" s="983" t="s">
        <v>261</v>
      </c>
      <c r="B29" s="983"/>
      <c r="C29" s="983"/>
      <c r="D29" s="983"/>
      <c r="E29" s="983"/>
      <c r="F29" s="104"/>
      <c r="G29" s="587"/>
      <c r="H29" s="104"/>
      <c r="I29" s="104"/>
      <c r="J29" s="293"/>
    </row>
    <row r="30" spans="1:10" ht="12.75" x14ac:dyDescent="0.2">
      <c r="A30" s="587"/>
      <c r="B30" s="588" t="s">
        <v>282</v>
      </c>
      <c r="C30" s="587">
        <v>8</v>
      </c>
      <c r="D30" s="104"/>
      <c r="E30" s="587">
        <v>1</v>
      </c>
      <c r="F30" s="104"/>
      <c r="G30" s="587">
        <v>0</v>
      </c>
      <c r="H30" s="104"/>
      <c r="I30" s="104"/>
      <c r="J30" s="511">
        <v>9</v>
      </c>
    </row>
    <row r="31" spans="1:10" ht="12.75" x14ac:dyDescent="0.2">
      <c r="A31" s="587"/>
      <c r="B31" s="588" t="s">
        <v>283</v>
      </c>
      <c r="C31" s="587">
        <v>769</v>
      </c>
      <c r="D31" s="104"/>
      <c r="E31" s="587">
        <v>2</v>
      </c>
      <c r="F31" s="104"/>
      <c r="G31" s="587">
        <v>3</v>
      </c>
      <c r="H31" s="104"/>
      <c r="I31" s="104"/>
      <c r="J31" s="511">
        <v>774</v>
      </c>
    </row>
    <row r="32" spans="1:10" ht="12.75" x14ac:dyDescent="0.2">
      <c r="A32" s="587"/>
      <c r="B32" s="588" t="s">
        <v>102</v>
      </c>
      <c r="C32" s="587">
        <v>777</v>
      </c>
      <c r="D32" s="104"/>
      <c r="E32" s="587">
        <v>3</v>
      </c>
      <c r="F32" s="104"/>
      <c r="G32" s="587">
        <v>3</v>
      </c>
      <c r="H32" s="104"/>
      <c r="I32" s="104"/>
      <c r="J32" s="511">
        <v>783</v>
      </c>
    </row>
    <row r="33" spans="1:11" x14ac:dyDescent="0.2">
      <c r="A33" s="459"/>
      <c r="B33" s="459"/>
      <c r="C33" s="85"/>
      <c r="D33" s="85"/>
      <c r="E33" s="85"/>
      <c r="F33" s="85"/>
      <c r="G33" s="85"/>
      <c r="H33" s="85"/>
      <c r="I33" s="85"/>
      <c r="J33" s="85"/>
    </row>
    <row r="34" spans="1:11" x14ac:dyDescent="0.2">
      <c r="A34" s="459"/>
      <c r="B34" s="459"/>
      <c r="C34" s="119"/>
      <c r="D34" s="119"/>
      <c r="E34" s="119"/>
      <c r="F34" s="119"/>
      <c r="G34" s="119"/>
      <c r="H34" s="119"/>
      <c r="I34" s="119"/>
      <c r="J34" s="119"/>
      <c r="K34" s="86"/>
    </row>
    <row r="35" spans="1:11" ht="12.75" x14ac:dyDescent="0.2">
      <c r="A35" s="583"/>
      <c r="B35" s="583"/>
      <c r="C35" s="997" t="s">
        <v>101</v>
      </c>
      <c r="D35" s="997"/>
      <c r="E35" s="997"/>
      <c r="F35" s="997"/>
      <c r="G35" s="997"/>
      <c r="H35" s="117"/>
      <c r="I35" s="117"/>
      <c r="J35" s="997" t="s">
        <v>84</v>
      </c>
      <c r="K35" s="997"/>
    </row>
    <row r="36" spans="1:11" ht="13.5" thickBot="1" x14ac:dyDescent="0.25">
      <c r="A36" s="583"/>
      <c r="B36" s="583"/>
      <c r="C36" s="998"/>
      <c r="D36" s="998"/>
      <c r="E36" s="998"/>
      <c r="F36" s="998"/>
      <c r="G36" s="998"/>
      <c r="H36" s="117"/>
      <c r="I36" s="117"/>
      <c r="J36" s="998"/>
      <c r="K36" s="998"/>
    </row>
    <row r="37" spans="1:11" ht="12.75" x14ac:dyDescent="0.2">
      <c r="A37" s="583"/>
      <c r="B37" s="583"/>
      <c r="C37" s="984" t="s">
        <v>307</v>
      </c>
      <c r="D37" s="986" t="s">
        <v>129</v>
      </c>
      <c r="E37" s="984" t="s">
        <v>308</v>
      </c>
      <c r="F37" s="986" t="s">
        <v>131</v>
      </c>
      <c r="G37" s="984" t="s">
        <v>202</v>
      </c>
      <c r="H37" s="990" t="s">
        <v>102</v>
      </c>
      <c r="I37" s="118"/>
      <c r="J37" s="992" t="s">
        <v>83</v>
      </c>
      <c r="K37" s="992" t="s">
        <v>197</v>
      </c>
    </row>
    <row r="38" spans="1:11" ht="12.75" x14ac:dyDescent="0.2">
      <c r="A38" s="586"/>
      <c r="B38" s="586"/>
      <c r="C38" s="985"/>
      <c r="D38" s="987"/>
      <c r="E38" s="988"/>
      <c r="F38" s="987"/>
      <c r="G38" s="988"/>
      <c r="H38" s="991"/>
      <c r="I38" s="119"/>
      <c r="J38" s="991"/>
      <c r="K38" s="991"/>
    </row>
    <row r="39" spans="1:11" ht="14.25" x14ac:dyDescent="0.2">
      <c r="A39" s="999" t="s">
        <v>264</v>
      </c>
      <c r="B39" s="999"/>
      <c r="C39" s="85"/>
      <c r="D39" s="85"/>
      <c r="E39" s="85"/>
      <c r="F39" s="85"/>
      <c r="G39" s="85"/>
      <c r="H39" s="85"/>
      <c r="I39" s="85"/>
      <c r="J39" s="85"/>
      <c r="K39" s="85"/>
    </row>
    <row r="40" spans="1:11" ht="12.75" x14ac:dyDescent="0.2">
      <c r="A40" s="583"/>
      <c r="B40" s="586" t="s">
        <v>257</v>
      </c>
      <c r="C40" s="587">
        <v>41</v>
      </c>
      <c r="D40" s="587">
        <v>127</v>
      </c>
      <c r="E40" s="587">
        <v>305</v>
      </c>
      <c r="F40" s="587">
        <v>250</v>
      </c>
      <c r="G40" s="587">
        <v>49</v>
      </c>
      <c r="H40" s="511">
        <v>772</v>
      </c>
      <c r="I40" s="587"/>
      <c r="J40" s="587">
        <v>554</v>
      </c>
      <c r="K40" s="587">
        <v>218</v>
      </c>
    </row>
    <row r="41" spans="1:11" ht="12.75" x14ac:dyDescent="0.2">
      <c r="A41" s="583"/>
      <c r="B41" s="586" t="s">
        <v>258</v>
      </c>
      <c r="C41" s="587">
        <v>0</v>
      </c>
      <c r="D41" s="587">
        <v>2</v>
      </c>
      <c r="E41" s="587">
        <v>0</v>
      </c>
      <c r="F41" s="587">
        <v>0</v>
      </c>
      <c r="G41" s="587">
        <v>0</v>
      </c>
      <c r="H41" s="511">
        <v>2</v>
      </c>
      <c r="I41" s="587"/>
      <c r="J41" s="587">
        <v>2</v>
      </c>
      <c r="K41" s="587">
        <v>0</v>
      </c>
    </row>
    <row r="42" spans="1:11" ht="12.75" x14ac:dyDescent="0.2">
      <c r="A42" s="583"/>
      <c r="B42" s="586" t="s">
        <v>263</v>
      </c>
      <c r="C42" s="587">
        <v>0</v>
      </c>
      <c r="D42" s="587">
        <v>0</v>
      </c>
      <c r="E42" s="587">
        <v>3</v>
      </c>
      <c r="F42" s="587">
        <v>0</v>
      </c>
      <c r="G42" s="587">
        <v>0</v>
      </c>
      <c r="H42" s="511">
        <v>3</v>
      </c>
      <c r="I42" s="587"/>
      <c r="J42" s="587">
        <v>3</v>
      </c>
      <c r="K42" s="587">
        <v>0</v>
      </c>
    </row>
    <row r="43" spans="1:11" ht="12.75" x14ac:dyDescent="0.2">
      <c r="A43" s="583"/>
      <c r="B43" s="586" t="s">
        <v>102</v>
      </c>
      <c r="C43" s="587">
        <v>41</v>
      </c>
      <c r="D43" s="587">
        <v>129</v>
      </c>
      <c r="E43" s="587">
        <v>308</v>
      </c>
      <c r="F43" s="587">
        <v>250</v>
      </c>
      <c r="G43" s="587">
        <v>49</v>
      </c>
      <c r="H43" s="511">
        <v>777</v>
      </c>
      <c r="I43" s="587"/>
      <c r="J43" s="587">
        <v>559</v>
      </c>
      <c r="K43" s="587">
        <v>218</v>
      </c>
    </row>
    <row r="44" spans="1:11" ht="12.75" x14ac:dyDescent="0.2">
      <c r="A44" s="583"/>
      <c r="B44" s="586"/>
      <c r="C44" s="587"/>
      <c r="D44" s="587"/>
      <c r="E44" s="587"/>
      <c r="F44" s="587"/>
      <c r="G44" s="587"/>
      <c r="H44" s="511"/>
      <c r="I44" s="587"/>
      <c r="J44" s="587"/>
      <c r="K44" s="587"/>
    </row>
    <row r="45" spans="1:11" ht="12.75" x14ac:dyDescent="0.2">
      <c r="A45" s="982" t="s">
        <v>256</v>
      </c>
      <c r="B45" s="982"/>
      <c r="C45" s="105"/>
      <c r="D45" s="105"/>
      <c r="E45" s="105"/>
      <c r="F45" s="105"/>
      <c r="G45" s="105"/>
      <c r="H45" s="293"/>
      <c r="I45" s="105"/>
      <c r="J45" s="105"/>
      <c r="K45" s="105"/>
    </row>
    <row r="46" spans="1:11" ht="12.75" x14ac:dyDescent="0.2">
      <c r="A46" s="85"/>
      <c r="B46" s="586" t="s">
        <v>257</v>
      </c>
      <c r="C46" s="587">
        <v>0</v>
      </c>
      <c r="D46" s="587">
        <v>0</v>
      </c>
      <c r="E46" s="587">
        <v>2</v>
      </c>
      <c r="F46" s="587">
        <v>3</v>
      </c>
      <c r="G46" s="587">
        <v>0</v>
      </c>
      <c r="H46" s="511">
        <v>5</v>
      </c>
      <c r="I46" s="587"/>
      <c r="J46" s="587">
        <v>5</v>
      </c>
      <c r="K46" s="587">
        <v>0</v>
      </c>
    </row>
    <row r="47" spans="1:11" ht="12.75" x14ac:dyDescent="0.2">
      <c r="A47" s="583"/>
      <c r="B47" s="586" t="s">
        <v>258</v>
      </c>
      <c r="C47" s="587">
        <v>1</v>
      </c>
      <c r="D47" s="587">
        <v>0</v>
      </c>
      <c r="E47" s="587">
        <v>0</v>
      </c>
      <c r="F47" s="587">
        <v>0</v>
      </c>
      <c r="G47" s="587">
        <v>0</v>
      </c>
      <c r="H47" s="511">
        <v>1</v>
      </c>
      <c r="I47" s="587"/>
      <c r="J47" s="587">
        <v>1</v>
      </c>
      <c r="K47" s="587">
        <v>0</v>
      </c>
    </row>
    <row r="48" spans="1:11" ht="12.75" x14ac:dyDescent="0.2">
      <c r="A48" s="583"/>
      <c r="B48" s="586" t="s">
        <v>263</v>
      </c>
      <c r="C48" s="587">
        <v>0</v>
      </c>
      <c r="D48" s="587">
        <v>0</v>
      </c>
      <c r="E48" s="587">
        <v>0</v>
      </c>
      <c r="F48" s="587">
        <v>0</v>
      </c>
      <c r="G48" s="587">
        <v>0</v>
      </c>
      <c r="H48" s="511">
        <v>0</v>
      </c>
      <c r="I48" s="587"/>
      <c r="J48" s="587">
        <v>0</v>
      </c>
      <c r="K48" s="587">
        <v>0</v>
      </c>
    </row>
    <row r="49" spans="1:11" ht="12.75" x14ac:dyDescent="0.2">
      <c r="A49" s="583"/>
      <c r="B49" s="586" t="s">
        <v>102</v>
      </c>
      <c r="C49" s="587">
        <v>1</v>
      </c>
      <c r="D49" s="587">
        <v>0</v>
      </c>
      <c r="E49" s="587">
        <v>2</v>
      </c>
      <c r="F49" s="587">
        <v>3</v>
      </c>
      <c r="G49" s="587">
        <v>0</v>
      </c>
      <c r="H49" s="511">
        <v>6</v>
      </c>
      <c r="I49" s="587"/>
      <c r="J49" s="587">
        <v>6</v>
      </c>
      <c r="K49" s="587">
        <v>0</v>
      </c>
    </row>
    <row r="50" spans="1:11" ht="12.75" x14ac:dyDescent="0.2">
      <c r="A50" s="583"/>
      <c r="B50" s="586"/>
      <c r="C50" s="587"/>
      <c r="D50" s="587"/>
      <c r="E50" s="587"/>
      <c r="F50" s="587"/>
      <c r="G50" s="587"/>
      <c r="H50" s="511"/>
      <c r="I50" s="587"/>
      <c r="J50" s="587"/>
      <c r="K50" s="587"/>
    </row>
    <row r="51" spans="1:11" ht="12.75" x14ac:dyDescent="0.2">
      <c r="A51" s="982" t="s">
        <v>261</v>
      </c>
      <c r="B51" s="982"/>
      <c r="C51" s="982"/>
      <c r="D51" s="982"/>
      <c r="E51" s="982"/>
      <c r="F51" s="105"/>
      <c r="G51" s="105"/>
      <c r="H51" s="293"/>
      <c r="I51" s="105"/>
      <c r="J51" s="105"/>
      <c r="K51" s="105"/>
    </row>
    <row r="52" spans="1:11" ht="12.75" x14ac:dyDescent="0.2">
      <c r="A52" s="583"/>
      <c r="B52" s="586" t="s">
        <v>257</v>
      </c>
      <c r="C52" s="587">
        <v>41</v>
      </c>
      <c r="D52" s="587">
        <v>127</v>
      </c>
      <c r="E52" s="587">
        <v>307</v>
      </c>
      <c r="F52" s="587">
        <v>253</v>
      </c>
      <c r="G52" s="587">
        <v>49</v>
      </c>
      <c r="H52" s="511">
        <v>777</v>
      </c>
      <c r="I52" s="587"/>
      <c r="J52" s="587">
        <v>559</v>
      </c>
      <c r="K52" s="587">
        <v>218</v>
      </c>
    </row>
    <row r="53" spans="1:11" ht="12.75" x14ac:dyDescent="0.2">
      <c r="A53" s="583"/>
      <c r="B53" s="586" t="s">
        <v>258</v>
      </c>
      <c r="C53" s="587">
        <v>1</v>
      </c>
      <c r="D53" s="587">
        <v>2</v>
      </c>
      <c r="E53" s="587">
        <v>0</v>
      </c>
      <c r="F53" s="587">
        <v>0</v>
      </c>
      <c r="G53" s="587">
        <v>0</v>
      </c>
      <c r="H53" s="511">
        <v>3</v>
      </c>
      <c r="I53" s="587"/>
      <c r="J53" s="587">
        <v>3</v>
      </c>
      <c r="K53" s="587">
        <v>0</v>
      </c>
    </row>
    <row r="54" spans="1:11" ht="12.75" x14ac:dyDescent="0.2">
      <c r="A54" s="583"/>
      <c r="B54" s="586" t="s">
        <v>263</v>
      </c>
      <c r="C54" s="587">
        <v>0</v>
      </c>
      <c r="D54" s="587">
        <v>0</v>
      </c>
      <c r="E54" s="587">
        <v>3</v>
      </c>
      <c r="F54" s="587">
        <v>0</v>
      </c>
      <c r="G54" s="587">
        <v>0</v>
      </c>
      <c r="H54" s="511">
        <v>3</v>
      </c>
      <c r="I54" s="587"/>
      <c r="J54" s="587">
        <v>3</v>
      </c>
      <c r="K54" s="587">
        <v>0</v>
      </c>
    </row>
    <row r="55" spans="1:11" ht="12.75" x14ac:dyDescent="0.2">
      <c r="A55" s="583"/>
      <c r="B55" s="586" t="s">
        <v>102</v>
      </c>
      <c r="C55" s="511">
        <v>42</v>
      </c>
      <c r="D55" s="511">
        <v>129</v>
      </c>
      <c r="E55" s="511">
        <v>310</v>
      </c>
      <c r="F55" s="511">
        <v>253</v>
      </c>
      <c r="G55" s="511">
        <v>49</v>
      </c>
      <c r="H55" s="511">
        <v>783</v>
      </c>
      <c r="I55" s="511"/>
      <c r="J55" s="511">
        <v>565</v>
      </c>
      <c r="K55" s="511">
        <v>218</v>
      </c>
    </row>
    <row r="56" spans="1:11" x14ac:dyDescent="0.2">
      <c r="A56" s="459"/>
      <c r="B56" s="459"/>
      <c r="C56" s="85"/>
      <c r="D56" s="85"/>
      <c r="E56" s="85"/>
      <c r="F56" s="85"/>
      <c r="G56" s="85"/>
      <c r="H56" s="85"/>
      <c r="I56" s="85"/>
      <c r="J56" s="85"/>
    </row>
    <row r="57" spans="1:11" x14ac:dyDescent="0.2">
      <c r="A57" s="459"/>
      <c r="B57" s="459"/>
      <c r="C57" s="85"/>
      <c r="D57" s="85"/>
      <c r="E57" s="85"/>
      <c r="F57" s="85"/>
      <c r="G57" s="85"/>
      <c r="H57" s="85"/>
      <c r="I57" s="85"/>
      <c r="J57" s="85"/>
    </row>
    <row r="58" spans="1:11" ht="15" x14ac:dyDescent="0.2">
      <c r="A58" s="981" t="s">
        <v>342</v>
      </c>
      <c r="B58" s="981"/>
      <c r="C58" s="981"/>
      <c r="D58" s="981"/>
      <c r="E58" s="981"/>
      <c r="F58" s="981"/>
      <c r="G58" s="981"/>
      <c r="H58" s="981"/>
      <c r="I58" s="85"/>
      <c r="J58" s="85"/>
    </row>
    <row r="59" spans="1:11" x14ac:dyDescent="0.2">
      <c r="A59" s="459"/>
      <c r="B59" s="459"/>
      <c r="C59" s="119"/>
      <c r="D59" s="119"/>
      <c r="E59" s="119"/>
      <c r="F59" s="119"/>
      <c r="G59" s="119"/>
      <c r="H59" s="119"/>
      <c r="I59" s="119"/>
      <c r="J59" s="119"/>
      <c r="K59" s="86"/>
    </row>
    <row r="60" spans="1:11" ht="12.75" x14ac:dyDescent="0.2">
      <c r="A60" s="583"/>
      <c r="B60" s="583"/>
      <c r="C60" s="997" t="s">
        <v>101</v>
      </c>
      <c r="D60" s="997"/>
      <c r="E60" s="997"/>
      <c r="F60" s="997"/>
      <c r="G60" s="997"/>
      <c r="H60" s="117"/>
      <c r="I60" s="117"/>
      <c r="J60" s="997" t="s">
        <v>84</v>
      </c>
      <c r="K60" s="997"/>
    </row>
    <row r="61" spans="1:11" ht="13.5" thickBot="1" x14ac:dyDescent="0.25">
      <c r="A61" s="583"/>
      <c r="B61" s="583"/>
      <c r="C61" s="998"/>
      <c r="D61" s="998"/>
      <c r="E61" s="998"/>
      <c r="F61" s="998"/>
      <c r="G61" s="998"/>
      <c r="H61" s="117"/>
      <c r="I61" s="117"/>
      <c r="J61" s="998"/>
      <c r="K61" s="998"/>
    </row>
    <row r="62" spans="1:11" ht="12.75" x14ac:dyDescent="0.2">
      <c r="A62" s="583"/>
      <c r="B62" s="583"/>
      <c r="C62" s="984" t="s">
        <v>307</v>
      </c>
      <c r="D62" s="986" t="s">
        <v>129</v>
      </c>
      <c r="E62" s="984" t="s">
        <v>308</v>
      </c>
      <c r="F62" s="986" t="s">
        <v>131</v>
      </c>
      <c r="G62" s="984" t="s">
        <v>202</v>
      </c>
      <c r="H62" s="990" t="s">
        <v>102</v>
      </c>
      <c r="I62" s="118"/>
      <c r="J62" s="992" t="s">
        <v>83</v>
      </c>
      <c r="K62" s="992" t="s">
        <v>197</v>
      </c>
    </row>
    <row r="63" spans="1:11" ht="12.75" x14ac:dyDescent="0.2">
      <c r="A63" s="586"/>
      <c r="B63" s="586"/>
      <c r="C63" s="985"/>
      <c r="D63" s="987"/>
      <c r="E63" s="988"/>
      <c r="F63" s="987"/>
      <c r="G63" s="988"/>
      <c r="H63" s="991"/>
      <c r="I63" s="119"/>
      <c r="J63" s="991"/>
      <c r="K63" s="991"/>
    </row>
    <row r="64" spans="1:11" ht="14.25" x14ac:dyDescent="0.2">
      <c r="A64" s="982" t="s">
        <v>264</v>
      </c>
      <c r="B64" s="982"/>
      <c r="C64" s="85"/>
      <c r="D64" s="85"/>
      <c r="E64" s="85"/>
      <c r="F64" s="85"/>
      <c r="G64" s="85"/>
      <c r="H64" s="85"/>
      <c r="I64" s="85"/>
      <c r="J64" s="85"/>
      <c r="K64" s="85"/>
    </row>
    <row r="65" spans="1:11" ht="12.75" x14ac:dyDescent="0.2">
      <c r="A65" s="105"/>
      <c r="B65" s="588" t="s">
        <v>257</v>
      </c>
      <c r="C65" s="587">
        <v>3</v>
      </c>
      <c r="D65" s="587">
        <v>2</v>
      </c>
      <c r="E65" s="587">
        <v>7</v>
      </c>
      <c r="F65" s="587">
        <v>7</v>
      </c>
      <c r="G65" s="587">
        <v>0</v>
      </c>
      <c r="H65" s="511">
        <v>19</v>
      </c>
      <c r="I65" s="587"/>
      <c r="J65" s="587">
        <v>12</v>
      </c>
      <c r="K65" s="587">
        <v>7</v>
      </c>
    </row>
    <row r="66" spans="1:11" ht="12.75" x14ac:dyDescent="0.2">
      <c r="A66" s="587"/>
      <c r="B66" s="588" t="s">
        <v>258</v>
      </c>
      <c r="C66" s="587">
        <v>0</v>
      </c>
      <c r="D66" s="587">
        <v>0</v>
      </c>
      <c r="E66" s="587">
        <v>0</v>
      </c>
      <c r="F66" s="587">
        <v>0</v>
      </c>
      <c r="G66" s="587">
        <v>0</v>
      </c>
      <c r="H66" s="511">
        <v>0</v>
      </c>
      <c r="I66" s="587"/>
      <c r="J66" s="587">
        <v>0</v>
      </c>
      <c r="K66" s="587">
        <v>0</v>
      </c>
    </row>
    <row r="67" spans="1:11" ht="12.75" x14ac:dyDescent="0.2">
      <c r="A67" s="587"/>
      <c r="B67" s="588" t="s">
        <v>263</v>
      </c>
      <c r="C67" s="587">
        <v>0</v>
      </c>
      <c r="D67" s="587">
        <v>0</v>
      </c>
      <c r="E67" s="587">
        <v>0</v>
      </c>
      <c r="F67" s="587">
        <v>0</v>
      </c>
      <c r="G67" s="587">
        <v>0</v>
      </c>
      <c r="H67" s="511">
        <v>0</v>
      </c>
      <c r="I67" s="587"/>
      <c r="J67" s="587">
        <v>0</v>
      </c>
      <c r="K67" s="587">
        <v>0</v>
      </c>
    </row>
    <row r="68" spans="1:11" ht="12.75" x14ac:dyDescent="0.2">
      <c r="A68" s="587"/>
      <c r="B68" s="588" t="s">
        <v>102</v>
      </c>
      <c r="C68" s="587">
        <v>3</v>
      </c>
      <c r="D68" s="587">
        <v>2</v>
      </c>
      <c r="E68" s="587">
        <v>7</v>
      </c>
      <c r="F68" s="587">
        <v>7</v>
      </c>
      <c r="G68" s="587">
        <v>0</v>
      </c>
      <c r="H68" s="511">
        <v>19</v>
      </c>
      <c r="I68" s="587"/>
      <c r="J68" s="587">
        <v>12</v>
      </c>
      <c r="K68" s="587">
        <v>7</v>
      </c>
    </row>
    <row r="69" spans="1:11" ht="12.75" x14ac:dyDescent="0.2">
      <c r="A69" s="587"/>
      <c r="B69" s="588"/>
      <c r="C69" s="587"/>
      <c r="D69" s="587"/>
      <c r="E69" s="587"/>
      <c r="F69" s="587"/>
      <c r="G69" s="587"/>
      <c r="H69" s="511"/>
      <c r="I69" s="587"/>
      <c r="J69" s="587"/>
      <c r="K69" s="587"/>
    </row>
    <row r="70" spans="1:11" ht="12.75" x14ac:dyDescent="0.2">
      <c r="A70" s="983" t="s">
        <v>256</v>
      </c>
      <c r="B70" s="983"/>
      <c r="C70" s="587"/>
      <c r="D70" s="105"/>
      <c r="E70" s="587"/>
      <c r="F70" s="587"/>
      <c r="G70" s="587"/>
      <c r="H70" s="511"/>
      <c r="I70" s="587"/>
      <c r="J70" s="587"/>
      <c r="K70" s="587"/>
    </row>
    <row r="71" spans="1:11" ht="12.75" x14ac:dyDescent="0.2">
      <c r="A71" s="105"/>
      <c r="B71" s="588" t="s">
        <v>257</v>
      </c>
      <c r="C71" s="587">
        <v>0</v>
      </c>
      <c r="D71" s="587">
        <v>0</v>
      </c>
      <c r="E71" s="587">
        <v>0</v>
      </c>
      <c r="F71" s="587">
        <v>0</v>
      </c>
      <c r="G71" s="587">
        <v>0</v>
      </c>
      <c r="H71" s="511">
        <v>0</v>
      </c>
      <c r="I71" s="587"/>
      <c r="J71" s="587">
        <v>0</v>
      </c>
      <c r="K71" s="587">
        <v>0</v>
      </c>
    </row>
    <row r="72" spans="1:11" ht="12.75" x14ac:dyDescent="0.2">
      <c r="A72" s="587"/>
      <c r="B72" s="588" t="s">
        <v>258</v>
      </c>
      <c r="C72" s="587">
        <v>0</v>
      </c>
      <c r="D72" s="587">
        <v>0</v>
      </c>
      <c r="E72" s="587">
        <v>0</v>
      </c>
      <c r="F72" s="587">
        <v>0</v>
      </c>
      <c r="G72" s="587">
        <v>0</v>
      </c>
      <c r="H72" s="511">
        <v>0</v>
      </c>
      <c r="I72" s="587"/>
      <c r="J72" s="587">
        <v>0</v>
      </c>
      <c r="K72" s="587">
        <v>0</v>
      </c>
    </row>
    <row r="73" spans="1:11" ht="12.75" x14ac:dyDescent="0.2">
      <c r="A73" s="587"/>
      <c r="B73" s="588" t="s">
        <v>263</v>
      </c>
      <c r="C73" s="587">
        <v>0</v>
      </c>
      <c r="D73" s="587">
        <v>0</v>
      </c>
      <c r="E73" s="587">
        <v>0</v>
      </c>
      <c r="F73" s="587">
        <v>0</v>
      </c>
      <c r="G73" s="587">
        <v>0</v>
      </c>
      <c r="H73" s="511">
        <v>0</v>
      </c>
      <c r="I73" s="587"/>
      <c r="J73" s="587">
        <v>0</v>
      </c>
      <c r="K73" s="587">
        <v>0</v>
      </c>
    </row>
    <row r="74" spans="1:11" ht="12.75" x14ac:dyDescent="0.2">
      <c r="A74" s="587"/>
      <c r="B74" s="588" t="s">
        <v>102</v>
      </c>
      <c r="C74" s="587">
        <v>0</v>
      </c>
      <c r="D74" s="587">
        <v>0</v>
      </c>
      <c r="E74" s="587">
        <v>0</v>
      </c>
      <c r="F74" s="587">
        <v>0</v>
      </c>
      <c r="G74" s="587">
        <v>0</v>
      </c>
      <c r="H74" s="511">
        <v>0</v>
      </c>
      <c r="I74" s="587"/>
      <c r="J74" s="587">
        <v>0</v>
      </c>
      <c r="K74" s="587">
        <v>0</v>
      </c>
    </row>
    <row r="75" spans="1:11" ht="12.75" x14ac:dyDescent="0.2">
      <c r="A75" s="587"/>
      <c r="B75" s="588"/>
      <c r="C75" s="587"/>
      <c r="D75" s="587"/>
      <c r="E75" s="587"/>
      <c r="F75" s="587"/>
      <c r="G75" s="587"/>
      <c r="H75" s="511"/>
      <c r="I75" s="587"/>
      <c r="J75" s="587"/>
      <c r="K75" s="587"/>
    </row>
    <row r="76" spans="1:11" ht="12.75" x14ac:dyDescent="0.2">
      <c r="A76" s="983" t="s">
        <v>262</v>
      </c>
      <c r="B76" s="983"/>
      <c r="C76" s="983"/>
      <c r="D76" s="983"/>
      <c r="E76" s="983"/>
      <c r="F76" s="983"/>
      <c r="G76" s="105"/>
      <c r="H76" s="293"/>
      <c r="I76" s="105"/>
      <c r="J76" s="105"/>
      <c r="K76" s="105"/>
    </row>
    <row r="77" spans="1:11" ht="12.75" x14ac:dyDescent="0.2">
      <c r="A77" s="587"/>
      <c r="B77" s="588" t="s">
        <v>257</v>
      </c>
      <c r="C77" s="587">
        <v>3</v>
      </c>
      <c r="D77" s="587">
        <v>2</v>
      </c>
      <c r="E77" s="587">
        <v>7</v>
      </c>
      <c r="F77" s="587">
        <v>7</v>
      </c>
      <c r="G77" s="587">
        <v>0</v>
      </c>
      <c r="H77" s="511">
        <v>19</v>
      </c>
      <c r="I77" s="587"/>
      <c r="J77" s="587">
        <v>12</v>
      </c>
      <c r="K77" s="587">
        <v>7</v>
      </c>
    </row>
    <row r="78" spans="1:11" ht="12.75" x14ac:dyDescent="0.2">
      <c r="A78" s="587"/>
      <c r="B78" s="588" t="s">
        <v>258</v>
      </c>
      <c r="C78" s="587">
        <v>0</v>
      </c>
      <c r="D78" s="587">
        <v>0</v>
      </c>
      <c r="E78" s="587">
        <v>0</v>
      </c>
      <c r="F78" s="587">
        <v>0</v>
      </c>
      <c r="G78" s="587">
        <v>0</v>
      </c>
      <c r="H78" s="511">
        <v>0</v>
      </c>
      <c r="I78" s="587"/>
      <c r="J78" s="587">
        <v>0</v>
      </c>
      <c r="K78" s="587">
        <v>0</v>
      </c>
    </row>
    <row r="79" spans="1:11" ht="12.75" x14ac:dyDescent="0.2">
      <c r="A79" s="587"/>
      <c r="B79" s="588" t="s">
        <v>263</v>
      </c>
      <c r="C79" s="587">
        <v>0</v>
      </c>
      <c r="D79" s="587">
        <v>0</v>
      </c>
      <c r="E79" s="587">
        <v>0</v>
      </c>
      <c r="F79" s="587">
        <v>0</v>
      </c>
      <c r="G79" s="587">
        <v>0</v>
      </c>
      <c r="H79" s="511">
        <v>0</v>
      </c>
      <c r="I79" s="587"/>
      <c r="J79" s="587">
        <v>0</v>
      </c>
      <c r="K79" s="587">
        <v>0</v>
      </c>
    </row>
    <row r="80" spans="1:11" ht="12.75" x14ac:dyDescent="0.2">
      <c r="A80" s="587"/>
      <c r="B80" s="588" t="s">
        <v>102</v>
      </c>
      <c r="C80" s="394">
        <v>3</v>
      </c>
      <c r="D80" s="394">
        <v>2</v>
      </c>
      <c r="E80" s="394">
        <v>7</v>
      </c>
      <c r="F80" s="394">
        <v>7</v>
      </c>
      <c r="G80" s="394">
        <v>0</v>
      </c>
      <c r="H80" s="395">
        <v>19</v>
      </c>
      <c r="I80" s="589"/>
      <c r="J80" s="394">
        <v>12</v>
      </c>
      <c r="K80" s="394">
        <v>7</v>
      </c>
    </row>
    <row r="81" spans="1:15" x14ac:dyDescent="0.2">
      <c r="A81" s="86"/>
      <c r="B81" s="86"/>
      <c r="C81" s="86"/>
      <c r="D81" s="86"/>
      <c r="E81" s="86"/>
      <c r="F81" s="86"/>
      <c r="G81" s="86"/>
      <c r="H81" s="86"/>
      <c r="I81" s="86"/>
      <c r="J81" s="86"/>
      <c r="K81" s="86"/>
    </row>
    <row r="82" spans="1:15" ht="9.75" customHeight="1" x14ac:dyDescent="0.2"/>
    <row r="83" spans="1:15" ht="11.25" customHeight="1" x14ac:dyDescent="0.2">
      <c r="A83" s="973" t="s">
        <v>194</v>
      </c>
      <c r="B83" s="973"/>
      <c r="C83" s="973"/>
      <c r="D83" s="74"/>
      <c r="E83" s="74"/>
    </row>
    <row r="84" spans="1:15" ht="11.25" customHeight="1" x14ac:dyDescent="0.2">
      <c r="A84" s="937" t="s">
        <v>260</v>
      </c>
      <c r="B84" s="937"/>
      <c r="C84" s="937"/>
      <c r="D84" s="937"/>
      <c r="E84" s="937"/>
      <c r="F84" s="937"/>
      <c r="G84" s="937"/>
      <c r="H84" s="937"/>
      <c r="I84" s="937"/>
      <c r="J84" s="937"/>
      <c r="K84" s="937"/>
      <c r="L84" s="505"/>
      <c r="M84" s="505"/>
      <c r="N84" s="505"/>
      <c r="O84" s="505"/>
    </row>
    <row r="85" spans="1:15" ht="11.25" customHeight="1" x14ac:dyDescent="0.2">
      <c r="A85" s="778" t="s">
        <v>659</v>
      </c>
      <c r="B85" s="778"/>
      <c r="C85" s="778"/>
      <c r="D85" s="778"/>
      <c r="E85" s="778"/>
      <c r="F85" s="778"/>
      <c r="G85" s="778"/>
      <c r="H85" s="778"/>
      <c r="I85" s="778"/>
      <c r="J85" s="778"/>
      <c r="K85" s="778"/>
      <c r="L85" s="85"/>
      <c r="M85" s="85"/>
      <c r="N85" s="85"/>
      <c r="O85" s="85"/>
    </row>
    <row r="86" spans="1:15" ht="11.25" customHeight="1" x14ac:dyDescent="0.2">
      <c r="A86" s="800" t="s">
        <v>660</v>
      </c>
      <c r="B86" s="800"/>
      <c r="C86" s="800"/>
      <c r="D86" s="800"/>
      <c r="E86" s="800"/>
      <c r="F86" s="800"/>
      <c r="G86" s="800"/>
      <c r="H86" s="800"/>
      <c r="I86" s="800"/>
      <c r="J86" s="800"/>
      <c r="K86" s="800"/>
      <c r="L86" s="85"/>
      <c r="M86" s="85"/>
      <c r="N86" s="85"/>
      <c r="O86" s="85"/>
    </row>
    <row r="87" spans="1:15" ht="11.25" customHeight="1" x14ac:dyDescent="0.2">
      <c r="A87" s="800"/>
      <c r="B87" s="800"/>
      <c r="C87" s="800"/>
      <c r="D87" s="800"/>
      <c r="E87" s="800"/>
      <c r="F87" s="800"/>
      <c r="G87" s="800"/>
      <c r="H87" s="800"/>
      <c r="I87" s="800"/>
      <c r="J87" s="800"/>
      <c r="K87" s="800"/>
      <c r="L87" s="85"/>
      <c r="M87" s="85"/>
      <c r="N87" s="85"/>
      <c r="O87" s="85"/>
    </row>
    <row r="88" spans="1:15" ht="11.25" customHeight="1" x14ac:dyDescent="0.2">
      <c r="A88" s="989" t="s">
        <v>309</v>
      </c>
      <c r="B88" s="989"/>
      <c r="C88" s="989"/>
      <c r="D88" s="989"/>
      <c r="E88" s="989"/>
      <c r="F88" s="989"/>
      <c r="G88" s="989"/>
      <c r="H88" s="989"/>
      <c r="I88" s="989"/>
      <c r="J88" s="989"/>
      <c r="K88" s="989"/>
      <c r="L88" s="85"/>
      <c r="M88" s="85"/>
      <c r="N88" s="85"/>
      <c r="O88" s="85"/>
    </row>
    <row r="90" spans="1:15" x14ac:dyDescent="0.2">
      <c r="A90" s="980" t="s">
        <v>785</v>
      </c>
      <c r="B90" s="980"/>
      <c r="C90" s="504"/>
      <c r="D90" s="504"/>
    </row>
  </sheetData>
  <mergeCells count="44">
    <mergeCell ref="J62:J63"/>
    <mergeCell ref="K62:K63"/>
    <mergeCell ref="A1:K2"/>
    <mergeCell ref="C7:J8"/>
    <mergeCell ref="C35:G36"/>
    <mergeCell ref="J35:K36"/>
    <mergeCell ref="C60:G61"/>
    <mergeCell ref="J60:K61"/>
    <mergeCell ref="A19:B19"/>
    <mergeCell ref="A24:B24"/>
    <mergeCell ref="A29:E29"/>
    <mergeCell ref="A39:B39"/>
    <mergeCell ref="A45:B45"/>
    <mergeCell ref="A51:E51"/>
    <mergeCell ref="D37:D38"/>
    <mergeCell ref="E37:E38"/>
    <mergeCell ref="K37:K38"/>
    <mergeCell ref="F37:F38"/>
    <mergeCell ref="G37:G38"/>
    <mergeCell ref="H37:H38"/>
    <mergeCell ref="M1:N1"/>
    <mergeCell ref="A5:J5"/>
    <mergeCell ref="E9:E17"/>
    <mergeCell ref="G9:G17"/>
    <mergeCell ref="J9:J17"/>
    <mergeCell ref="C37:C38"/>
    <mergeCell ref="J37:J38"/>
    <mergeCell ref="C9:C17"/>
    <mergeCell ref="A90:B90"/>
    <mergeCell ref="A58:H58"/>
    <mergeCell ref="A64:B64"/>
    <mergeCell ref="A70:B70"/>
    <mergeCell ref="A76:F76"/>
    <mergeCell ref="A83:C83"/>
    <mergeCell ref="C62:C63"/>
    <mergeCell ref="D62:D63"/>
    <mergeCell ref="E62:E63"/>
    <mergeCell ref="F62:F63"/>
    <mergeCell ref="A86:K87"/>
    <mergeCell ref="A88:K88"/>
    <mergeCell ref="G62:G63"/>
    <mergeCell ref="H62:H63"/>
    <mergeCell ref="A85:K85"/>
    <mergeCell ref="A84:K84"/>
  </mergeCells>
  <hyperlinks>
    <hyperlink ref="M1" location="Contents!A1" display="back to contents"/>
  </hyperlinks>
  <pageMargins left="0.70866141732283472" right="0.70866141732283472" top="0.74803149606299213" bottom="0.74803149606299213" header="0.31496062992125984" footer="0.31496062992125984"/>
  <pageSetup paperSize="9" scale="6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showGridLines="0" zoomScaleNormal="100" workbookViewId="0">
      <selection sqref="A1:M2"/>
    </sheetView>
  </sheetViews>
  <sheetFormatPr defaultRowHeight="11.25" x14ac:dyDescent="0.2"/>
  <cols>
    <col min="1" max="3" width="2.83203125" style="72" customWidth="1"/>
    <col min="4" max="4" width="28.83203125" style="72" customWidth="1"/>
    <col min="5" max="5" width="38.6640625" style="72" customWidth="1"/>
    <col min="6" max="13" width="6.33203125" style="72" customWidth="1"/>
    <col min="14" max="14" width="8" style="72" customWidth="1"/>
    <col min="15" max="16" width="8.6640625" style="72" customWidth="1"/>
    <col min="17" max="17" width="3" style="72" customWidth="1"/>
    <col min="18" max="16384" width="9.33203125" style="72"/>
  </cols>
  <sheetData>
    <row r="1" spans="1:20" ht="18" customHeight="1" x14ac:dyDescent="0.25">
      <c r="A1" s="964" t="s">
        <v>823</v>
      </c>
      <c r="B1" s="964"/>
      <c r="C1" s="964"/>
      <c r="D1" s="964"/>
      <c r="E1" s="964"/>
      <c r="F1" s="964"/>
      <c r="G1" s="964"/>
      <c r="H1" s="964"/>
      <c r="I1" s="964"/>
      <c r="J1" s="964"/>
      <c r="K1" s="964"/>
      <c r="L1" s="964"/>
      <c r="M1" s="964"/>
      <c r="N1" s="497"/>
      <c r="O1" s="971" t="s">
        <v>761</v>
      </c>
      <c r="P1" s="971"/>
      <c r="Q1" s="971"/>
      <c r="R1" s="971"/>
      <c r="S1" s="499"/>
      <c r="T1" s="499"/>
    </row>
    <row r="2" spans="1:20" ht="15" customHeight="1" x14ac:dyDescent="0.25">
      <c r="A2" s="964"/>
      <c r="B2" s="964"/>
      <c r="C2" s="964"/>
      <c r="D2" s="964"/>
      <c r="E2" s="964"/>
      <c r="F2" s="964"/>
      <c r="G2" s="964"/>
      <c r="H2" s="964"/>
      <c r="I2" s="964"/>
      <c r="J2" s="964"/>
      <c r="K2" s="964"/>
      <c r="L2" s="964"/>
      <c r="M2" s="964"/>
      <c r="N2" s="497"/>
      <c r="O2" s="497"/>
      <c r="P2" s="497"/>
      <c r="R2" s="442"/>
      <c r="S2" s="442"/>
      <c r="T2" s="442"/>
    </row>
    <row r="3" spans="1:20" ht="15" customHeight="1" thickBot="1" x14ac:dyDescent="0.4">
      <c r="A3" s="174"/>
      <c r="B3" s="115"/>
      <c r="C3" s="115"/>
      <c r="D3" s="115"/>
      <c r="E3" s="115"/>
      <c r="F3" s="562"/>
      <c r="G3" s="562"/>
      <c r="H3" s="562"/>
      <c r="I3" s="562"/>
      <c r="J3" s="562"/>
      <c r="K3" s="562"/>
      <c r="L3" s="61"/>
      <c r="M3" s="61"/>
      <c r="N3" s="61"/>
      <c r="O3" s="61"/>
      <c r="P3" s="61"/>
      <c r="Q3" s="61"/>
    </row>
    <row r="4" spans="1:20" ht="15.75" x14ac:dyDescent="0.25">
      <c r="A4" s="563"/>
      <c r="B4" s="563"/>
      <c r="C4" s="563"/>
      <c r="D4" s="563"/>
      <c r="E4" s="563"/>
      <c r="F4" s="954">
        <v>2009</v>
      </c>
      <c r="G4" s="958">
        <v>2010</v>
      </c>
      <c r="H4" s="954">
        <v>2011</v>
      </c>
      <c r="I4" s="954">
        <v>2012</v>
      </c>
      <c r="J4" s="958">
        <v>2013</v>
      </c>
      <c r="K4" s="958">
        <v>2014</v>
      </c>
      <c r="L4" s="954">
        <v>2015</v>
      </c>
      <c r="M4" s="954">
        <v>2016</v>
      </c>
      <c r="N4" s="954">
        <v>2017</v>
      </c>
      <c r="O4" s="954">
        <v>2018</v>
      </c>
      <c r="P4" s="954">
        <v>2019</v>
      </c>
      <c r="Q4" s="498"/>
    </row>
    <row r="5" spans="1:20" s="170" customFormat="1" ht="12.75" x14ac:dyDescent="0.2">
      <c r="A5" s="1002"/>
      <c r="B5" s="1002"/>
      <c r="C5" s="1002"/>
      <c r="D5" s="1002"/>
      <c r="E5" s="1002"/>
      <c r="F5" s="955"/>
      <c r="G5" s="959"/>
      <c r="H5" s="955"/>
      <c r="I5" s="955"/>
      <c r="J5" s="959"/>
      <c r="K5" s="959"/>
      <c r="L5" s="955"/>
      <c r="M5" s="955"/>
      <c r="N5" s="955"/>
      <c r="O5" s="955"/>
      <c r="P5" s="955"/>
      <c r="Q5" s="498"/>
    </row>
    <row r="6" spans="1:20" s="170" customFormat="1" ht="12.75" x14ac:dyDescent="0.2">
      <c r="A6" s="114"/>
      <c r="B6" s="114"/>
      <c r="C6" s="114"/>
      <c r="D6" s="114"/>
      <c r="E6" s="114"/>
      <c r="F6" s="956"/>
      <c r="G6" s="960"/>
      <c r="H6" s="956"/>
      <c r="I6" s="956"/>
      <c r="J6" s="960"/>
      <c r="K6" s="960"/>
      <c r="L6" s="956"/>
      <c r="M6" s="956"/>
      <c r="N6" s="956"/>
      <c r="O6" s="956"/>
      <c r="P6" s="956"/>
      <c r="Q6" s="498"/>
    </row>
    <row r="7" spans="1:20" s="170" customFormat="1" ht="12.75" x14ac:dyDescent="0.2">
      <c r="A7" s="70"/>
      <c r="B7" s="70"/>
      <c r="C7" s="70"/>
      <c r="D7" s="70"/>
      <c r="E7" s="70"/>
      <c r="F7" s="564"/>
      <c r="G7" s="564"/>
      <c r="H7" s="17"/>
      <c r="I7" s="17"/>
    </row>
    <row r="8" spans="1:20" s="170" customFormat="1" ht="12.75" x14ac:dyDescent="0.2">
      <c r="A8" s="975" t="s">
        <v>225</v>
      </c>
      <c r="B8" s="975"/>
      <c r="C8" s="975"/>
      <c r="D8" s="975"/>
      <c r="E8" s="975"/>
      <c r="F8" s="565">
        <v>716</v>
      </c>
      <c r="G8" s="565">
        <v>692</v>
      </c>
      <c r="H8" s="226">
        <v>749</v>
      </c>
      <c r="I8" s="226">
        <v>734</v>
      </c>
      <c r="J8" s="170">
        <v>685</v>
      </c>
      <c r="K8" s="170">
        <v>743</v>
      </c>
      <c r="L8" s="170">
        <v>813</v>
      </c>
      <c r="M8" s="170">
        <v>997</v>
      </c>
      <c r="N8" s="581">
        <v>1045</v>
      </c>
      <c r="O8" s="568">
        <v>1313</v>
      </c>
      <c r="P8" s="568">
        <v>1406</v>
      </c>
    </row>
    <row r="9" spans="1:20" s="170" customFormat="1" ht="12.75" x14ac:dyDescent="0.2">
      <c r="A9" s="49"/>
      <c r="B9" s="501"/>
      <c r="C9" s="501"/>
      <c r="D9" s="501"/>
      <c r="E9" s="501"/>
      <c r="F9" s="569"/>
      <c r="G9" s="582"/>
      <c r="H9" s="582"/>
      <c r="I9" s="582"/>
      <c r="O9" s="567"/>
      <c r="P9" s="567"/>
    </row>
    <row r="10" spans="1:20" s="170" customFormat="1" ht="14.25" x14ac:dyDescent="0.2">
      <c r="A10" s="1000" t="s">
        <v>310</v>
      </c>
      <c r="B10" s="1000"/>
      <c r="C10" s="1000"/>
      <c r="D10" s="1000"/>
      <c r="E10" s="1000"/>
      <c r="F10" s="79">
        <f t="shared" ref="F10:N10" si="0">F14+F33</f>
        <v>4</v>
      </c>
      <c r="G10" s="79">
        <f t="shared" si="0"/>
        <v>11</v>
      </c>
      <c r="H10" s="79">
        <f t="shared" si="0"/>
        <v>47</v>
      </c>
      <c r="I10" s="79">
        <f t="shared" si="0"/>
        <v>47</v>
      </c>
      <c r="J10" s="79">
        <f t="shared" si="0"/>
        <v>113</v>
      </c>
      <c r="K10" s="79">
        <f t="shared" si="0"/>
        <v>114</v>
      </c>
      <c r="L10" s="79">
        <f t="shared" si="0"/>
        <v>112</v>
      </c>
      <c r="M10" s="79">
        <f t="shared" si="0"/>
        <v>345</v>
      </c>
      <c r="N10" s="79">
        <f t="shared" si="0"/>
        <v>363</v>
      </c>
      <c r="O10" s="79">
        <f>O14+O33</f>
        <v>588</v>
      </c>
      <c r="P10" s="79">
        <f>P14+P33</f>
        <v>802</v>
      </c>
    </row>
    <row r="11" spans="1:20" s="170" customFormat="1" ht="12.75" x14ac:dyDescent="0.2">
      <c r="A11" s="507"/>
      <c r="B11" s="507"/>
      <c r="C11" s="506"/>
      <c r="D11" s="506"/>
      <c r="E11" s="506"/>
      <c r="F11" s="569"/>
      <c r="G11" s="569"/>
      <c r="H11" s="569"/>
      <c r="I11" s="569"/>
      <c r="O11" s="567"/>
      <c r="P11" s="567"/>
    </row>
    <row r="12" spans="1:20" s="170" customFormat="1" ht="12.75" x14ac:dyDescent="0.2">
      <c r="A12" s="507"/>
      <c r="B12" s="1001" t="s">
        <v>92</v>
      </c>
      <c r="C12" s="1001"/>
      <c r="D12" s="1001"/>
      <c r="E12" s="506"/>
      <c r="F12" s="569"/>
      <c r="G12" s="569"/>
      <c r="H12" s="569"/>
      <c r="I12" s="569"/>
      <c r="O12" s="567"/>
      <c r="P12" s="567"/>
    </row>
    <row r="13" spans="1:20" s="170" customFormat="1" ht="12.75" x14ac:dyDescent="0.2">
      <c r="A13" s="507"/>
      <c r="B13" s="508" t="s">
        <v>229</v>
      </c>
      <c r="C13" s="508"/>
      <c r="D13" s="508"/>
      <c r="E13" s="508"/>
      <c r="F13" s="569"/>
      <c r="G13" s="569"/>
      <c r="H13" s="569"/>
      <c r="I13" s="569"/>
      <c r="O13" s="567"/>
      <c r="P13" s="567"/>
    </row>
    <row r="14" spans="1:20" s="170" customFormat="1" ht="12.75" x14ac:dyDescent="0.2">
      <c r="A14" s="507"/>
      <c r="B14" s="507"/>
      <c r="C14" s="1003" t="s">
        <v>228</v>
      </c>
      <c r="D14" s="1003"/>
      <c r="E14" s="1003"/>
      <c r="F14" s="397">
        <f t="shared" ref="F14:N14" si="1">F16+F22</f>
        <v>3</v>
      </c>
      <c r="G14" s="397">
        <f t="shared" si="1"/>
        <v>9</v>
      </c>
      <c r="H14" s="397">
        <f t="shared" si="1"/>
        <v>28</v>
      </c>
      <c r="I14" s="397">
        <f t="shared" si="1"/>
        <v>32</v>
      </c>
      <c r="J14" s="397">
        <f t="shared" si="1"/>
        <v>60</v>
      </c>
      <c r="K14" s="397">
        <f t="shared" si="1"/>
        <v>62</v>
      </c>
      <c r="L14" s="397">
        <f t="shared" si="1"/>
        <v>74</v>
      </c>
      <c r="M14" s="397">
        <f t="shared" si="1"/>
        <v>286</v>
      </c>
      <c r="N14" s="397">
        <f t="shared" si="1"/>
        <v>337</v>
      </c>
      <c r="O14" s="397">
        <f>O16+O22</f>
        <v>575</v>
      </c>
      <c r="P14" s="397">
        <f>P16+P22</f>
        <v>783</v>
      </c>
    </row>
    <row r="15" spans="1:20" s="170" customFormat="1" ht="12.75" x14ac:dyDescent="0.2">
      <c r="A15" s="507"/>
      <c r="B15" s="523"/>
      <c r="C15" s="507"/>
      <c r="D15" s="507"/>
      <c r="E15" s="507"/>
      <c r="F15" s="569"/>
      <c r="G15" s="569"/>
      <c r="H15" s="569"/>
      <c r="I15" s="569"/>
      <c r="O15" s="567"/>
      <c r="P15" s="567"/>
    </row>
    <row r="16" spans="1:20" s="170" customFormat="1" ht="12.75" x14ac:dyDescent="0.2">
      <c r="A16" s="507"/>
      <c r="B16" s="507"/>
      <c r="C16" s="1003" t="s">
        <v>227</v>
      </c>
      <c r="D16" s="1003"/>
      <c r="E16" s="1003"/>
      <c r="F16" s="397">
        <f t="shared" ref="F16:N16" si="2">F19+F20</f>
        <v>2</v>
      </c>
      <c r="G16" s="397">
        <f t="shared" si="2"/>
        <v>6</v>
      </c>
      <c r="H16" s="397">
        <f t="shared" si="2"/>
        <v>26</v>
      </c>
      <c r="I16" s="397">
        <f t="shared" si="2"/>
        <v>30</v>
      </c>
      <c r="J16" s="397">
        <f t="shared" si="2"/>
        <v>58</v>
      </c>
      <c r="K16" s="397">
        <f t="shared" si="2"/>
        <v>56</v>
      </c>
      <c r="L16" s="397">
        <f t="shared" si="2"/>
        <v>72</v>
      </c>
      <c r="M16" s="397">
        <f t="shared" si="2"/>
        <v>281</v>
      </c>
      <c r="N16" s="397">
        <f t="shared" si="2"/>
        <v>335</v>
      </c>
      <c r="O16" s="397">
        <f>O19+O20</f>
        <v>572</v>
      </c>
      <c r="P16" s="397">
        <f>P19+P20</f>
        <v>777</v>
      </c>
    </row>
    <row r="17" spans="1:16" s="170" customFormat="1" ht="12.75" x14ac:dyDescent="0.2">
      <c r="A17" s="507"/>
      <c r="B17" s="507"/>
      <c r="C17" s="1004" t="s">
        <v>535</v>
      </c>
      <c r="D17" s="1004"/>
      <c r="E17" s="1004"/>
      <c r="F17" s="569"/>
      <c r="G17" s="569"/>
      <c r="H17" s="569"/>
      <c r="I17" s="569"/>
      <c r="O17" s="567"/>
      <c r="P17" s="567"/>
    </row>
    <row r="18" spans="1:16" s="170" customFormat="1" ht="12.75" x14ac:dyDescent="0.2">
      <c r="A18" s="507"/>
      <c r="B18" s="507"/>
      <c r="C18" s="1001" t="s">
        <v>92</v>
      </c>
      <c r="D18" s="1001"/>
      <c r="E18" s="507"/>
      <c r="F18" s="569"/>
      <c r="G18" s="569"/>
      <c r="H18" s="569"/>
      <c r="I18" s="569"/>
      <c r="O18" s="567"/>
      <c r="P18" s="567"/>
    </row>
    <row r="19" spans="1:16" s="170" customFormat="1" ht="14.25" x14ac:dyDescent="0.2">
      <c r="A19" s="507"/>
      <c r="B19" s="507"/>
      <c r="C19" s="507"/>
      <c r="D19" s="1003" t="s">
        <v>280</v>
      </c>
      <c r="E19" s="1003"/>
      <c r="F19" s="569">
        <v>0</v>
      </c>
      <c r="G19" s="569">
        <v>4</v>
      </c>
      <c r="H19" s="569">
        <v>0</v>
      </c>
      <c r="I19" s="569">
        <v>3</v>
      </c>
      <c r="J19" s="567">
        <v>4</v>
      </c>
      <c r="K19" s="567">
        <v>3</v>
      </c>
      <c r="L19" s="567">
        <v>2</v>
      </c>
      <c r="M19" s="567">
        <v>2</v>
      </c>
      <c r="N19" s="567">
        <v>4</v>
      </c>
      <c r="O19" s="567">
        <v>8</v>
      </c>
      <c r="P19" s="567">
        <v>9</v>
      </c>
    </row>
    <row r="20" spans="1:16" s="170" customFormat="1" ht="14.25" x14ac:dyDescent="0.2">
      <c r="A20" s="507"/>
      <c r="B20" s="507"/>
      <c r="C20" s="507"/>
      <c r="D20" s="1003" t="s">
        <v>284</v>
      </c>
      <c r="E20" s="1003"/>
      <c r="F20" s="569">
        <v>2</v>
      </c>
      <c r="G20" s="569">
        <v>2</v>
      </c>
      <c r="H20" s="569">
        <v>26</v>
      </c>
      <c r="I20" s="569">
        <v>27</v>
      </c>
      <c r="J20" s="567">
        <v>54</v>
      </c>
      <c r="K20" s="567">
        <v>53</v>
      </c>
      <c r="L20" s="567">
        <v>70</v>
      </c>
      <c r="M20" s="567">
        <v>279</v>
      </c>
      <c r="N20" s="567">
        <v>331</v>
      </c>
      <c r="O20" s="567">
        <v>564</v>
      </c>
      <c r="P20" s="567">
        <v>768</v>
      </c>
    </row>
    <row r="21" spans="1:16" s="170" customFormat="1" ht="12.75" x14ac:dyDescent="0.2">
      <c r="A21" s="507"/>
      <c r="B21" s="507"/>
      <c r="C21" s="507"/>
      <c r="D21" s="507"/>
      <c r="E21" s="507"/>
      <c r="F21" s="569"/>
      <c r="G21" s="569"/>
      <c r="H21" s="569"/>
      <c r="I21" s="569"/>
      <c r="O21" s="567"/>
      <c r="P21" s="567"/>
    </row>
    <row r="22" spans="1:16" s="170" customFormat="1" ht="12.75" x14ac:dyDescent="0.2">
      <c r="A22" s="507"/>
      <c r="B22" s="507"/>
      <c r="C22" s="1003" t="s">
        <v>231</v>
      </c>
      <c r="D22" s="1003"/>
      <c r="E22" s="1003"/>
      <c r="F22" s="397">
        <f t="shared" ref="F22:N22" si="3">F24+F25</f>
        <v>1</v>
      </c>
      <c r="G22" s="397">
        <f t="shared" si="3"/>
        <v>3</v>
      </c>
      <c r="H22" s="397">
        <f t="shared" si="3"/>
        <v>2</v>
      </c>
      <c r="I22" s="397">
        <f t="shared" si="3"/>
        <v>2</v>
      </c>
      <c r="J22" s="397">
        <f t="shared" si="3"/>
        <v>2</v>
      </c>
      <c r="K22" s="397">
        <f t="shared" si="3"/>
        <v>6</v>
      </c>
      <c r="L22" s="397">
        <f t="shared" si="3"/>
        <v>2</v>
      </c>
      <c r="M22" s="397">
        <f t="shared" si="3"/>
        <v>5</v>
      </c>
      <c r="N22" s="397">
        <f t="shared" si="3"/>
        <v>2</v>
      </c>
      <c r="O22" s="397">
        <f>O24+O25</f>
        <v>3</v>
      </c>
      <c r="P22" s="397">
        <f>P24+P25</f>
        <v>6</v>
      </c>
    </row>
    <row r="23" spans="1:16" s="170" customFormat="1" ht="12.75" x14ac:dyDescent="0.2">
      <c r="A23" s="507"/>
      <c r="B23" s="507"/>
      <c r="C23" s="1001" t="s">
        <v>92</v>
      </c>
      <c r="D23" s="1001"/>
      <c r="E23" s="507"/>
      <c r="F23" s="569"/>
      <c r="G23" s="569"/>
      <c r="H23" s="569"/>
      <c r="I23" s="569"/>
      <c r="O23" s="567"/>
      <c r="P23" s="567"/>
    </row>
    <row r="24" spans="1:16" s="170" customFormat="1" ht="14.25" x14ac:dyDescent="0.2">
      <c r="A24" s="507"/>
      <c r="B24" s="507"/>
      <c r="C24" s="507"/>
      <c r="D24" s="1003" t="s">
        <v>281</v>
      </c>
      <c r="E24" s="1003"/>
      <c r="F24" s="569">
        <v>0</v>
      </c>
      <c r="G24" s="569">
        <v>3</v>
      </c>
      <c r="H24" s="569">
        <v>1</v>
      </c>
      <c r="I24" s="569">
        <v>2</v>
      </c>
      <c r="J24" s="567">
        <v>2</v>
      </c>
      <c r="K24" s="567">
        <v>4</v>
      </c>
      <c r="L24" s="567">
        <v>1</v>
      </c>
      <c r="M24" s="567">
        <v>2</v>
      </c>
      <c r="N24" s="567">
        <v>1</v>
      </c>
      <c r="O24" s="567">
        <v>1</v>
      </c>
      <c r="P24" s="567">
        <v>0</v>
      </c>
    </row>
    <row r="25" spans="1:16" s="170" customFormat="1" ht="14.25" x14ac:dyDescent="0.2">
      <c r="A25" s="507"/>
      <c r="B25" s="507"/>
      <c r="C25" s="507"/>
      <c r="D25" s="1003" t="s">
        <v>285</v>
      </c>
      <c r="E25" s="1003"/>
      <c r="F25" s="569">
        <v>1</v>
      </c>
      <c r="G25" s="569">
        <v>0</v>
      </c>
      <c r="H25" s="569">
        <v>1</v>
      </c>
      <c r="I25" s="569">
        <v>0</v>
      </c>
      <c r="J25" s="567">
        <v>0</v>
      </c>
      <c r="K25" s="567">
        <v>2</v>
      </c>
      <c r="L25" s="567">
        <v>1</v>
      </c>
      <c r="M25" s="567">
        <v>3</v>
      </c>
      <c r="N25" s="567">
        <v>1</v>
      </c>
      <c r="O25" s="567">
        <v>2</v>
      </c>
      <c r="P25" s="567">
        <v>6</v>
      </c>
    </row>
    <row r="26" spans="1:16" s="170" customFormat="1" ht="12.75" x14ac:dyDescent="0.2">
      <c r="A26" s="507"/>
      <c r="B26" s="507"/>
      <c r="C26" s="507"/>
      <c r="D26" s="507"/>
      <c r="E26" s="507"/>
      <c r="F26" s="569"/>
      <c r="G26" s="569"/>
      <c r="H26" s="569"/>
      <c r="I26" s="569"/>
      <c r="O26" s="567"/>
      <c r="P26" s="567"/>
    </row>
    <row r="27" spans="1:16" s="170" customFormat="1" ht="12.75" x14ac:dyDescent="0.2">
      <c r="A27" s="507"/>
      <c r="B27" s="507"/>
      <c r="C27" s="1004" t="s">
        <v>370</v>
      </c>
      <c r="D27" s="1004"/>
      <c r="E27" s="508"/>
      <c r="F27" s="569"/>
      <c r="G27" s="569"/>
      <c r="H27" s="569"/>
      <c r="I27" s="569"/>
      <c r="O27" s="567"/>
      <c r="P27" s="567"/>
    </row>
    <row r="28" spans="1:16" s="170" customFormat="1" ht="12.75" x14ac:dyDescent="0.2">
      <c r="A28" s="507"/>
      <c r="B28" s="507"/>
      <c r="C28" s="507"/>
      <c r="D28" s="1003" t="s">
        <v>282</v>
      </c>
      <c r="E28" s="1003"/>
      <c r="F28" s="397">
        <f t="shared" ref="F28:N28" si="4">F19+F24</f>
        <v>0</v>
      </c>
      <c r="G28" s="397">
        <f t="shared" si="4"/>
        <v>7</v>
      </c>
      <c r="H28" s="397">
        <f t="shared" si="4"/>
        <v>1</v>
      </c>
      <c r="I28" s="397">
        <f t="shared" si="4"/>
        <v>5</v>
      </c>
      <c r="J28" s="397">
        <f t="shared" si="4"/>
        <v>6</v>
      </c>
      <c r="K28" s="397">
        <f t="shared" si="4"/>
        <v>7</v>
      </c>
      <c r="L28" s="397">
        <f t="shared" si="4"/>
        <v>3</v>
      </c>
      <c r="M28" s="397">
        <f t="shared" si="4"/>
        <v>4</v>
      </c>
      <c r="N28" s="397">
        <f t="shared" si="4"/>
        <v>5</v>
      </c>
      <c r="O28" s="397">
        <f>O19+O24</f>
        <v>9</v>
      </c>
      <c r="P28" s="397">
        <f>P19+P24</f>
        <v>9</v>
      </c>
    </row>
    <row r="29" spans="1:16" s="170" customFormat="1" ht="12.75" x14ac:dyDescent="0.2">
      <c r="A29" s="507"/>
      <c r="B29" s="507"/>
      <c r="C29" s="507"/>
      <c r="D29" s="1003" t="s">
        <v>369</v>
      </c>
      <c r="E29" s="1003"/>
      <c r="F29" s="397">
        <f t="shared" ref="F29:N29" si="5">F20+F25</f>
        <v>3</v>
      </c>
      <c r="G29" s="397">
        <f t="shared" si="5"/>
        <v>2</v>
      </c>
      <c r="H29" s="397">
        <f t="shared" si="5"/>
        <v>27</v>
      </c>
      <c r="I29" s="397">
        <f t="shared" si="5"/>
        <v>27</v>
      </c>
      <c r="J29" s="397">
        <f t="shared" si="5"/>
        <v>54</v>
      </c>
      <c r="K29" s="397">
        <f t="shared" si="5"/>
        <v>55</v>
      </c>
      <c r="L29" s="397">
        <f t="shared" si="5"/>
        <v>71</v>
      </c>
      <c r="M29" s="397">
        <f t="shared" si="5"/>
        <v>282</v>
      </c>
      <c r="N29" s="397">
        <f t="shared" si="5"/>
        <v>332</v>
      </c>
      <c r="O29" s="397">
        <f>O20+O25</f>
        <v>566</v>
      </c>
      <c r="P29" s="397">
        <f>P20+P25</f>
        <v>774</v>
      </c>
    </row>
    <row r="30" spans="1:16" s="170" customFormat="1" ht="12.75" x14ac:dyDescent="0.2">
      <c r="A30" s="507"/>
      <c r="B30" s="507"/>
      <c r="C30" s="507"/>
      <c r="D30" s="507"/>
      <c r="E30" s="507"/>
      <c r="F30" s="569"/>
      <c r="G30" s="569"/>
      <c r="H30" s="569"/>
      <c r="I30" s="569"/>
      <c r="O30" s="567"/>
      <c r="P30" s="567"/>
    </row>
    <row r="31" spans="1:16" s="170" customFormat="1" ht="12.75" x14ac:dyDescent="0.2">
      <c r="A31" s="507"/>
      <c r="B31" s="507"/>
      <c r="C31" s="507"/>
      <c r="D31" s="507"/>
      <c r="E31" s="507"/>
      <c r="F31" s="569"/>
      <c r="G31" s="569"/>
      <c r="H31" s="569"/>
      <c r="I31" s="569"/>
      <c r="O31" s="567"/>
      <c r="P31" s="567"/>
    </row>
    <row r="32" spans="1:16" s="170" customFormat="1" ht="12.75" x14ac:dyDescent="0.2">
      <c r="A32" s="507"/>
      <c r="B32" s="508" t="s">
        <v>230</v>
      </c>
      <c r="C32" s="508"/>
      <c r="D32" s="508"/>
      <c r="E32" s="508"/>
      <c r="F32" s="569"/>
      <c r="G32" s="569"/>
      <c r="H32" s="569"/>
      <c r="I32" s="569"/>
      <c r="O32" s="567"/>
      <c r="P32" s="567"/>
    </row>
    <row r="33" spans="1:17" s="170" customFormat="1" ht="12.75" x14ac:dyDescent="0.2">
      <c r="A33" s="507"/>
      <c r="B33" s="507"/>
      <c r="C33" s="1003" t="s">
        <v>232</v>
      </c>
      <c r="D33" s="1003"/>
      <c r="E33" s="1003"/>
      <c r="F33" s="397">
        <f t="shared" ref="F33:O33" si="6">F35+F36</f>
        <v>1</v>
      </c>
      <c r="G33" s="397">
        <f t="shared" si="6"/>
        <v>2</v>
      </c>
      <c r="H33" s="397">
        <f t="shared" si="6"/>
        <v>19</v>
      </c>
      <c r="I33" s="397">
        <f t="shared" si="6"/>
        <v>15</v>
      </c>
      <c r="J33" s="397">
        <f t="shared" si="6"/>
        <v>53</v>
      </c>
      <c r="K33" s="397">
        <f t="shared" si="6"/>
        <v>52</v>
      </c>
      <c r="L33" s="397">
        <f t="shared" si="6"/>
        <v>38</v>
      </c>
      <c r="M33" s="397">
        <f t="shared" si="6"/>
        <v>59</v>
      </c>
      <c r="N33" s="397">
        <f t="shared" si="6"/>
        <v>26</v>
      </c>
      <c r="O33" s="397">
        <f t="shared" si="6"/>
        <v>13</v>
      </c>
      <c r="P33" s="397">
        <f t="shared" ref="P33" si="7">P35+P36</f>
        <v>19</v>
      </c>
    </row>
    <row r="34" spans="1:17" s="170" customFormat="1" ht="12.75" x14ac:dyDescent="0.2">
      <c r="A34" s="507"/>
      <c r="B34" s="507"/>
      <c r="C34" s="1001" t="s">
        <v>92</v>
      </c>
      <c r="D34" s="1001"/>
      <c r="E34" s="507"/>
      <c r="F34" s="569"/>
      <c r="G34" s="569"/>
      <c r="H34" s="569"/>
      <c r="I34" s="569"/>
      <c r="O34" s="567"/>
      <c r="P34" s="567"/>
    </row>
    <row r="35" spans="1:17" s="170" customFormat="1" ht="15" customHeight="1" x14ac:dyDescent="0.2">
      <c r="A35" s="507"/>
      <c r="B35" s="507"/>
      <c r="C35" s="507"/>
      <c r="D35" s="1003" t="s">
        <v>254</v>
      </c>
      <c r="E35" s="1003"/>
      <c r="F35" s="569">
        <v>1</v>
      </c>
      <c r="G35" s="569">
        <v>2</v>
      </c>
      <c r="H35" s="569">
        <v>19</v>
      </c>
      <c r="I35" s="569">
        <v>15</v>
      </c>
      <c r="J35" s="567">
        <v>52</v>
      </c>
      <c r="K35" s="567">
        <v>51</v>
      </c>
      <c r="L35" s="567">
        <v>36</v>
      </c>
      <c r="M35" s="567">
        <v>58</v>
      </c>
      <c r="N35" s="567">
        <v>25</v>
      </c>
      <c r="O35" s="567">
        <v>13</v>
      </c>
      <c r="P35" s="567">
        <v>19</v>
      </c>
    </row>
    <row r="36" spans="1:17" s="170" customFormat="1" ht="15" customHeight="1" x14ac:dyDescent="0.2">
      <c r="A36" s="507"/>
      <c r="B36" s="507"/>
      <c r="C36" s="507"/>
      <c r="D36" s="1003" t="s">
        <v>313</v>
      </c>
      <c r="E36" s="1003"/>
      <c r="F36" s="569">
        <v>0</v>
      </c>
      <c r="G36" s="569">
        <v>0</v>
      </c>
      <c r="H36" s="569">
        <v>0</v>
      </c>
      <c r="I36" s="569">
        <v>0</v>
      </c>
      <c r="J36" s="170">
        <v>1</v>
      </c>
      <c r="K36" s="170">
        <v>1</v>
      </c>
      <c r="L36" s="170">
        <v>2</v>
      </c>
      <c r="M36" s="170">
        <v>1</v>
      </c>
      <c r="N36" s="170">
        <v>1</v>
      </c>
      <c r="O36" s="567">
        <v>0</v>
      </c>
      <c r="P36" s="567">
        <v>0</v>
      </c>
    </row>
    <row r="37" spans="1:17" s="170" customFormat="1" ht="15" customHeight="1" x14ac:dyDescent="0.2">
      <c r="A37" s="507"/>
      <c r="B37" s="507"/>
      <c r="C37" s="507"/>
      <c r="D37" s="507"/>
      <c r="E37" s="507"/>
      <c r="F37" s="569"/>
      <c r="G37" s="569"/>
      <c r="H37" s="569"/>
      <c r="I37" s="569"/>
      <c r="O37" s="567"/>
      <c r="P37" s="567"/>
    </row>
    <row r="38" spans="1:17" s="170" customFormat="1" ht="15" customHeight="1" x14ac:dyDescent="0.2">
      <c r="A38" s="507"/>
      <c r="B38" s="1003" t="s">
        <v>292</v>
      </c>
      <c r="C38" s="1003"/>
      <c r="D38" s="1003"/>
      <c r="E38" s="1003"/>
      <c r="F38" s="397">
        <f t="shared" ref="F38:N38" si="8">F10</f>
        <v>4</v>
      </c>
      <c r="G38" s="397">
        <f t="shared" si="8"/>
        <v>11</v>
      </c>
      <c r="H38" s="397">
        <f t="shared" si="8"/>
        <v>47</v>
      </c>
      <c r="I38" s="397">
        <f t="shared" si="8"/>
        <v>47</v>
      </c>
      <c r="J38" s="397">
        <f t="shared" si="8"/>
        <v>113</v>
      </c>
      <c r="K38" s="397">
        <f t="shared" si="8"/>
        <v>114</v>
      </c>
      <c r="L38" s="397">
        <f t="shared" si="8"/>
        <v>112</v>
      </c>
      <c r="M38" s="397">
        <f t="shared" si="8"/>
        <v>345</v>
      </c>
      <c r="N38" s="397">
        <f t="shared" si="8"/>
        <v>363</v>
      </c>
      <c r="O38" s="397">
        <f>O10</f>
        <v>588</v>
      </c>
      <c r="P38" s="397">
        <f>P10</f>
        <v>802</v>
      </c>
    </row>
    <row r="39" spans="1:17" s="170" customFormat="1" ht="15" customHeight="1" x14ac:dyDescent="0.2">
      <c r="A39" s="507"/>
      <c r="B39" s="1001" t="s">
        <v>92</v>
      </c>
      <c r="C39" s="1001"/>
      <c r="D39" s="1001"/>
      <c r="E39" s="507"/>
      <c r="F39" s="569"/>
      <c r="G39" s="569"/>
      <c r="H39" s="569"/>
      <c r="I39" s="569"/>
      <c r="J39" s="569"/>
      <c r="O39" s="567"/>
      <c r="P39" s="567"/>
    </row>
    <row r="40" spans="1:17" s="170" customFormat="1" ht="15" customHeight="1" x14ac:dyDescent="0.2">
      <c r="A40" s="507"/>
      <c r="B40" s="507"/>
      <c r="C40" s="507"/>
      <c r="D40" s="1003" t="s">
        <v>227</v>
      </c>
      <c r="E40" s="1003"/>
      <c r="F40" s="397">
        <f t="shared" ref="F40:N40" si="9">F16+F35</f>
        <v>3</v>
      </c>
      <c r="G40" s="397">
        <f t="shared" si="9"/>
        <v>8</v>
      </c>
      <c r="H40" s="397">
        <f t="shared" si="9"/>
        <v>45</v>
      </c>
      <c r="I40" s="397">
        <f t="shared" si="9"/>
        <v>45</v>
      </c>
      <c r="J40" s="397">
        <f t="shared" si="9"/>
        <v>110</v>
      </c>
      <c r="K40" s="397">
        <f t="shared" si="9"/>
        <v>107</v>
      </c>
      <c r="L40" s="397">
        <f t="shared" si="9"/>
        <v>108</v>
      </c>
      <c r="M40" s="397">
        <f t="shared" si="9"/>
        <v>339</v>
      </c>
      <c r="N40" s="397">
        <f t="shared" si="9"/>
        <v>360</v>
      </c>
      <c r="O40" s="397">
        <f>O16+O35</f>
        <v>585</v>
      </c>
      <c r="P40" s="397">
        <f>P16+P35</f>
        <v>796</v>
      </c>
    </row>
    <row r="41" spans="1:17" s="170" customFormat="1" ht="15" customHeight="1" x14ac:dyDescent="0.2">
      <c r="A41" s="507"/>
      <c r="B41" s="507"/>
      <c r="C41" s="507"/>
      <c r="D41" s="1003" t="s">
        <v>231</v>
      </c>
      <c r="E41" s="1003"/>
      <c r="F41" s="397">
        <f t="shared" ref="F41:N41" si="10">F22+F36</f>
        <v>1</v>
      </c>
      <c r="G41" s="397">
        <f t="shared" si="10"/>
        <v>3</v>
      </c>
      <c r="H41" s="397">
        <f t="shared" si="10"/>
        <v>2</v>
      </c>
      <c r="I41" s="397">
        <f t="shared" si="10"/>
        <v>2</v>
      </c>
      <c r="J41" s="397">
        <f t="shared" si="10"/>
        <v>3</v>
      </c>
      <c r="K41" s="397">
        <f t="shared" si="10"/>
        <v>7</v>
      </c>
      <c r="L41" s="397">
        <f t="shared" si="10"/>
        <v>4</v>
      </c>
      <c r="M41" s="397">
        <f t="shared" si="10"/>
        <v>6</v>
      </c>
      <c r="N41" s="397">
        <f t="shared" si="10"/>
        <v>3</v>
      </c>
      <c r="O41" s="397">
        <f>O22+O36</f>
        <v>3</v>
      </c>
      <c r="P41" s="397">
        <f>P22+P36</f>
        <v>6</v>
      </c>
      <c r="Q41" s="569"/>
    </row>
    <row r="42" spans="1:17" ht="12.75" x14ac:dyDescent="0.2">
      <c r="A42" s="574"/>
      <c r="B42" s="574"/>
      <c r="C42" s="574"/>
      <c r="D42" s="574"/>
      <c r="E42" s="574"/>
      <c r="F42" s="574"/>
      <c r="G42" s="574"/>
      <c r="H42" s="574"/>
      <c r="I42" s="574"/>
      <c r="J42" s="574"/>
      <c r="K42" s="574"/>
      <c r="L42" s="574"/>
      <c r="M42" s="574"/>
      <c r="N42" s="574"/>
      <c r="O42" s="574"/>
      <c r="P42" s="574"/>
    </row>
    <row r="43" spans="1:17" ht="15" x14ac:dyDescent="0.2">
      <c r="A43" s="575"/>
      <c r="B43" s="575"/>
      <c r="C43" s="575"/>
      <c r="D43" s="575"/>
      <c r="E43" s="575"/>
      <c r="F43" s="17"/>
      <c r="G43" s="17"/>
      <c r="H43" s="17"/>
      <c r="I43" s="17"/>
      <c r="J43" s="17"/>
    </row>
    <row r="44" spans="1:17" ht="11.25" customHeight="1" x14ac:dyDescent="0.2">
      <c r="A44" s="973" t="s">
        <v>194</v>
      </c>
      <c r="B44" s="973"/>
      <c r="C44" s="973"/>
      <c r="D44" s="973"/>
      <c r="E44" s="74"/>
      <c r="F44" s="69"/>
      <c r="G44" s="69"/>
      <c r="H44" s="69"/>
      <c r="I44" s="69"/>
    </row>
    <row r="45" spans="1:17" ht="11.25" customHeight="1" x14ac:dyDescent="0.2">
      <c r="A45" s="734" t="s">
        <v>311</v>
      </c>
      <c r="B45" s="734"/>
      <c r="C45" s="734"/>
      <c r="D45" s="734"/>
      <c r="E45" s="734"/>
      <c r="F45" s="734"/>
      <c r="G45" s="734"/>
      <c r="H45" s="734"/>
      <c r="I45" s="734"/>
      <c r="J45" s="734"/>
      <c r="K45" s="734"/>
      <c r="L45" s="734"/>
      <c r="M45" s="734"/>
      <c r="N45" s="734"/>
      <c r="O45" s="734"/>
      <c r="P45" s="576"/>
    </row>
    <row r="46" spans="1:17" ht="11.25" customHeight="1" x14ac:dyDescent="0.2">
      <c r="A46" s="734" t="s">
        <v>536</v>
      </c>
      <c r="B46" s="734"/>
      <c r="C46" s="734"/>
      <c r="D46" s="734"/>
      <c r="E46" s="734"/>
      <c r="F46" s="734"/>
      <c r="G46" s="734"/>
      <c r="H46" s="734"/>
      <c r="I46" s="734"/>
      <c r="J46" s="734"/>
      <c r="K46" s="734"/>
      <c r="L46" s="734"/>
      <c r="M46" s="734"/>
      <c r="N46" s="734"/>
      <c r="O46" s="734"/>
      <c r="P46" s="576"/>
    </row>
    <row r="47" spans="1:17" ht="11.25" customHeight="1" x14ac:dyDescent="0.2">
      <c r="A47" s="734" t="s">
        <v>537</v>
      </c>
      <c r="B47" s="734"/>
      <c r="C47" s="734"/>
      <c r="D47" s="734"/>
      <c r="E47" s="734"/>
      <c r="F47" s="734"/>
      <c r="G47" s="734"/>
      <c r="H47" s="734"/>
      <c r="I47" s="734"/>
      <c r="J47" s="734"/>
      <c r="K47" s="734"/>
      <c r="L47" s="734"/>
      <c r="M47" s="734"/>
      <c r="N47" s="734"/>
      <c r="O47" s="734"/>
      <c r="P47" s="576"/>
    </row>
    <row r="48" spans="1:17" ht="11.25" customHeight="1" x14ac:dyDescent="0.2">
      <c r="A48" s="734" t="s">
        <v>312</v>
      </c>
      <c r="B48" s="734"/>
      <c r="C48" s="734"/>
      <c r="D48" s="734"/>
      <c r="E48" s="734"/>
      <c r="F48" s="734"/>
      <c r="G48" s="734"/>
      <c r="H48" s="734"/>
      <c r="I48" s="734"/>
      <c r="J48" s="734"/>
      <c r="K48" s="734"/>
      <c r="L48" s="734"/>
      <c r="M48" s="734"/>
      <c r="N48" s="734"/>
      <c r="O48" s="734"/>
      <c r="P48" s="576"/>
    </row>
    <row r="49" spans="1:16" ht="11.25" customHeight="1" x14ac:dyDescent="0.2">
      <c r="A49" s="734" t="s">
        <v>538</v>
      </c>
      <c r="B49" s="734"/>
      <c r="C49" s="734"/>
      <c r="D49" s="734"/>
      <c r="E49" s="734"/>
      <c r="F49" s="734"/>
      <c r="G49" s="734"/>
      <c r="H49" s="734"/>
      <c r="I49" s="734"/>
      <c r="J49" s="734"/>
      <c r="K49" s="734"/>
      <c r="L49" s="734"/>
      <c r="M49" s="734"/>
      <c r="N49" s="734"/>
      <c r="O49" s="734"/>
      <c r="P49" s="734"/>
    </row>
    <row r="50" spans="1:16" ht="11.25" customHeight="1" x14ac:dyDescent="0.2">
      <c r="A50" s="749" t="s">
        <v>539</v>
      </c>
      <c r="B50" s="749"/>
      <c r="C50" s="749"/>
      <c r="D50" s="749"/>
      <c r="E50" s="749"/>
      <c r="F50" s="749"/>
      <c r="G50" s="749"/>
      <c r="H50" s="749"/>
      <c r="I50" s="749"/>
      <c r="J50" s="749"/>
      <c r="K50" s="749"/>
      <c r="L50" s="749"/>
      <c r="M50" s="749"/>
      <c r="N50" s="749"/>
      <c r="O50" s="749"/>
      <c r="P50" s="578"/>
    </row>
    <row r="51" spans="1:16" ht="11.25" customHeight="1" x14ac:dyDescent="0.2">
      <c r="A51" s="749"/>
      <c r="B51" s="749"/>
      <c r="C51" s="749"/>
      <c r="D51" s="749"/>
      <c r="E51" s="749"/>
      <c r="F51" s="749"/>
      <c r="G51" s="749"/>
      <c r="H51" s="749"/>
      <c r="I51" s="749"/>
      <c r="J51" s="749"/>
      <c r="K51" s="749"/>
      <c r="L51" s="749"/>
      <c r="M51" s="749"/>
      <c r="N51" s="749"/>
      <c r="O51" s="749"/>
      <c r="P51" s="578"/>
    </row>
    <row r="52" spans="1:16" ht="11.25" customHeight="1" x14ac:dyDescent="0.2">
      <c r="A52" s="734" t="s">
        <v>540</v>
      </c>
      <c r="B52" s="734"/>
      <c r="C52" s="734"/>
      <c r="D52" s="734"/>
      <c r="E52" s="734"/>
      <c r="F52" s="734"/>
      <c r="G52" s="734"/>
      <c r="H52" s="734"/>
      <c r="I52" s="734"/>
      <c r="J52" s="734"/>
      <c r="K52" s="734"/>
      <c r="L52" s="734"/>
      <c r="M52" s="734"/>
      <c r="N52" s="734"/>
      <c r="O52" s="734"/>
      <c r="P52" s="576"/>
    </row>
    <row r="53" spans="1:16" ht="11.25" customHeight="1" x14ac:dyDescent="0.2">
      <c r="A53" s="749" t="s">
        <v>541</v>
      </c>
      <c r="B53" s="749"/>
      <c r="C53" s="749"/>
      <c r="D53" s="749"/>
      <c r="E53" s="749"/>
      <c r="F53" s="749"/>
      <c r="G53" s="749"/>
      <c r="H53" s="749"/>
      <c r="I53" s="749"/>
      <c r="J53" s="749"/>
      <c r="K53" s="749"/>
      <c r="L53" s="749"/>
      <c r="M53" s="749"/>
      <c r="N53" s="749"/>
      <c r="O53" s="749"/>
      <c r="P53" s="578"/>
    </row>
    <row r="54" spans="1:16" ht="11.25" customHeight="1" x14ac:dyDescent="0.2">
      <c r="A54" s="749"/>
      <c r="B54" s="749"/>
      <c r="C54" s="749"/>
      <c r="D54" s="749"/>
      <c r="E54" s="749"/>
      <c r="F54" s="749"/>
      <c r="G54" s="749"/>
      <c r="H54" s="749"/>
      <c r="I54" s="749"/>
      <c r="J54" s="749"/>
      <c r="K54" s="749"/>
      <c r="L54" s="749"/>
      <c r="M54" s="749"/>
      <c r="N54" s="749"/>
      <c r="O54" s="749"/>
      <c r="P54" s="578"/>
    </row>
    <row r="55" spans="1:16" ht="11.25" customHeight="1" x14ac:dyDescent="0.2">
      <c r="A55" s="734" t="s">
        <v>382</v>
      </c>
      <c r="B55" s="734"/>
      <c r="C55" s="734"/>
      <c r="D55" s="734"/>
      <c r="E55" s="734"/>
      <c r="F55" s="734"/>
      <c r="G55" s="734"/>
      <c r="H55" s="734"/>
      <c r="I55" s="734"/>
      <c r="J55" s="734"/>
      <c r="K55" s="734"/>
      <c r="L55" s="734"/>
      <c r="M55" s="734"/>
      <c r="N55" s="734"/>
      <c r="O55" s="734"/>
      <c r="P55" s="576"/>
    </row>
    <row r="56" spans="1:16" ht="11.25" customHeight="1" x14ac:dyDescent="0.2">
      <c r="A56" s="734" t="s">
        <v>309</v>
      </c>
      <c r="B56" s="734"/>
      <c r="C56" s="734"/>
      <c r="D56" s="734"/>
      <c r="E56" s="734"/>
      <c r="F56" s="734"/>
      <c r="G56" s="734"/>
      <c r="H56" s="734"/>
      <c r="I56" s="734"/>
      <c r="J56" s="734"/>
      <c r="K56" s="734"/>
      <c r="L56" s="734"/>
      <c r="M56" s="734"/>
      <c r="N56" s="734"/>
      <c r="O56" s="734"/>
      <c r="P56" s="576"/>
    </row>
    <row r="57" spans="1:16" ht="11.25" customHeight="1" x14ac:dyDescent="0.2">
      <c r="A57" s="473"/>
      <c r="B57" s="359"/>
      <c r="C57" s="359"/>
      <c r="D57" s="359"/>
      <c r="E57" s="359"/>
      <c r="F57" s="359"/>
      <c r="G57" s="359"/>
      <c r="H57" s="359"/>
      <c r="I57" s="359"/>
    </row>
    <row r="58" spans="1:16" ht="11.25" customHeight="1" x14ac:dyDescent="0.2">
      <c r="A58" s="972" t="s">
        <v>785</v>
      </c>
      <c r="B58" s="972"/>
      <c r="C58" s="972"/>
      <c r="D58" s="972"/>
      <c r="E58" s="359"/>
      <c r="F58" s="359"/>
      <c r="G58" s="359"/>
      <c r="H58" s="359"/>
      <c r="I58" s="359"/>
    </row>
    <row r="59" spans="1:16" x14ac:dyDescent="0.2">
      <c r="A59" s="505" t="s">
        <v>223</v>
      </c>
      <c r="B59" s="74"/>
      <c r="C59" s="74"/>
      <c r="D59" s="74"/>
      <c r="E59" s="74"/>
      <c r="F59" s="69"/>
      <c r="G59" s="69"/>
      <c r="H59" s="69"/>
      <c r="I59" s="69"/>
    </row>
    <row r="60" spans="1:16" x14ac:dyDescent="0.2">
      <c r="E60" s="74"/>
      <c r="F60" s="69"/>
      <c r="G60" s="69"/>
      <c r="H60" s="69"/>
      <c r="I60" s="69"/>
    </row>
    <row r="61" spans="1:16" x14ac:dyDescent="0.2">
      <c r="A61" s="73"/>
      <c r="B61" s="73"/>
      <c r="C61" s="73"/>
      <c r="D61" s="73"/>
      <c r="E61" s="73"/>
    </row>
    <row r="62" spans="1:16" x14ac:dyDescent="0.2">
      <c r="A62" s="73"/>
      <c r="B62" s="73"/>
      <c r="C62" s="73"/>
      <c r="D62" s="73"/>
      <c r="E62" s="73"/>
    </row>
    <row r="63" spans="1:16" ht="15" x14ac:dyDescent="0.2">
      <c r="A63" s="579"/>
      <c r="B63" s="579"/>
      <c r="C63" s="579"/>
      <c r="D63" s="579"/>
      <c r="E63" s="579"/>
    </row>
    <row r="64" spans="1:16" ht="15" x14ac:dyDescent="0.2">
      <c r="A64" s="579"/>
      <c r="B64" s="579"/>
      <c r="C64" s="579"/>
      <c r="D64" s="579"/>
      <c r="E64" s="579"/>
    </row>
    <row r="65" spans="1:5" ht="15" x14ac:dyDescent="0.2">
      <c r="A65" s="579"/>
      <c r="B65" s="579"/>
      <c r="C65" s="579"/>
      <c r="D65" s="579"/>
      <c r="E65" s="579"/>
    </row>
    <row r="66" spans="1:5" ht="15" x14ac:dyDescent="0.2">
      <c r="A66" s="579"/>
      <c r="B66" s="579"/>
      <c r="C66" s="579"/>
      <c r="D66" s="579"/>
      <c r="E66" s="579"/>
    </row>
    <row r="67" spans="1:5" ht="15" x14ac:dyDescent="0.2">
      <c r="A67" s="579"/>
      <c r="B67" s="579"/>
      <c r="C67" s="579"/>
      <c r="D67" s="579"/>
      <c r="E67" s="579"/>
    </row>
    <row r="68" spans="1:5" ht="15" x14ac:dyDescent="0.2">
      <c r="A68" s="579"/>
      <c r="B68" s="579"/>
      <c r="C68" s="579"/>
      <c r="D68" s="579"/>
      <c r="E68" s="579"/>
    </row>
    <row r="69" spans="1:5" ht="15" x14ac:dyDescent="0.2">
      <c r="A69" s="579"/>
      <c r="B69" s="579"/>
      <c r="C69" s="579"/>
      <c r="D69" s="579"/>
      <c r="E69" s="579"/>
    </row>
    <row r="70" spans="1:5" ht="15" x14ac:dyDescent="0.2">
      <c r="A70" s="579"/>
      <c r="B70" s="579"/>
      <c r="C70" s="579"/>
      <c r="D70" s="579"/>
      <c r="E70" s="579"/>
    </row>
    <row r="71" spans="1:5" ht="15" x14ac:dyDescent="0.2">
      <c r="A71" s="579"/>
      <c r="B71" s="579"/>
      <c r="C71" s="579"/>
      <c r="D71" s="579"/>
      <c r="E71" s="579"/>
    </row>
    <row r="72" spans="1:5" ht="15" x14ac:dyDescent="0.2">
      <c r="A72" s="579"/>
      <c r="B72" s="579"/>
      <c r="C72" s="579"/>
      <c r="D72" s="579"/>
      <c r="E72" s="579"/>
    </row>
    <row r="73" spans="1:5" ht="15" x14ac:dyDescent="0.2">
      <c r="A73" s="579"/>
      <c r="B73" s="579"/>
      <c r="C73" s="579"/>
      <c r="D73" s="579"/>
      <c r="E73" s="579"/>
    </row>
    <row r="74" spans="1:5" ht="15" x14ac:dyDescent="0.2">
      <c r="A74" s="579"/>
      <c r="B74" s="579"/>
      <c r="C74" s="579"/>
      <c r="D74" s="579"/>
      <c r="E74" s="579"/>
    </row>
    <row r="75" spans="1:5" ht="15" x14ac:dyDescent="0.2">
      <c r="A75" s="579"/>
      <c r="B75" s="579"/>
      <c r="C75" s="579"/>
      <c r="D75" s="579"/>
      <c r="E75" s="579"/>
    </row>
    <row r="76" spans="1:5" ht="15" x14ac:dyDescent="0.2">
      <c r="A76" s="579"/>
      <c r="B76" s="579"/>
      <c r="C76" s="579"/>
      <c r="D76" s="579"/>
      <c r="E76" s="579"/>
    </row>
    <row r="77" spans="1:5" ht="15" x14ac:dyDescent="0.2">
      <c r="A77" s="579"/>
      <c r="B77" s="579"/>
      <c r="C77" s="579"/>
      <c r="D77" s="579"/>
      <c r="E77" s="579"/>
    </row>
    <row r="78" spans="1:5" ht="15" x14ac:dyDescent="0.2">
      <c r="A78" s="579"/>
      <c r="B78" s="579"/>
      <c r="C78" s="579"/>
      <c r="D78" s="579"/>
      <c r="E78" s="579"/>
    </row>
    <row r="79" spans="1:5" ht="15" x14ac:dyDescent="0.2">
      <c r="A79" s="579"/>
      <c r="B79" s="579"/>
      <c r="C79" s="579"/>
      <c r="D79" s="579"/>
      <c r="E79" s="579"/>
    </row>
  </sheetData>
  <mergeCells count="50">
    <mergeCell ref="A56:O56"/>
    <mergeCell ref="D41:E41"/>
    <mergeCell ref="A44:D44"/>
    <mergeCell ref="A45:O45"/>
    <mergeCell ref="A46:O46"/>
    <mergeCell ref="A47:O47"/>
    <mergeCell ref="A48:O48"/>
    <mergeCell ref="A50:O51"/>
    <mergeCell ref="A52:O52"/>
    <mergeCell ref="A53:O54"/>
    <mergeCell ref="A55:O55"/>
    <mergeCell ref="A49:P49"/>
    <mergeCell ref="A58:D58"/>
    <mergeCell ref="G4:G6"/>
    <mergeCell ref="H4:H6"/>
    <mergeCell ref="C18:D18"/>
    <mergeCell ref="D19:E19"/>
    <mergeCell ref="D20:E20"/>
    <mergeCell ref="D36:E36"/>
    <mergeCell ref="B38:E38"/>
    <mergeCell ref="B39:D39"/>
    <mergeCell ref="C23:D23"/>
    <mergeCell ref="D24:E24"/>
    <mergeCell ref="D25:E25"/>
    <mergeCell ref="C33:E33"/>
    <mergeCell ref="C34:D34"/>
    <mergeCell ref="D40:E40"/>
    <mergeCell ref="C16:E16"/>
    <mergeCell ref="C14:E14"/>
    <mergeCell ref="F4:F6"/>
    <mergeCell ref="D35:E35"/>
    <mergeCell ref="C22:E22"/>
    <mergeCell ref="D28:E28"/>
    <mergeCell ref="D29:E29"/>
    <mergeCell ref="C17:E17"/>
    <mergeCell ref="C27:D27"/>
    <mergeCell ref="O1:R1"/>
    <mergeCell ref="J4:J6"/>
    <mergeCell ref="A10:E10"/>
    <mergeCell ref="B12:D12"/>
    <mergeCell ref="A5:E5"/>
    <mergeCell ref="A8:E8"/>
    <mergeCell ref="I4:I6"/>
    <mergeCell ref="K4:K6"/>
    <mergeCell ref="L4:L6"/>
    <mergeCell ref="M4:M6"/>
    <mergeCell ref="N4:N6"/>
    <mergeCell ref="O4:O6"/>
    <mergeCell ref="A1:M2"/>
    <mergeCell ref="P4:P6"/>
  </mergeCells>
  <hyperlinks>
    <hyperlink ref="O1" location="Contents!A1" display="back to contents"/>
  </hyperlinks>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
  <sheetViews>
    <sheetView showGridLines="0" zoomScaleNormal="100" workbookViewId="0">
      <selection sqref="A1:L2"/>
    </sheetView>
  </sheetViews>
  <sheetFormatPr defaultRowHeight="15" x14ac:dyDescent="0.2"/>
  <cols>
    <col min="1" max="1" width="12.6640625" style="147" customWidth="1"/>
    <col min="2" max="16384" width="9.33203125" style="147"/>
  </cols>
  <sheetData>
    <row r="1" spans="1:16" s="716" customFormat="1" ht="18" customHeight="1" x14ac:dyDescent="0.2">
      <c r="A1" s="757" t="s">
        <v>186</v>
      </c>
      <c r="B1" s="757"/>
      <c r="C1" s="757"/>
      <c r="D1" s="757"/>
      <c r="E1" s="757"/>
      <c r="F1" s="757"/>
      <c r="G1" s="757"/>
      <c r="H1" s="757"/>
      <c r="I1" s="757"/>
      <c r="J1" s="757"/>
      <c r="K1" s="757"/>
      <c r="L1" s="757"/>
      <c r="N1" s="758" t="s">
        <v>761</v>
      </c>
      <c r="O1" s="758"/>
      <c r="P1" s="442"/>
    </row>
    <row r="2" spans="1:16" ht="15" customHeight="1" x14ac:dyDescent="0.2">
      <c r="A2" s="757"/>
      <c r="B2" s="757"/>
      <c r="C2" s="757"/>
      <c r="D2" s="757"/>
      <c r="E2" s="757"/>
      <c r="F2" s="757"/>
      <c r="G2" s="757"/>
      <c r="H2" s="757"/>
      <c r="I2" s="757"/>
      <c r="J2" s="757"/>
      <c r="K2" s="757"/>
      <c r="L2" s="757"/>
    </row>
    <row r="3" spans="1:16" ht="15.75" x14ac:dyDescent="0.25">
      <c r="A3" s="717"/>
      <c r="B3" s="717"/>
      <c r="C3" s="717"/>
      <c r="D3" s="717"/>
      <c r="E3" s="717"/>
      <c r="F3" s="717"/>
      <c r="G3" s="717"/>
      <c r="H3" s="717"/>
      <c r="I3" s="717"/>
      <c r="J3" s="717"/>
      <c r="K3" s="717"/>
      <c r="L3" s="717"/>
    </row>
    <row r="16" spans="1:16" x14ac:dyDescent="0.2">
      <c r="N16" s="233"/>
    </row>
    <row r="44" spans="1:3" s="716" customFormat="1" x14ac:dyDescent="0.2">
      <c r="A44" s="756" t="s">
        <v>785</v>
      </c>
      <c r="B44" s="756"/>
      <c r="C44" s="756"/>
    </row>
  </sheetData>
  <mergeCells count="3">
    <mergeCell ref="A44:C44"/>
    <mergeCell ref="A1:L2"/>
    <mergeCell ref="N1:O1"/>
  </mergeCells>
  <phoneticPr fontId="25" type="noConversion"/>
  <hyperlinks>
    <hyperlink ref="N1" location="Contents!A1" display="back to contents"/>
  </hyperlinks>
  <pageMargins left="0.75" right="0.75" top="1" bottom="1" header="0.5" footer="0.5"/>
  <pageSetup paperSize="9" scale="95"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9"/>
  <sheetViews>
    <sheetView showGridLines="0" zoomScaleNormal="100" workbookViewId="0">
      <selection sqref="A1:E2"/>
    </sheetView>
  </sheetViews>
  <sheetFormatPr defaultRowHeight="11.25" x14ac:dyDescent="0.2"/>
  <cols>
    <col min="1" max="2" width="4.83203125" style="104" customWidth="1"/>
    <col min="3" max="3" width="5.83203125" style="104" customWidth="1"/>
    <col min="4" max="5" width="80.83203125" style="104" customWidth="1"/>
    <col min="6" max="6" width="2.5" style="104" customWidth="1"/>
    <col min="7" max="16384" width="9.33203125" style="104"/>
  </cols>
  <sheetData>
    <row r="1" spans="1:12" ht="18" customHeight="1" x14ac:dyDescent="0.25">
      <c r="A1" s="1014" t="s">
        <v>824</v>
      </c>
      <c r="B1" s="1014"/>
      <c r="C1" s="1014"/>
      <c r="D1" s="1014"/>
      <c r="E1" s="1014"/>
      <c r="F1" s="513"/>
      <c r="G1" s="722" t="s">
        <v>761</v>
      </c>
      <c r="H1" s="722"/>
      <c r="I1" s="439"/>
      <c r="J1" s="428"/>
      <c r="K1" s="428"/>
      <c r="L1" s="428"/>
    </row>
    <row r="2" spans="1:12" ht="18" customHeight="1" x14ac:dyDescent="0.25">
      <c r="A2" s="1014"/>
      <c r="B2" s="1014"/>
      <c r="C2" s="1014"/>
      <c r="D2" s="1014"/>
      <c r="E2" s="1014"/>
      <c r="F2" s="513"/>
      <c r="G2" s="439"/>
      <c r="H2" s="439"/>
      <c r="I2" s="439"/>
      <c r="J2" s="428"/>
      <c r="K2" s="428"/>
      <c r="L2" s="428"/>
    </row>
    <row r="3" spans="1:12" ht="15" customHeight="1" x14ac:dyDescent="0.2">
      <c r="A3" s="580"/>
      <c r="B3" s="580"/>
      <c r="C3" s="580"/>
      <c r="D3" s="580"/>
      <c r="E3" s="580"/>
      <c r="F3" s="74"/>
    </row>
    <row r="5" spans="1:12" ht="15.75" x14ac:dyDescent="0.2">
      <c r="A5" s="1007" t="s">
        <v>344</v>
      </c>
      <c r="B5" s="1007"/>
      <c r="C5" s="1007"/>
      <c r="D5" s="1007"/>
      <c r="E5" s="1007"/>
      <c r="F5" s="509"/>
    </row>
    <row r="6" spans="1:12" ht="12.75" x14ac:dyDescent="0.2">
      <c r="A6" s="89"/>
      <c r="B6" s="89"/>
      <c r="C6" s="89"/>
      <c r="D6" s="90"/>
      <c r="E6" s="90"/>
      <c r="F6" s="90"/>
    </row>
    <row r="7" spans="1:12" ht="15.75" x14ac:dyDescent="0.25">
      <c r="A7" s="89"/>
      <c r="B7" s="1008" t="s">
        <v>345</v>
      </c>
      <c r="C7" s="1008"/>
      <c r="D7" s="1008"/>
      <c r="E7" s="413"/>
      <c r="F7" s="89"/>
    </row>
    <row r="8" spans="1:12" ht="12.75" x14ac:dyDescent="0.2">
      <c r="A8" s="89"/>
      <c r="B8" s="89"/>
      <c r="C8" s="510"/>
      <c r="D8" s="89"/>
      <c r="E8" s="510"/>
      <c r="F8" s="510"/>
    </row>
    <row r="9" spans="1:12" ht="14.25" x14ac:dyDescent="0.2">
      <c r="A9" s="89"/>
      <c r="B9" s="89"/>
      <c r="C9" s="1009" t="s">
        <v>266</v>
      </c>
      <c r="D9" s="1009"/>
      <c r="E9" s="510"/>
      <c r="F9" s="510"/>
    </row>
    <row r="10" spans="1:12" ht="12.75" x14ac:dyDescent="0.2">
      <c r="A10" s="89"/>
      <c r="B10" s="89"/>
      <c r="C10" s="89"/>
      <c r="D10" s="90"/>
      <c r="E10" s="90"/>
      <c r="F10" s="90"/>
    </row>
    <row r="11" spans="1:12" ht="12.75" x14ac:dyDescent="0.2">
      <c r="A11" s="89"/>
      <c r="B11" s="89"/>
      <c r="C11" s="1011" t="s">
        <v>265</v>
      </c>
      <c r="D11" s="1012" t="s">
        <v>267</v>
      </c>
      <c r="E11" s="1012" t="s">
        <v>268</v>
      </c>
      <c r="F11" s="512"/>
    </row>
    <row r="12" spans="1:12" ht="12.75" x14ac:dyDescent="0.2">
      <c r="A12" s="89"/>
      <c r="B12" s="89"/>
      <c r="C12" s="1011"/>
      <c r="D12" s="1013"/>
      <c r="E12" s="1013"/>
      <c r="F12" s="512"/>
    </row>
    <row r="13" spans="1:12" ht="12.75" x14ac:dyDescent="0.2">
      <c r="A13" s="89"/>
      <c r="B13" s="89"/>
      <c r="C13" s="91">
        <v>1</v>
      </c>
      <c r="D13" s="430" t="s">
        <v>427</v>
      </c>
      <c r="E13" s="430" t="s">
        <v>956</v>
      </c>
      <c r="F13" s="301"/>
    </row>
    <row r="14" spans="1:12" ht="12.75" x14ac:dyDescent="0.2">
      <c r="A14" s="89"/>
      <c r="B14" s="89"/>
      <c r="C14" s="91">
        <v>2</v>
      </c>
      <c r="D14" s="430" t="s">
        <v>957</v>
      </c>
      <c r="E14" s="430" t="s">
        <v>708</v>
      </c>
      <c r="F14" s="301"/>
    </row>
    <row r="15" spans="1:12" ht="12.75" x14ac:dyDescent="0.2">
      <c r="A15" s="89"/>
      <c r="B15" s="89"/>
      <c r="C15" s="91">
        <v>3</v>
      </c>
      <c r="D15" s="430" t="s">
        <v>958</v>
      </c>
      <c r="E15" s="430" t="s">
        <v>706</v>
      </c>
      <c r="F15" s="301"/>
    </row>
    <row r="16" spans="1:12" ht="12.75" x14ac:dyDescent="0.2">
      <c r="A16" s="89"/>
      <c r="B16" s="89"/>
      <c r="C16" s="91"/>
      <c r="D16" s="1005" t="s">
        <v>959</v>
      </c>
      <c r="E16" s="1005" t="s">
        <v>861</v>
      </c>
      <c r="F16" s="301"/>
    </row>
    <row r="17" spans="1:6" ht="12.75" x14ac:dyDescent="0.2">
      <c r="A17" s="89"/>
      <c r="B17" s="89"/>
      <c r="C17" s="91">
        <v>4</v>
      </c>
      <c r="D17" s="1006"/>
      <c r="E17" s="1006"/>
      <c r="F17" s="301"/>
    </row>
    <row r="18" spans="1:6" ht="12.75" x14ac:dyDescent="0.2">
      <c r="A18" s="89"/>
      <c r="B18" s="89"/>
      <c r="C18" s="91">
        <v>5</v>
      </c>
      <c r="D18" s="430" t="s">
        <v>429</v>
      </c>
      <c r="E18" s="430" t="s">
        <v>426</v>
      </c>
      <c r="F18" s="301"/>
    </row>
    <row r="19" spans="1:6" ht="12.75" x14ac:dyDescent="0.2">
      <c r="A19" s="89"/>
      <c r="B19" s="89"/>
      <c r="C19" s="91">
        <v>6</v>
      </c>
      <c r="D19" s="430" t="s">
        <v>960</v>
      </c>
      <c r="E19" s="430" t="s">
        <v>961</v>
      </c>
      <c r="F19" s="301"/>
    </row>
    <row r="20" spans="1:6" ht="12.75" x14ac:dyDescent="0.2">
      <c r="A20" s="89"/>
      <c r="B20" s="89"/>
      <c r="C20" s="91">
        <v>7</v>
      </c>
      <c r="D20" s="430" t="s">
        <v>618</v>
      </c>
      <c r="E20" s="430" t="s">
        <v>682</v>
      </c>
      <c r="F20" s="301"/>
    </row>
    <row r="21" spans="1:6" ht="12.75" x14ac:dyDescent="0.2">
      <c r="A21" s="89"/>
      <c r="B21" s="89"/>
      <c r="C21" s="91">
        <v>8</v>
      </c>
      <c r="D21" s="430" t="s">
        <v>962</v>
      </c>
      <c r="E21" s="430" t="s">
        <v>861</v>
      </c>
      <c r="F21" s="301"/>
    </row>
    <row r="22" spans="1:6" ht="12.75" x14ac:dyDescent="0.2">
      <c r="A22" s="89"/>
      <c r="B22" s="89"/>
      <c r="C22" s="91">
        <v>9</v>
      </c>
      <c r="D22" s="430" t="s">
        <v>435</v>
      </c>
      <c r="E22" s="430" t="s">
        <v>861</v>
      </c>
      <c r="F22" s="301"/>
    </row>
    <row r="23" spans="1:6" ht="12.75" x14ac:dyDescent="0.2">
      <c r="A23" s="89"/>
      <c r="B23" s="89"/>
      <c r="C23" s="91">
        <v>10</v>
      </c>
      <c r="D23" s="430" t="s">
        <v>421</v>
      </c>
      <c r="E23" s="430" t="s">
        <v>963</v>
      </c>
      <c r="F23" s="301"/>
    </row>
    <row r="24" spans="1:6" ht="12.75" x14ac:dyDescent="0.2">
      <c r="A24" s="89"/>
      <c r="B24" s="89"/>
      <c r="C24" s="91">
        <v>11</v>
      </c>
      <c r="D24" s="430" t="s">
        <v>964</v>
      </c>
      <c r="E24" s="430" t="s">
        <v>965</v>
      </c>
      <c r="F24" s="301"/>
    </row>
    <row r="25" spans="1:6" ht="12.75" x14ac:dyDescent="0.2">
      <c r="A25" s="89"/>
      <c r="B25" s="89"/>
      <c r="C25" s="91">
        <v>12</v>
      </c>
      <c r="D25" s="430" t="s">
        <v>445</v>
      </c>
      <c r="E25" s="430" t="s">
        <v>623</v>
      </c>
      <c r="F25" s="301"/>
    </row>
    <row r="26" spans="1:6" ht="12.75" x14ac:dyDescent="0.2">
      <c r="A26" s="89"/>
      <c r="B26" s="89"/>
      <c r="C26" s="91">
        <v>13</v>
      </c>
      <c r="D26" s="430" t="s">
        <v>434</v>
      </c>
      <c r="E26" s="430" t="s">
        <v>861</v>
      </c>
      <c r="F26" s="301"/>
    </row>
    <row r="27" spans="1:6" ht="12.75" x14ac:dyDescent="0.2">
      <c r="A27" s="89"/>
      <c r="B27" s="89"/>
      <c r="C27" s="91">
        <v>14</v>
      </c>
      <c r="D27" s="430" t="s">
        <v>424</v>
      </c>
      <c r="E27" s="430" t="s">
        <v>861</v>
      </c>
      <c r="F27" s="301"/>
    </row>
    <row r="28" spans="1:6" ht="12.75" x14ac:dyDescent="0.2">
      <c r="A28" s="89"/>
      <c r="B28" s="89"/>
      <c r="C28" s="91">
        <v>15</v>
      </c>
      <c r="D28" s="430" t="s">
        <v>455</v>
      </c>
      <c r="E28" s="430" t="s">
        <v>861</v>
      </c>
      <c r="F28" s="301"/>
    </row>
    <row r="29" spans="1:6" ht="12.75" x14ac:dyDescent="0.2">
      <c r="A29" s="89"/>
      <c r="B29" s="89"/>
      <c r="C29" s="91">
        <v>16</v>
      </c>
      <c r="D29" s="430" t="s">
        <v>966</v>
      </c>
      <c r="E29" s="430" t="s">
        <v>861</v>
      </c>
      <c r="F29" s="301"/>
    </row>
    <row r="30" spans="1:6" ht="12.75" x14ac:dyDescent="0.2">
      <c r="A30" s="89"/>
      <c r="B30" s="89"/>
      <c r="C30" s="91">
        <v>17</v>
      </c>
      <c r="D30" s="430" t="s">
        <v>455</v>
      </c>
      <c r="E30" s="430" t="s">
        <v>967</v>
      </c>
      <c r="F30" s="301"/>
    </row>
    <row r="31" spans="1:6" ht="12.75" x14ac:dyDescent="0.2">
      <c r="A31" s="89"/>
      <c r="B31" s="89"/>
      <c r="C31" s="91">
        <v>18</v>
      </c>
      <c r="D31" s="430" t="s">
        <v>968</v>
      </c>
      <c r="E31" s="430" t="s">
        <v>861</v>
      </c>
      <c r="F31" s="301"/>
    </row>
    <row r="32" spans="1:6" ht="12.75" x14ac:dyDescent="0.2">
      <c r="A32" s="89"/>
      <c r="B32" s="89"/>
      <c r="C32" s="91">
        <v>19</v>
      </c>
      <c r="D32" s="430" t="s">
        <v>424</v>
      </c>
      <c r="E32" s="430" t="s">
        <v>861</v>
      </c>
      <c r="F32" s="301"/>
    </row>
    <row r="33" spans="1:6" ht="12.75" x14ac:dyDescent="0.2">
      <c r="A33" s="89"/>
      <c r="B33" s="89"/>
      <c r="C33" s="91">
        <v>20</v>
      </c>
      <c r="D33" s="430" t="s">
        <v>456</v>
      </c>
      <c r="E33" s="430" t="s">
        <v>861</v>
      </c>
      <c r="F33" s="301"/>
    </row>
    <row r="34" spans="1:6" ht="12.75" x14ac:dyDescent="0.2">
      <c r="A34" s="89"/>
      <c r="B34" s="89"/>
      <c r="C34" s="91">
        <v>21</v>
      </c>
      <c r="D34" s="430" t="s">
        <v>427</v>
      </c>
      <c r="E34" s="430" t="s">
        <v>95</v>
      </c>
      <c r="F34" s="301"/>
    </row>
    <row r="35" spans="1:6" ht="12.75" x14ac:dyDescent="0.2">
      <c r="A35" s="89"/>
      <c r="B35" s="89"/>
      <c r="C35" s="91">
        <v>22</v>
      </c>
      <c r="D35" s="430" t="s">
        <v>421</v>
      </c>
      <c r="E35" s="430" t="s">
        <v>969</v>
      </c>
      <c r="F35" s="301"/>
    </row>
    <row r="36" spans="1:6" ht="12.75" x14ac:dyDescent="0.2">
      <c r="A36" s="89"/>
      <c r="B36" s="89"/>
      <c r="C36" s="91">
        <v>23</v>
      </c>
      <c r="D36" s="430" t="s">
        <v>970</v>
      </c>
      <c r="E36" s="430" t="s">
        <v>861</v>
      </c>
      <c r="F36" s="301"/>
    </row>
    <row r="37" spans="1:6" ht="12.75" x14ac:dyDescent="0.2">
      <c r="A37" s="89"/>
      <c r="B37" s="89"/>
      <c r="C37" s="91">
        <v>24</v>
      </c>
      <c r="D37" s="430" t="s">
        <v>427</v>
      </c>
      <c r="E37" s="430" t="s">
        <v>426</v>
      </c>
      <c r="F37" s="301"/>
    </row>
    <row r="38" spans="1:6" ht="12.75" x14ac:dyDescent="0.2">
      <c r="A38" s="89"/>
      <c r="B38" s="89"/>
      <c r="C38" s="91">
        <v>25</v>
      </c>
      <c r="D38" s="430" t="s">
        <v>971</v>
      </c>
      <c r="E38" s="430" t="s">
        <v>861</v>
      </c>
      <c r="F38" s="301"/>
    </row>
    <row r="39" spans="1:6" ht="12.75" x14ac:dyDescent="0.2">
      <c r="A39" s="89"/>
      <c r="B39" s="89"/>
      <c r="C39" s="91">
        <v>26</v>
      </c>
      <c r="D39" s="430" t="s">
        <v>972</v>
      </c>
      <c r="E39" s="430" t="s">
        <v>426</v>
      </c>
      <c r="F39" s="301"/>
    </row>
    <row r="40" spans="1:6" ht="12.75" x14ac:dyDescent="0.2">
      <c r="A40" s="89"/>
      <c r="B40" s="89"/>
      <c r="C40" s="91">
        <v>27</v>
      </c>
      <c r="D40" s="430" t="s">
        <v>973</v>
      </c>
      <c r="E40" s="430" t="s">
        <v>974</v>
      </c>
      <c r="F40" s="301"/>
    </row>
    <row r="41" spans="1:6" ht="12.75" x14ac:dyDescent="0.2">
      <c r="A41" s="89"/>
      <c r="B41" s="89"/>
      <c r="C41" s="91">
        <v>28</v>
      </c>
      <c r="D41" s="430" t="s">
        <v>975</v>
      </c>
      <c r="E41" s="430" t="s">
        <v>976</v>
      </c>
      <c r="F41" s="301"/>
    </row>
    <row r="42" spans="1:6" ht="12.75" x14ac:dyDescent="0.2">
      <c r="A42" s="89"/>
      <c r="B42" s="89"/>
      <c r="C42" s="91">
        <v>29</v>
      </c>
      <c r="D42" s="430" t="s">
        <v>977</v>
      </c>
      <c r="E42" s="430" t="s">
        <v>978</v>
      </c>
      <c r="F42" s="301"/>
    </row>
    <row r="43" spans="1:6" ht="12.75" x14ac:dyDescent="0.2">
      <c r="A43" s="89"/>
      <c r="B43" s="89"/>
      <c r="C43" s="91">
        <v>30</v>
      </c>
      <c r="D43" s="430" t="s">
        <v>979</v>
      </c>
      <c r="E43" s="430" t="s">
        <v>980</v>
      </c>
      <c r="F43" s="301"/>
    </row>
    <row r="44" spans="1:6" ht="12.75" x14ac:dyDescent="0.2">
      <c r="A44" s="89"/>
      <c r="B44" s="89"/>
      <c r="C44" s="91">
        <v>31</v>
      </c>
      <c r="D44" s="430" t="s">
        <v>981</v>
      </c>
      <c r="E44" s="430" t="s">
        <v>861</v>
      </c>
      <c r="F44" s="301"/>
    </row>
    <row r="45" spans="1:6" ht="12.75" x14ac:dyDescent="0.2">
      <c r="A45" s="89"/>
      <c r="B45" s="89"/>
      <c r="C45" s="91">
        <v>32</v>
      </c>
      <c r="D45" s="430" t="s">
        <v>421</v>
      </c>
      <c r="E45" s="430" t="s">
        <v>95</v>
      </c>
      <c r="F45" s="301"/>
    </row>
    <row r="46" spans="1:6" ht="12.75" x14ac:dyDescent="0.2">
      <c r="A46" s="89"/>
      <c r="B46" s="89"/>
      <c r="C46" s="91">
        <v>33</v>
      </c>
      <c r="D46" s="430" t="s">
        <v>982</v>
      </c>
      <c r="E46" s="430" t="s">
        <v>861</v>
      </c>
      <c r="F46" s="301"/>
    </row>
    <row r="47" spans="1:6" ht="12.75" x14ac:dyDescent="0.2">
      <c r="A47" s="89"/>
      <c r="B47" s="89"/>
      <c r="C47" s="91">
        <v>34</v>
      </c>
      <c r="D47" s="430" t="s">
        <v>455</v>
      </c>
      <c r="E47" s="430" t="s">
        <v>861</v>
      </c>
      <c r="F47" s="301"/>
    </row>
    <row r="48" spans="1:6" ht="12.75" x14ac:dyDescent="0.2">
      <c r="A48" s="89"/>
      <c r="B48" s="89"/>
      <c r="C48" s="91">
        <v>35</v>
      </c>
      <c r="D48" s="430" t="s">
        <v>983</v>
      </c>
      <c r="E48" s="430" t="s">
        <v>861</v>
      </c>
      <c r="F48" s="301"/>
    </row>
    <row r="49" spans="1:6" ht="12.75" x14ac:dyDescent="0.2">
      <c r="A49" s="89"/>
      <c r="B49" s="89"/>
      <c r="C49" s="91">
        <v>36</v>
      </c>
      <c r="D49" s="430" t="s">
        <v>984</v>
      </c>
      <c r="E49" s="430" t="s">
        <v>861</v>
      </c>
      <c r="F49" s="301"/>
    </row>
    <row r="50" spans="1:6" ht="12.75" x14ac:dyDescent="0.2">
      <c r="A50" s="89"/>
      <c r="B50" s="89"/>
      <c r="C50" s="91">
        <v>37</v>
      </c>
      <c r="D50" s="430" t="s">
        <v>985</v>
      </c>
      <c r="E50" s="430" t="s">
        <v>861</v>
      </c>
      <c r="F50" s="301"/>
    </row>
    <row r="51" spans="1:6" ht="12.75" x14ac:dyDescent="0.2">
      <c r="A51" s="89"/>
      <c r="B51" s="89"/>
      <c r="C51" s="91">
        <v>38</v>
      </c>
      <c r="D51" s="430" t="s">
        <v>452</v>
      </c>
      <c r="E51" s="430" t="s">
        <v>861</v>
      </c>
      <c r="F51" s="301"/>
    </row>
    <row r="52" spans="1:6" ht="12.75" x14ac:dyDescent="0.2">
      <c r="A52" s="89"/>
      <c r="B52" s="89"/>
      <c r="C52" s="91">
        <v>39</v>
      </c>
      <c r="D52" s="430" t="s">
        <v>986</v>
      </c>
      <c r="E52" s="430" t="s">
        <v>861</v>
      </c>
      <c r="F52" s="301"/>
    </row>
    <row r="53" spans="1:6" ht="12.75" x14ac:dyDescent="0.2">
      <c r="A53" s="89"/>
      <c r="B53" s="89"/>
      <c r="C53" s="91">
        <v>40</v>
      </c>
      <c r="D53" s="430" t="s">
        <v>987</v>
      </c>
      <c r="E53" s="430" t="s">
        <v>861</v>
      </c>
      <c r="F53" s="301"/>
    </row>
    <row r="54" spans="1:6" ht="12.75" x14ac:dyDescent="0.2">
      <c r="A54" s="89"/>
      <c r="B54" s="89"/>
      <c r="C54" s="91">
        <v>41</v>
      </c>
      <c r="D54" s="430" t="s">
        <v>988</v>
      </c>
      <c r="E54" s="430" t="s">
        <v>861</v>
      </c>
      <c r="F54" s="301"/>
    </row>
    <row r="55" spans="1:6" ht="12.75" x14ac:dyDescent="0.2">
      <c r="A55" s="89"/>
      <c r="B55" s="89"/>
      <c r="C55" s="91">
        <v>42</v>
      </c>
      <c r="D55" s="430" t="s">
        <v>449</v>
      </c>
      <c r="E55" s="430" t="s">
        <v>861</v>
      </c>
      <c r="F55" s="301"/>
    </row>
    <row r="56" spans="1:6" ht="12.75" x14ac:dyDescent="0.2">
      <c r="A56" s="89"/>
      <c r="B56" s="89"/>
      <c r="C56" s="91">
        <v>43</v>
      </c>
      <c r="D56" s="430" t="s">
        <v>989</v>
      </c>
      <c r="E56" s="430" t="s">
        <v>861</v>
      </c>
      <c r="F56" s="301"/>
    </row>
    <row r="57" spans="1:6" ht="12.75" x14ac:dyDescent="0.2">
      <c r="A57" s="89"/>
      <c r="B57" s="89"/>
      <c r="C57" s="91">
        <v>44</v>
      </c>
      <c r="D57" s="430" t="s">
        <v>990</v>
      </c>
      <c r="E57" s="430" t="s">
        <v>861</v>
      </c>
      <c r="F57" s="301"/>
    </row>
    <row r="58" spans="1:6" ht="12.75" x14ac:dyDescent="0.2">
      <c r="A58" s="89"/>
      <c r="B58" s="89"/>
      <c r="C58" s="91">
        <v>45</v>
      </c>
      <c r="D58" s="430" t="s">
        <v>722</v>
      </c>
      <c r="E58" s="430" t="s">
        <v>861</v>
      </c>
      <c r="F58" s="301"/>
    </row>
    <row r="59" spans="1:6" ht="12.75" x14ac:dyDescent="0.2">
      <c r="A59" s="89"/>
      <c r="B59" s="89"/>
      <c r="C59" s="91">
        <v>46</v>
      </c>
      <c r="D59" s="430" t="s">
        <v>991</v>
      </c>
      <c r="E59" s="430" t="s">
        <v>861</v>
      </c>
      <c r="F59" s="301"/>
    </row>
    <row r="60" spans="1:6" ht="12.75" x14ac:dyDescent="0.2">
      <c r="A60" s="89"/>
      <c r="B60" s="89"/>
      <c r="C60" s="91">
        <v>47</v>
      </c>
      <c r="D60" s="430" t="s">
        <v>992</v>
      </c>
      <c r="E60" s="430" t="s">
        <v>433</v>
      </c>
      <c r="F60" s="301"/>
    </row>
    <row r="61" spans="1:6" ht="12.75" x14ac:dyDescent="0.2">
      <c r="A61" s="89"/>
      <c r="B61" s="89"/>
      <c r="C61" s="91">
        <v>48</v>
      </c>
      <c r="D61" s="430" t="s">
        <v>427</v>
      </c>
      <c r="E61" s="430" t="s">
        <v>861</v>
      </c>
      <c r="F61" s="301"/>
    </row>
    <row r="62" spans="1:6" ht="12.75" x14ac:dyDescent="0.2">
      <c r="A62" s="89"/>
      <c r="B62" s="89"/>
      <c r="C62" s="91">
        <v>49</v>
      </c>
      <c r="D62" s="430" t="s">
        <v>455</v>
      </c>
      <c r="E62" s="430" t="s">
        <v>861</v>
      </c>
      <c r="F62" s="301"/>
    </row>
    <row r="63" spans="1:6" ht="12.75" x14ac:dyDescent="0.2">
      <c r="A63" s="89"/>
      <c r="B63" s="89"/>
      <c r="C63" s="91">
        <v>50</v>
      </c>
      <c r="D63" s="430" t="s">
        <v>993</v>
      </c>
      <c r="E63" s="430" t="s">
        <v>861</v>
      </c>
      <c r="F63" s="301"/>
    </row>
    <row r="64" spans="1:6" ht="12.75" x14ac:dyDescent="0.2">
      <c r="A64" s="89"/>
      <c r="B64" s="89"/>
      <c r="C64" s="91">
        <v>51</v>
      </c>
      <c r="D64" s="430" t="s">
        <v>994</v>
      </c>
      <c r="E64" s="430" t="s">
        <v>861</v>
      </c>
      <c r="F64" s="301"/>
    </row>
    <row r="65" spans="1:6" ht="12.75" x14ac:dyDescent="0.2">
      <c r="A65" s="89"/>
      <c r="B65" s="89"/>
      <c r="C65" s="91">
        <v>52</v>
      </c>
      <c r="D65" s="430" t="s">
        <v>618</v>
      </c>
      <c r="E65" s="430" t="s">
        <v>861</v>
      </c>
      <c r="F65" s="301"/>
    </row>
    <row r="66" spans="1:6" ht="12.75" x14ac:dyDescent="0.2">
      <c r="A66" s="89"/>
      <c r="B66" s="89"/>
      <c r="C66" s="91">
        <v>53</v>
      </c>
      <c r="D66" s="430" t="s">
        <v>995</v>
      </c>
      <c r="E66" s="430" t="s">
        <v>861</v>
      </c>
      <c r="F66" s="301"/>
    </row>
    <row r="67" spans="1:6" ht="12.75" x14ac:dyDescent="0.2">
      <c r="A67" s="89"/>
      <c r="B67" s="89"/>
      <c r="C67" s="91">
        <v>54</v>
      </c>
      <c r="D67" s="430" t="s">
        <v>700</v>
      </c>
      <c r="E67" s="430" t="s">
        <v>861</v>
      </c>
      <c r="F67" s="301"/>
    </row>
    <row r="68" spans="1:6" ht="12.75" x14ac:dyDescent="0.2">
      <c r="A68" s="89"/>
      <c r="B68" s="89"/>
      <c r="C68" s="91">
        <v>55</v>
      </c>
      <c r="D68" s="430" t="s">
        <v>996</v>
      </c>
      <c r="E68" s="430" t="s">
        <v>95</v>
      </c>
      <c r="F68" s="301"/>
    </row>
    <row r="69" spans="1:6" ht="12.75" x14ac:dyDescent="0.2">
      <c r="A69" s="89"/>
      <c r="B69" s="89"/>
      <c r="C69" s="91">
        <v>56</v>
      </c>
      <c r="D69" s="430" t="s">
        <v>696</v>
      </c>
      <c r="E69" s="430" t="s">
        <v>861</v>
      </c>
      <c r="F69" s="301"/>
    </row>
    <row r="70" spans="1:6" ht="12.75" x14ac:dyDescent="0.2">
      <c r="A70" s="89"/>
      <c r="B70" s="89"/>
      <c r="C70" s="91">
        <v>57</v>
      </c>
      <c r="D70" s="430" t="s">
        <v>709</v>
      </c>
      <c r="E70" s="430" t="s">
        <v>861</v>
      </c>
      <c r="F70" s="301"/>
    </row>
    <row r="71" spans="1:6" ht="12.75" x14ac:dyDescent="0.2">
      <c r="A71" s="89"/>
      <c r="B71" s="89"/>
      <c r="C71" s="91">
        <v>58</v>
      </c>
      <c r="D71" s="430" t="s">
        <v>997</v>
      </c>
      <c r="E71" s="430" t="s">
        <v>861</v>
      </c>
      <c r="F71" s="301"/>
    </row>
    <row r="72" spans="1:6" ht="12.75" x14ac:dyDescent="0.2">
      <c r="A72" s="89"/>
      <c r="B72" s="89"/>
      <c r="C72" s="91">
        <v>59</v>
      </c>
      <c r="D72" s="430" t="s">
        <v>455</v>
      </c>
      <c r="E72" s="430" t="s">
        <v>861</v>
      </c>
      <c r="F72" s="301"/>
    </row>
    <row r="73" spans="1:6" ht="12.75" x14ac:dyDescent="0.2">
      <c r="A73" s="89"/>
      <c r="B73" s="89"/>
      <c r="C73" s="91">
        <v>60</v>
      </c>
      <c r="D73" s="430" t="s">
        <v>998</v>
      </c>
      <c r="E73" s="430" t="s">
        <v>861</v>
      </c>
      <c r="F73" s="301"/>
    </row>
    <row r="74" spans="1:6" ht="12.75" x14ac:dyDescent="0.2">
      <c r="A74" s="89"/>
      <c r="B74" s="89"/>
      <c r="C74" s="91">
        <v>61</v>
      </c>
      <c r="D74" s="430" t="s">
        <v>999</v>
      </c>
      <c r="E74" s="430" t="s">
        <v>861</v>
      </c>
      <c r="F74" s="301"/>
    </row>
    <row r="75" spans="1:6" ht="12.75" x14ac:dyDescent="0.2">
      <c r="A75" s="89"/>
      <c r="B75" s="89"/>
      <c r="C75" s="91">
        <v>62</v>
      </c>
      <c r="D75" s="430" t="s">
        <v>1000</v>
      </c>
      <c r="E75" s="430" t="s">
        <v>861</v>
      </c>
      <c r="F75" s="301"/>
    </row>
    <row r="76" spans="1:6" ht="12.75" x14ac:dyDescent="0.2">
      <c r="A76" s="89"/>
      <c r="B76" s="89"/>
      <c r="C76" s="91">
        <v>63</v>
      </c>
      <c r="D76" s="430" t="s">
        <v>614</v>
      </c>
      <c r="E76" s="430" t="s">
        <v>861</v>
      </c>
      <c r="F76" s="301"/>
    </row>
    <row r="77" spans="1:6" ht="12.75" x14ac:dyDescent="0.2">
      <c r="A77" s="89"/>
      <c r="B77" s="89"/>
      <c r="C77" s="91">
        <v>64</v>
      </c>
      <c r="D77" s="430" t="s">
        <v>1001</v>
      </c>
      <c r="E77" s="430" t="s">
        <v>861</v>
      </c>
      <c r="F77" s="301"/>
    </row>
    <row r="78" spans="1:6" ht="12.75" x14ac:dyDescent="0.2">
      <c r="A78" s="89"/>
      <c r="B78" s="89"/>
      <c r="C78" s="91">
        <v>65</v>
      </c>
      <c r="D78" s="430" t="s">
        <v>1002</v>
      </c>
      <c r="E78" s="430" t="s">
        <v>861</v>
      </c>
      <c r="F78" s="301"/>
    </row>
    <row r="79" spans="1:6" ht="12.75" x14ac:dyDescent="0.2">
      <c r="A79" s="89"/>
      <c r="B79" s="89"/>
      <c r="C79" s="91">
        <v>66</v>
      </c>
      <c r="D79" s="430" t="s">
        <v>1003</v>
      </c>
      <c r="E79" s="430" t="s">
        <v>1004</v>
      </c>
      <c r="F79" s="301"/>
    </row>
    <row r="80" spans="1:6" ht="12.75" x14ac:dyDescent="0.2">
      <c r="A80" s="89"/>
      <c r="B80" s="89"/>
      <c r="C80" s="91">
        <v>67</v>
      </c>
      <c r="D80" s="430" t="s">
        <v>427</v>
      </c>
      <c r="E80" s="430" t="s">
        <v>1005</v>
      </c>
      <c r="F80" s="301"/>
    </row>
    <row r="81" spans="1:6" ht="12.75" x14ac:dyDescent="0.2">
      <c r="A81" s="89"/>
      <c r="B81" s="89"/>
      <c r="C81" s="91">
        <v>68</v>
      </c>
      <c r="D81" s="430" t="s">
        <v>1006</v>
      </c>
      <c r="E81" s="430" t="s">
        <v>95</v>
      </c>
      <c r="F81" s="301"/>
    </row>
    <row r="82" spans="1:6" ht="12.75" x14ac:dyDescent="0.2">
      <c r="A82" s="89"/>
      <c r="B82" s="89"/>
      <c r="C82" s="91">
        <v>69</v>
      </c>
      <c r="D82" s="430" t="s">
        <v>1007</v>
      </c>
      <c r="E82" s="430" t="s">
        <v>861</v>
      </c>
      <c r="F82" s="301"/>
    </row>
    <row r="83" spans="1:6" ht="12.75" x14ac:dyDescent="0.2">
      <c r="A83" s="89"/>
      <c r="B83" s="89"/>
      <c r="C83" s="91">
        <v>70</v>
      </c>
      <c r="D83" s="430" t="s">
        <v>421</v>
      </c>
      <c r="E83" s="430" t="s">
        <v>861</v>
      </c>
      <c r="F83" s="301"/>
    </row>
    <row r="84" spans="1:6" ht="12.75" x14ac:dyDescent="0.2">
      <c r="A84" s="89"/>
      <c r="B84" s="89"/>
      <c r="C84" s="91">
        <v>71</v>
      </c>
      <c r="D84" s="430" t="s">
        <v>710</v>
      </c>
      <c r="E84" s="430" t="s">
        <v>95</v>
      </c>
      <c r="F84" s="301"/>
    </row>
    <row r="85" spans="1:6" ht="12.75" x14ac:dyDescent="0.2">
      <c r="A85" s="89"/>
      <c r="B85" s="89"/>
      <c r="C85" s="91">
        <v>72</v>
      </c>
      <c r="D85" s="430" t="s">
        <v>424</v>
      </c>
      <c r="E85" s="430" t="s">
        <v>423</v>
      </c>
      <c r="F85" s="301"/>
    </row>
    <row r="86" spans="1:6" ht="12.75" x14ac:dyDescent="0.2">
      <c r="A86" s="89"/>
      <c r="B86" s="89"/>
      <c r="C86" s="91"/>
      <c r="D86" s="1005" t="s">
        <v>1008</v>
      </c>
      <c r="E86" s="1005" t="s">
        <v>423</v>
      </c>
      <c r="F86" s="301"/>
    </row>
    <row r="87" spans="1:6" ht="12.75" x14ac:dyDescent="0.2">
      <c r="A87" s="89"/>
      <c r="B87" s="89"/>
      <c r="C87" s="91">
        <v>73</v>
      </c>
      <c r="D87" s="1006"/>
      <c r="E87" s="1006"/>
      <c r="F87" s="301"/>
    </row>
    <row r="88" spans="1:6" ht="12.75" x14ac:dyDescent="0.2">
      <c r="A88" s="89"/>
      <c r="B88" s="89"/>
      <c r="C88" s="91">
        <v>74</v>
      </c>
      <c r="D88" s="430" t="s">
        <v>449</v>
      </c>
      <c r="E88" s="430" t="s">
        <v>861</v>
      </c>
      <c r="F88" s="301"/>
    </row>
    <row r="89" spans="1:6" ht="12.75" x14ac:dyDescent="0.2">
      <c r="A89" s="89"/>
      <c r="B89" s="89"/>
      <c r="C89" s="91"/>
      <c r="D89" s="1005" t="s">
        <v>1009</v>
      </c>
      <c r="E89" s="1005" t="s">
        <v>861</v>
      </c>
      <c r="F89" s="301"/>
    </row>
    <row r="90" spans="1:6" ht="12.75" x14ac:dyDescent="0.2">
      <c r="A90" s="89"/>
      <c r="B90" s="89"/>
      <c r="C90" s="91">
        <v>75</v>
      </c>
      <c r="D90" s="1006"/>
      <c r="E90" s="1006"/>
      <c r="F90" s="301"/>
    </row>
    <row r="91" spans="1:6" ht="12.75" x14ac:dyDescent="0.2">
      <c r="A91" s="89"/>
      <c r="B91" s="89"/>
      <c r="C91" s="91">
        <v>76</v>
      </c>
      <c r="D91" s="430" t="s">
        <v>1010</v>
      </c>
      <c r="E91" s="430" t="s">
        <v>861</v>
      </c>
      <c r="F91" s="301"/>
    </row>
    <row r="92" spans="1:6" ht="12.75" x14ac:dyDescent="0.2">
      <c r="A92" s="89"/>
      <c r="B92" s="89"/>
      <c r="C92" s="91">
        <v>77</v>
      </c>
      <c r="D92" s="430" t="s">
        <v>429</v>
      </c>
      <c r="E92" s="430" t="s">
        <v>1011</v>
      </c>
      <c r="F92" s="301"/>
    </row>
    <row r="93" spans="1:6" ht="12.75" x14ac:dyDescent="0.2">
      <c r="A93" s="89"/>
      <c r="B93" s="89"/>
      <c r="C93" s="91">
        <v>78</v>
      </c>
      <c r="D93" s="430" t="s">
        <v>1012</v>
      </c>
      <c r="E93" s="430" t="s">
        <v>861</v>
      </c>
      <c r="F93" s="301"/>
    </row>
    <row r="94" spans="1:6" ht="12.75" x14ac:dyDescent="0.2">
      <c r="A94" s="89"/>
      <c r="B94" s="89"/>
      <c r="C94" s="91">
        <v>79</v>
      </c>
      <c r="D94" s="430" t="s">
        <v>1013</v>
      </c>
      <c r="E94" s="430" t="s">
        <v>1014</v>
      </c>
      <c r="F94" s="301"/>
    </row>
    <row r="95" spans="1:6" ht="12.75" x14ac:dyDescent="0.2">
      <c r="A95" s="89"/>
      <c r="B95" s="89"/>
      <c r="C95" s="91">
        <v>80</v>
      </c>
      <c r="D95" s="430" t="s">
        <v>1015</v>
      </c>
      <c r="E95" s="430" t="s">
        <v>861</v>
      </c>
      <c r="F95" s="301"/>
    </row>
    <row r="96" spans="1:6" ht="12.75" x14ac:dyDescent="0.2">
      <c r="A96" s="89"/>
      <c r="B96" s="89"/>
      <c r="C96" s="91">
        <v>81</v>
      </c>
      <c r="D96" s="430" t="s">
        <v>427</v>
      </c>
      <c r="E96" s="430" t="s">
        <v>861</v>
      </c>
      <c r="F96" s="301"/>
    </row>
    <row r="97" spans="1:6" ht="12.75" x14ac:dyDescent="0.2">
      <c r="A97" s="89"/>
      <c r="B97" s="89"/>
      <c r="C97" s="91">
        <v>82</v>
      </c>
      <c r="D97" s="430" t="s">
        <v>1016</v>
      </c>
      <c r="E97" s="430" t="s">
        <v>861</v>
      </c>
      <c r="F97" s="301"/>
    </row>
    <row r="98" spans="1:6" ht="12.75" x14ac:dyDescent="0.2">
      <c r="A98" s="89"/>
      <c r="B98" s="89"/>
      <c r="C98" s="91">
        <v>83</v>
      </c>
      <c r="D98" s="430" t="s">
        <v>618</v>
      </c>
      <c r="E98" s="430" t="s">
        <v>861</v>
      </c>
      <c r="F98" s="301"/>
    </row>
    <row r="99" spans="1:6" ht="12.75" x14ac:dyDescent="0.2">
      <c r="A99" s="89"/>
      <c r="B99" s="89"/>
      <c r="C99" s="91">
        <v>84</v>
      </c>
      <c r="D99" s="430" t="s">
        <v>419</v>
      </c>
      <c r="E99" s="430" t="s">
        <v>425</v>
      </c>
      <c r="F99" s="301"/>
    </row>
    <row r="100" spans="1:6" ht="12.75" x14ac:dyDescent="0.2">
      <c r="A100" s="89"/>
      <c r="B100" s="89"/>
      <c r="C100" s="91">
        <v>85</v>
      </c>
      <c r="D100" s="430" t="s">
        <v>631</v>
      </c>
      <c r="E100" s="430" t="s">
        <v>408</v>
      </c>
      <c r="F100" s="301"/>
    </row>
    <row r="101" spans="1:6" ht="12.75" x14ac:dyDescent="0.2">
      <c r="A101" s="89"/>
      <c r="B101" s="89"/>
      <c r="C101" s="91">
        <v>86</v>
      </c>
      <c r="D101" s="430" t="s">
        <v>1017</v>
      </c>
      <c r="E101" s="430" t="s">
        <v>861</v>
      </c>
      <c r="F101" s="301"/>
    </row>
    <row r="102" spans="1:6" ht="12.75" x14ac:dyDescent="0.2">
      <c r="A102" s="89"/>
      <c r="B102" s="89"/>
      <c r="C102" s="91">
        <v>87</v>
      </c>
      <c r="D102" s="430" t="s">
        <v>1018</v>
      </c>
      <c r="E102" s="430" t="s">
        <v>406</v>
      </c>
      <c r="F102" s="301"/>
    </row>
    <row r="103" spans="1:6" ht="12.75" x14ac:dyDescent="0.2">
      <c r="A103" s="89"/>
      <c r="B103" s="89"/>
      <c r="C103" s="91">
        <v>88</v>
      </c>
      <c r="D103" s="430" t="s">
        <v>1019</v>
      </c>
      <c r="E103" s="430" t="s">
        <v>1020</v>
      </c>
      <c r="F103" s="301"/>
    </row>
    <row r="104" spans="1:6" ht="12.75" x14ac:dyDescent="0.2">
      <c r="A104" s="89"/>
      <c r="B104" s="89"/>
      <c r="C104" s="91">
        <v>89</v>
      </c>
      <c r="D104" s="430" t="s">
        <v>1021</v>
      </c>
      <c r="E104" s="430" t="s">
        <v>861</v>
      </c>
      <c r="F104" s="301"/>
    </row>
    <row r="105" spans="1:6" ht="12.75" x14ac:dyDescent="0.2">
      <c r="A105" s="89"/>
      <c r="B105" s="89"/>
      <c r="C105" s="91">
        <v>90</v>
      </c>
      <c r="D105" s="430" t="s">
        <v>429</v>
      </c>
      <c r="E105" s="430" t="s">
        <v>95</v>
      </c>
      <c r="F105" s="301"/>
    </row>
    <row r="106" spans="1:6" ht="12.75" x14ac:dyDescent="0.2">
      <c r="A106" s="89"/>
      <c r="B106" s="89"/>
      <c r="C106" s="91">
        <v>91</v>
      </c>
      <c r="D106" s="430" t="s">
        <v>1022</v>
      </c>
      <c r="E106" s="430" t="s">
        <v>32</v>
      </c>
      <c r="F106" s="301"/>
    </row>
    <row r="107" spans="1:6" ht="12.75" x14ac:dyDescent="0.2">
      <c r="A107" s="89"/>
      <c r="B107" s="89"/>
      <c r="C107" s="91">
        <v>92</v>
      </c>
      <c r="D107" s="430" t="s">
        <v>1023</v>
      </c>
      <c r="E107" s="430" t="s">
        <v>422</v>
      </c>
      <c r="F107" s="301"/>
    </row>
    <row r="108" spans="1:6" ht="12.75" x14ac:dyDescent="0.2">
      <c r="A108" s="89"/>
      <c r="B108" s="89"/>
      <c r="C108" s="91">
        <v>93</v>
      </c>
      <c r="D108" s="430" t="s">
        <v>705</v>
      </c>
      <c r="E108" s="430" t="s">
        <v>95</v>
      </c>
      <c r="F108" s="301"/>
    </row>
    <row r="109" spans="1:6" ht="12.75" x14ac:dyDescent="0.2">
      <c r="A109" s="89"/>
      <c r="B109" s="89"/>
      <c r="C109" s="91">
        <v>94</v>
      </c>
      <c r="D109" s="430" t="s">
        <v>1024</v>
      </c>
      <c r="E109" s="430" t="s">
        <v>861</v>
      </c>
      <c r="F109" s="301"/>
    </row>
    <row r="110" spans="1:6" ht="12.75" x14ac:dyDescent="0.2">
      <c r="A110" s="89"/>
      <c r="B110" s="89"/>
      <c r="C110" s="91">
        <v>95</v>
      </c>
      <c r="D110" s="430" t="s">
        <v>1025</v>
      </c>
      <c r="E110" s="430" t="s">
        <v>1026</v>
      </c>
      <c r="F110" s="301"/>
    </row>
    <row r="111" spans="1:6" ht="12.75" x14ac:dyDescent="0.2">
      <c r="A111" s="89"/>
      <c r="B111" s="89"/>
      <c r="C111" s="91">
        <v>96</v>
      </c>
      <c r="D111" s="430" t="s">
        <v>1027</v>
      </c>
      <c r="E111" s="430" t="s">
        <v>1028</v>
      </c>
      <c r="F111" s="301"/>
    </row>
    <row r="112" spans="1:6" ht="12.75" x14ac:dyDescent="0.2">
      <c r="A112" s="89"/>
      <c r="B112" s="89"/>
      <c r="C112" s="91">
        <v>97</v>
      </c>
      <c r="D112" s="430" t="s">
        <v>1029</v>
      </c>
      <c r="E112" s="430" t="s">
        <v>861</v>
      </c>
      <c r="F112" s="301"/>
    </row>
    <row r="113" spans="1:6" ht="12.75" x14ac:dyDescent="0.2">
      <c r="A113" s="89"/>
      <c r="B113" s="89"/>
      <c r="C113" s="91">
        <v>98</v>
      </c>
      <c r="D113" s="430" t="s">
        <v>1030</v>
      </c>
      <c r="E113" s="430" t="s">
        <v>95</v>
      </c>
      <c r="F113" s="301"/>
    </row>
    <row r="114" spans="1:6" ht="12.75" x14ac:dyDescent="0.2">
      <c r="A114" s="89"/>
      <c r="B114" s="89"/>
      <c r="C114" s="91">
        <v>99</v>
      </c>
      <c r="D114" s="430" t="s">
        <v>1031</v>
      </c>
      <c r="E114" s="430" t="s">
        <v>1032</v>
      </c>
      <c r="F114" s="301"/>
    </row>
    <row r="115" spans="1:6" ht="12.75" x14ac:dyDescent="0.2">
      <c r="A115" s="89"/>
      <c r="B115" s="89"/>
      <c r="C115" s="91">
        <v>100</v>
      </c>
      <c r="D115" s="430" t="s">
        <v>1033</v>
      </c>
      <c r="E115" s="430" t="s">
        <v>95</v>
      </c>
      <c r="F115" s="301"/>
    </row>
    <row r="116" spans="1:6" ht="12.75" x14ac:dyDescent="0.2">
      <c r="A116" s="89"/>
      <c r="B116" s="89"/>
      <c r="C116" s="91">
        <v>101</v>
      </c>
      <c r="D116" s="430" t="s">
        <v>722</v>
      </c>
      <c r="E116" s="430" t="s">
        <v>1034</v>
      </c>
      <c r="F116" s="301"/>
    </row>
    <row r="117" spans="1:6" ht="12.75" x14ac:dyDescent="0.2">
      <c r="A117" s="89"/>
      <c r="B117" s="89"/>
      <c r="C117" s="91">
        <v>102</v>
      </c>
      <c r="D117" s="430" t="s">
        <v>1035</v>
      </c>
      <c r="E117" s="430" t="s">
        <v>861</v>
      </c>
      <c r="F117" s="301"/>
    </row>
    <row r="118" spans="1:6" ht="12.75" x14ac:dyDescent="0.2">
      <c r="A118" s="89"/>
      <c r="B118" s="89"/>
      <c r="C118" s="91">
        <v>103</v>
      </c>
      <c r="D118" s="430" t="s">
        <v>441</v>
      </c>
      <c r="E118" s="430" t="s">
        <v>45</v>
      </c>
      <c r="F118" s="301"/>
    </row>
    <row r="119" spans="1:6" ht="12.75" x14ac:dyDescent="0.2">
      <c r="A119" s="89"/>
      <c r="B119" s="89"/>
      <c r="C119" s="91">
        <v>104</v>
      </c>
      <c r="D119" s="430" t="s">
        <v>690</v>
      </c>
      <c r="E119" s="430" t="s">
        <v>861</v>
      </c>
      <c r="F119" s="301"/>
    </row>
    <row r="120" spans="1:6" ht="12.75" x14ac:dyDescent="0.2">
      <c r="A120" s="89"/>
      <c r="B120" s="89"/>
      <c r="C120" s="91"/>
      <c r="D120" s="1005" t="s">
        <v>419</v>
      </c>
      <c r="E120" s="1005" t="s">
        <v>1036</v>
      </c>
      <c r="F120" s="301"/>
    </row>
    <row r="121" spans="1:6" ht="12.75" x14ac:dyDescent="0.2">
      <c r="A121" s="89"/>
      <c r="B121" s="89"/>
      <c r="C121" s="91">
        <v>105</v>
      </c>
      <c r="D121" s="1006"/>
      <c r="E121" s="1006"/>
      <c r="F121" s="301"/>
    </row>
    <row r="122" spans="1:6" ht="12.75" x14ac:dyDescent="0.2">
      <c r="A122" s="89"/>
      <c r="B122" s="89"/>
      <c r="C122" s="91">
        <v>106</v>
      </c>
      <c r="D122" s="430" t="s">
        <v>1037</v>
      </c>
      <c r="E122" s="430" t="s">
        <v>1038</v>
      </c>
      <c r="F122" s="301"/>
    </row>
    <row r="123" spans="1:6" ht="12.75" x14ac:dyDescent="0.2">
      <c r="A123" s="89"/>
      <c r="B123" s="89"/>
      <c r="C123" s="91">
        <v>107</v>
      </c>
      <c r="D123" s="430" t="s">
        <v>438</v>
      </c>
      <c r="E123" s="430" t="s">
        <v>861</v>
      </c>
      <c r="F123" s="301"/>
    </row>
    <row r="124" spans="1:6" ht="12.75" x14ac:dyDescent="0.2">
      <c r="A124" s="89"/>
      <c r="B124" s="89"/>
      <c r="C124" s="91">
        <v>108</v>
      </c>
      <c r="D124" s="430" t="s">
        <v>1039</v>
      </c>
      <c r="E124" s="430" t="s">
        <v>451</v>
      </c>
      <c r="F124" s="301"/>
    </row>
    <row r="125" spans="1:6" ht="12.75" x14ac:dyDescent="0.2">
      <c r="A125" s="89"/>
      <c r="B125" s="89"/>
      <c r="C125" s="91">
        <v>109</v>
      </c>
      <c r="D125" s="430" t="s">
        <v>1040</v>
      </c>
      <c r="E125" s="430" t="s">
        <v>1041</v>
      </c>
      <c r="F125" s="301"/>
    </row>
    <row r="126" spans="1:6" ht="12.75" x14ac:dyDescent="0.2">
      <c r="A126" s="89"/>
      <c r="B126" s="89"/>
      <c r="C126" s="91">
        <v>110</v>
      </c>
      <c r="D126" s="430" t="s">
        <v>1042</v>
      </c>
      <c r="E126" s="430" t="s">
        <v>422</v>
      </c>
      <c r="F126" s="301"/>
    </row>
    <row r="127" spans="1:6" ht="12.75" x14ac:dyDescent="0.2">
      <c r="A127" s="89"/>
      <c r="B127" s="89"/>
      <c r="C127" s="91">
        <v>111</v>
      </c>
      <c r="D127" s="430" t="s">
        <v>1043</v>
      </c>
      <c r="E127" s="430" t="s">
        <v>1044</v>
      </c>
      <c r="F127" s="301"/>
    </row>
    <row r="128" spans="1:6" ht="12.75" x14ac:dyDescent="0.2">
      <c r="A128" s="89"/>
      <c r="B128" s="89"/>
      <c r="C128" s="91">
        <v>112</v>
      </c>
      <c r="D128" s="430" t="s">
        <v>1045</v>
      </c>
      <c r="E128" s="430" t="s">
        <v>716</v>
      </c>
      <c r="F128" s="301"/>
    </row>
    <row r="129" spans="1:6" ht="12.75" x14ac:dyDescent="0.2">
      <c r="A129" s="89"/>
      <c r="B129" s="89"/>
      <c r="C129" s="91"/>
      <c r="D129" s="1005" t="s">
        <v>1046</v>
      </c>
      <c r="E129" s="1005" t="s">
        <v>1047</v>
      </c>
      <c r="F129" s="301"/>
    </row>
    <row r="130" spans="1:6" ht="12.75" x14ac:dyDescent="0.2">
      <c r="A130" s="89"/>
      <c r="B130" s="89"/>
      <c r="C130" s="91">
        <v>113</v>
      </c>
      <c r="D130" s="1006"/>
      <c r="E130" s="1006"/>
      <c r="F130" s="301"/>
    </row>
    <row r="131" spans="1:6" ht="12.75" x14ac:dyDescent="0.2">
      <c r="A131" s="89"/>
      <c r="B131" s="89"/>
      <c r="C131" s="91"/>
      <c r="D131" s="1005" t="s">
        <v>1048</v>
      </c>
      <c r="E131" s="1005" t="s">
        <v>861</v>
      </c>
      <c r="F131" s="301"/>
    </row>
    <row r="132" spans="1:6" ht="12.75" x14ac:dyDescent="0.2">
      <c r="A132" s="89"/>
      <c r="B132" s="89"/>
      <c r="C132" s="91">
        <v>114</v>
      </c>
      <c r="D132" s="1006"/>
      <c r="E132" s="1006"/>
      <c r="F132" s="301"/>
    </row>
    <row r="133" spans="1:6" ht="12.75" x14ac:dyDescent="0.2">
      <c r="A133" s="89"/>
      <c r="B133" s="89"/>
      <c r="C133" s="91">
        <v>115</v>
      </c>
      <c r="D133" s="430" t="s">
        <v>1049</v>
      </c>
      <c r="E133" s="430" t="s">
        <v>1050</v>
      </c>
      <c r="F133" s="301"/>
    </row>
    <row r="134" spans="1:6" ht="12.75" x14ac:dyDescent="0.2">
      <c r="A134" s="89"/>
      <c r="B134" s="89"/>
      <c r="C134" s="91">
        <v>116</v>
      </c>
      <c r="D134" s="430" t="s">
        <v>1051</v>
      </c>
      <c r="E134" s="430" t="s">
        <v>861</v>
      </c>
      <c r="F134" s="301"/>
    </row>
    <row r="135" spans="1:6" ht="12.75" x14ac:dyDescent="0.2">
      <c r="A135" s="89"/>
      <c r="B135" s="89"/>
      <c r="C135" s="91">
        <v>117</v>
      </c>
      <c r="D135" s="430" t="s">
        <v>432</v>
      </c>
      <c r="E135" s="430" t="s">
        <v>1052</v>
      </c>
      <c r="F135" s="301"/>
    </row>
    <row r="136" spans="1:6" ht="12.75" x14ac:dyDescent="0.2">
      <c r="A136" s="89"/>
      <c r="B136" s="89"/>
      <c r="C136" s="91"/>
      <c r="D136" s="1005" t="s">
        <v>1053</v>
      </c>
      <c r="E136" s="1005" t="s">
        <v>861</v>
      </c>
      <c r="F136" s="301"/>
    </row>
    <row r="137" spans="1:6" ht="12.75" x14ac:dyDescent="0.2">
      <c r="A137" s="89"/>
      <c r="B137" s="89"/>
      <c r="C137" s="91">
        <v>118</v>
      </c>
      <c r="D137" s="1006"/>
      <c r="E137" s="1006"/>
      <c r="F137" s="301"/>
    </row>
    <row r="138" spans="1:6" ht="12.75" x14ac:dyDescent="0.2">
      <c r="A138" s="89"/>
      <c r="B138" s="89"/>
      <c r="C138" s="91">
        <v>119</v>
      </c>
      <c r="D138" s="430" t="s">
        <v>1054</v>
      </c>
      <c r="E138" s="430" t="s">
        <v>45</v>
      </c>
      <c r="F138" s="301"/>
    </row>
    <row r="139" spans="1:6" ht="12.75" x14ac:dyDescent="0.2">
      <c r="A139" s="89"/>
      <c r="B139" s="89"/>
      <c r="C139" s="91">
        <v>120</v>
      </c>
      <c r="D139" s="430" t="s">
        <v>1055</v>
      </c>
      <c r="E139" s="430" t="s">
        <v>861</v>
      </c>
      <c r="F139" s="301"/>
    </row>
    <row r="140" spans="1:6" ht="12.75" x14ac:dyDescent="0.2">
      <c r="A140" s="89"/>
      <c r="B140" s="89"/>
      <c r="C140" s="91">
        <v>121</v>
      </c>
      <c r="D140" s="430" t="s">
        <v>1056</v>
      </c>
      <c r="E140" s="430" t="s">
        <v>1057</v>
      </c>
      <c r="F140" s="301"/>
    </row>
    <row r="141" spans="1:6" ht="12.75" x14ac:dyDescent="0.2">
      <c r="A141" s="89"/>
      <c r="B141" s="89"/>
      <c r="C141" s="91">
        <v>122</v>
      </c>
      <c r="D141" s="430" t="s">
        <v>723</v>
      </c>
      <c r="E141" s="430" t="s">
        <v>861</v>
      </c>
      <c r="F141" s="301"/>
    </row>
    <row r="142" spans="1:6" ht="12.75" x14ac:dyDescent="0.2">
      <c r="A142" s="89"/>
      <c r="B142" s="89"/>
      <c r="C142" s="91">
        <v>123</v>
      </c>
      <c r="D142" s="430" t="s">
        <v>1058</v>
      </c>
      <c r="E142" s="430" t="s">
        <v>861</v>
      </c>
      <c r="F142" s="301"/>
    </row>
    <row r="143" spans="1:6" ht="12.75" x14ac:dyDescent="0.2">
      <c r="A143" s="89"/>
      <c r="B143" s="89"/>
      <c r="C143" s="91">
        <v>124</v>
      </c>
      <c r="D143" s="430" t="s">
        <v>1059</v>
      </c>
      <c r="E143" s="430" t="s">
        <v>1060</v>
      </c>
      <c r="F143" s="301"/>
    </row>
    <row r="144" spans="1:6" ht="12.75" x14ac:dyDescent="0.2">
      <c r="A144" s="89"/>
      <c r="B144" s="89"/>
      <c r="C144" s="91">
        <v>125</v>
      </c>
      <c r="D144" s="430" t="s">
        <v>1061</v>
      </c>
      <c r="E144" s="430" t="s">
        <v>620</v>
      </c>
      <c r="F144" s="301"/>
    </row>
    <row r="145" spans="1:6" ht="12.75" x14ac:dyDescent="0.2">
      <c r="A145" s="89"/>
      <c r="B145" s="89"/>
      <c r="C145" s="91">
        <v>126</v>
      </c>
      <c r="D145" s="430" t="s">
        <v>429</v>
      </c>
      <c r="E145" s="430" t="s">
        <v>1062</v>
      </c>
      <c r="F145" s="301"/>
    </row>
    <row r="146" spans="1:6" ht="12.75" x14ac:dyDescent="0.2">
      <c r="A146" s="89"/>
      <c r="B146" s="89"/>
      <c r="C146" s="91">
        <v>127</v>
      </c>
      <c r="D146" s="430" t="s">
        <v>1063</v>
      </c>
      <c r="E146" s="430" t="s">
        <v>423</v>
      </c>
      <c r="F146" s="301"/>
    </row>
    <row r="147" spans="1:6" ht="12.75" x14ac:dyDescent="0.2">
      <c r="A147" s="89"/>
      <c r="B147" s="89"/>
      <c r="C147" s="91">
        <v>128</v>
      </c>
      <c r="D147" s="430" t="s">
        <v>1064</v>
      </c>
      <c r="E147" s="430" t="s">
        <v>1065</v>
      </c>
      <c r="F147" s="301"/>
    </row>
    <row r="148" spans="1:6" ht="12.75" x14ac:dyDescent="0.2">
      <c r="A148" s="89"/>
      <c r="B148" s="89"/>
      <c r="C148" s="91">
        <v>129</v>
      </c>
      <c r="D148" s="430" t="s">
        <v>1066</v>
      </c>
      <c r="E148" s="430" t="s">
        <v>861</v>
      </c>
      <c r="F148" s="301"/>
    </row>
    <row r="149" spans="1:6" ht="12.75" x14ac:dyDescent="0.2">
      <c r="A149" s="89"/>
      <c r="B149" s="89"/>
      <c r="C149" s="91">
        <v>130</v>
      </c>
      <c r="D149" s="430" t="s">
        <v>1067</v>
      </c>
      <c r="E149" s="430" t="s">
        <v>861</v>
      </c>
      <c r="F149" s="301"/>
    </row>
    <row r="150" spans="1:6" ht="12.75" x14ac:dyDescent="0.2">
      <c r="A150" s="89"/>
      <c r="B150" s="89"/>
      <c r="C150" s="91">
        <v>131</v>
      </c>
      <c r="D150" s="430" t="s">
        <v>1068</v>
      </c>
      <c r="E150" s="430" t="s">
        <v>448</v>
      </c>
      <c r="F150" s="301"/>
    </row>
    <row r="151" spans="1:6" ht="12.75" x14ac:dyDescent="0.2">
      <c r="A151" s="89"/>
      <c r="B151" s="89"/>
      <c r="C151" s="91">
        <v>132</v>
      </c>
      <c r="D151" s="430" t="s">
        <v>421</v>
      </c>
      <c r="E151" s="430" t="s">
        <v>861</v>
      </c>
      <c r="F151" s="301"/>
    </row>
    <row r="152" spans="1:6" ht="12.75" x14ac:dyDescent="0.2">
      <c r="A152" s="89"/>
      <c r="B152" s="89"/>
      <c r="C152" s="91">
        <v>133</v>
      </c>
      <c r="D152" s="430" t="s">
        <v>455</v>
      </c>
      <c r="E152" s="430" t="s">
        <v>45</v>
      </c>
      <c r="F152" s="301"/>
    </row>
    <row r="153" spans="1:6" ht="12.75" x14ac:dyDescent="0.2">
      <c r="A153" s="89"/>
      <c r="B153" s="89"/>
      <c r="C153" s="91">
        <v>134</v>
      </c>
      <c r="D153" s="430" t="s">
        <v>1069</v>
      </c>
      <c r="E153" s="430" t="s">
        <v>423</v>
      </c>
      <c r="F153" s="301"/>
    </row>
    <row r="154" spans="1:6" ht="12.75" x14ac:dyDescent="0.2">
      <c r="A154" s="89"/>
      <c r="B154" s="89"/>
      <c r="C154" s="91">
        <v>135</v>
      </c>
      <c r="D154" s="430" t="s">
        <v>729</v>
      </c>
      <c r="E154" s="430" t="s">
        <v>861</v>
      </c>
      <c r="F154" s="301"/>
    </row>
    <row r="155" spans="1:6" ht="12.75" x14ac:dyDescent="0.2">
      <c r="A155" s="89"/>
      <c r="B155" s="89"/>
      <c r="C155" s="91">
        <v>136</v>
      </c>
      <c r="D155" s="430" t="s">
        <v>419</v>
      </c>
      <c r="E155" s="430" t="s">
        <v>861</v>
      </c>
      <c r="F155" s="301"/>
    </row>
    <row r="156" spans="1:6" ht="12.75" x14ac:dyDescent="0.2">
      <c r="A156" s="89"/>
      <c r="B156" s="89"/>
      <c r="C156" s="91"/>
      <c r="D156" s="1005" t="s">
        <v>1070</v>
      </c>
      <c r="E156" s="1005" t="s">
        <v>1071</v>
      </c>
      <c r="F156" s="301"/>
    </row>
    <row r="157" spans="1:6" ht="12.75" x14ac:dyDescent="0.2">
      <c r="A157" s="89"/>
      <c r="B157" s="89"/>
      <c r="C157" s="91">
        <v>137</v>
      </c>
      <c r="D157" s="1006"/>
      <c r="E157" s="1006"/>
      <c r="F157" s="301"/>
    </row>
    <row r="158" spans="1:6" ht="12.75" x14ac:dyDescent="0.2">
      <c r="A158" s="89"/>
      <c r="B158" s="89"/>
      <c r="C158" s="91">
        <v>138</v>
      </c>
      <c r="D158" s="430" t="s">
        <v>1072</v>
      </c>
      <c r="E158" s="430" t="s">
        <v>861</v>
      </c>
      <c r="F158" s="301"/>
    </row>
    <row r="159" spans="1:6" ht="12.75" x14ac:dyDescent="0.2">
      <c r="A159" s="89"/>
      <c r="B159" s="89"/>
      <c r="C159" s="91">
        <v>139</v>
      </c>
      <c r="D159" s="430" t="s">
        <v>1073</v>
      </c>
      <c r="E159" s="430" t="s">
        <v>423</v>
      </c>
      <c r="F159" s="301"/>
    </row>
    <row r="160" spans="1:6" ht="12.75" x14ac:dyDescent="0.2">
      <c r="A160" s="89"/>
      <c r="B160" s="89"/>
      <c r="C160" s="91">
        <v>140</v>
      </c>
      <c r="D160" s="430" t="s">
        <v>419</v>
      </c>
      <c r="E160" s="430" t="s">
        <v>707</v>
      </c>
      <c r="F160" s="301"/>
    </row>
    <row r="161" spans="1:6" ht="12.75" x14ac:dyDescent="0.2">
      <c r="A161" s="89"/>
      <c r="B161" s="89"/>
      <c r="C161" s="91">
        <v>141</v>
      </c>
      <c r="D161" s="430" t="s">
        <v>1074</v>
      </c>
      <c r="E161" s="430" t="s">
        <v>1075</v>
      </c>
      <c r="F161" s="301"/>
    </row>
    <row r="162" spans="1:6" ht="12.75" x14ac:dyDescent="0.2">
      <c r="A162" s="89"/>
      <c r="B162" s="89"/>
      <c r="C162" s="91">
        <v>142</v>
      </c>
      <c r="D162" s="430" t="s">
        <v>421</v>
      </c>
      <c r="E162" s="430" t="s">
        <v>861</v>
      </c>
      <c r="F162" s="301"/>
    </row>
    <row r="163" spans="1:6" ht="12.75" x14ac:dyDescent="0.2">
      <c r="A163" s="89"/>
      <c r="B163" s="89"/>
      <c r="C163" s="91">
        <v>143</v>
      </c>
      <c r="D163" s="430" t="s">
        <v>1076</v>
      </c>
      <c r="E163" s="430" t="s">
        <v>861</v>
      </c>
      <c r="F163" s="301"/>
    </row>
    <row r="164" spans="1:6" ht="12.75" x14ac:dyDescent="0.2">
      <c r="A164" s="89"/>
      <c r="B164" s="89"/>
      <c r="C164" s="91">
        <v>144</v>
      </c>
      <c r="D164" s="430" t="s">
        <v>438</v>
      </c>
      <c r="E164" s="430" t="s">
        <v>861</v>
      </c>
      <c r="F164" s="301"/>
    </row>
    <row r="165" spans="1:6" ht="12.75" x14ac:dyDescent="0.2">
      <c r="A165" s="89"/>
      <c r="B165" s="89"/>
      <c r="C165" s="91">
        <v>145</v>
      </c>
      <c r="D165" s="430" t="s">
        <v>628</v>
      </c>
      <c r="E165" s="430" t="s">
        <v>413</v>
      </c>
      <c r="F165" s="301"/>
    </row>
    <row r="166" spans="1:6" ht="12.75" x14ac:dyDescent="0.2">
      <c r="A166" s="89"/>
      <c r="B166" s="89"/>
      <c r="C166" s="91">
        <v>146</v>
      </c>
      <c r="D166" s="430" t="s">
        <v>1077</v>
      </c>
      <c r="E166" s="430" t="s">
        <v>861</v>
      </c>
      <c r="F166" s="301"/>
    </row>
    <row r="167" spans="1:6" ht="12.75" x14ac:dyDescent="0.2">
      <c r="A167" s="89"/>
      <c r="B167" s="89"/>
      <c r="C167" s="91">
        <v>147</v>
      </c>
      <c r="D167" s="430" t="s">
        <v>419</v>
      </c>
      <c r="E167" s="430" t="s">
        <v>861</v>
      </c>
      <c r="F167" s="301"/>
    </row>
    <row r="168" spans="1:6" ht="12.75" x14ac:dyDescent="0.2">
      <c r="A168" s="89"/>
      <c r="B168" s="89"/>
      <c r="C168" s="91">
        <v>148</v>
      </c>
      <c r="D168" s="430" t="s">
        <v>427</v>
      </c>
      <c r="E168" s="430" t="s">
        <v>861</v>
      </c>
      <c r="F168" s="301"/>
    </row>
    <row r="169" spans="1:6" ht="12.75" x14ac:dyDescent="0.2">
      <c r="A169" s="89"/>
      <c r="B169" s="89"/>
      <c r="C169" s="91">
        <v>149</v>
      </c>
      <c r="D169" s="430" t="s">
        <v>618</v>
      </c>
      <c r="E169" s="430" t="s">
        <v>630</v>
      </c>
      <c r="F169" s="301"/>
    </row>
    <row r="170" spans="1:6" ht="12.75" x14ac:dyDescent="0.2">
      <c r="A170" s="89"/>
      <c r="B170" s="89"/>
      <c r="C170" s="91">
        <v>150</v>
      </c>
      <c r="D170" s="430" t="s">
        <v>1078</v>
      </c>
      <c r="E170" s="430" t="s">
        <v>1079</v>
      </c>
      <c r="F170" s="301"/>
    </row>
    <row r="171" spans="1:6" ht="12.75" x14ac:dyDescent="0.2">
      <c r="A171" s="89"/>
      <c r="B171" s="89"/>
      <c r="C171" s="91">
        <v>151</v>
      </c>
      <c r="D171" s="430" t="s">
        <v>1080</v>
      </c>
      <c r="E171" s="430" t="s">
        <v>408</v>
      </c>
      <c r="F171" s="301"/>
    </row>
    <row r="172" spans="1:6" ht="12.75" x14ac:dyDescent="0.2">
      <c r="A172" s="89"/>
      <c r="B172" s="89"/>
      <c r="C172" s="91">
        <v>152</v>
      </c>
      <c r="D172" s="430" t="s">
        <v>444</v>
      </c>
      <c r="E172" s="430" t="s">
        <v>423</v>
      </c>
      <c r="F172" s="301"/>
    </row>
    <row r="173" spans="1:6" ht="12.75" x14ac:dyDescent="0.2">
      <c r="A173" s="89"/>
      <c r="B173" s="89"/>
      <c r="C173" s="91">
        <v>153</v>
      </c>
      <c r="D173" s="430" t="s">
        <v>1081</v>
      </c>
      <c r="E173" s="430" t="s">
        <v>45</v>
      </c>
      <c r="F173" s="301"/>
    </row>
    <row r="174" spans="1:6" ht="12.75" x14ac:dyDescent="0.2">
      <c r="A174" s="89"/>
      <c r="B174" s="89"/>
      <c r="C174" s="91">
        <v>154</v>
      </c>
      <c r="D174" s="430" t="s">
        <v>1082</v>
      </c>
      <c r="E174" s="430" t="s">
        <v>1083</v>
      </c>
      <c r="F174" s="301"/>
    </row>
    <row r="175" spans="1:6" ht="12.75" x14ac:dyDescent="0.2">
      <c r="A175" s="89"/>
      <c r="B175" s="89"/>
      <c r="C175" s="91">
        <v>155</v>
      </c>
      <c r="D175" s="430" t="s">
        <v>456</v>
      </c>
      <c r="E175" s="430" t="s">
        <v>861</v>
      </c>
      <c r="F175" s="301"/>
    </row>
    <row r="176" spans="1:6" ht="12.75" x14ac:dyDescent="0.2">
      <c r="A176" s="89"/>
      <c r="B176" s="89"/>
      <c r="C176" s="91">
        <v>156</v>
      </c>
      <c r="D176" s="430" t="s">
        <v>421</v>
      </c>
      <c r="E176" s="430" t="s">
        <v>1084</v>
      </c>
      <c r="F176" s="301"/>
    </row>
    <row r="177" spans="1:6" ht="12.75" x14ac:dyDescent="0.2">
      <c r="A177" s="89"/>
      <c r="B177" s="89"/>
      <c r="C177" s="91">
        <v>157</v>
      </c>
      <c r="D177" s="430" t="s">
        <v>727</v>
      </c>
      <c r="E177" s="430" t="s">
        <v>1085</v>
      </c>
      <c r="F177" s="301"/>
    </row>
    <row r="178" spans="1:6" ht="12.75" x14ac:dyDescent="0.2">
      <c r="A178" s="89"/>
      <c r="B178" s="89"/>
      <c r="C178" s="91"/>
      <c r="D178" s="1005" t="s">
        <v>421</v>
      </c>
      <c r="E178" s="1005" t="s">
        <v>1086</v>
      </c>
      <c r="F178" s="301"/>
    </row>
    <row r="179" spans="1:6" ht="12.75" x14ac:dyDescent="0.2">
      <c r="A179" s="89"/>
      <c r="B179" s="89"/>
      <c r="C179" s="91">
        <v>158</v>
      </c>
      <c r="D179" s="1006"/>
      <c r="E179" s="1006"/>
      <c r="F179" s="301"/>
    </row>
    <row r="180" spans="1:6" ht="12.75" x14ac:dyDescent="0.2">
      <c r="A180" s="89"/>
      <c r="B180" s="89"/>
      <c r="C180" s="91">
        <v>159</v>
      </c>
      <c r="D180" s="430" t="s">
        <v>1087</v>
      </c>
      <c r="E180" s="430" t="s">
        <v>45</v>
      </c>
      <c r="F180" s="301"/>
    </row>
    <row r="181" spans="1:6" ht="12.75" x14ac:dyDescent="0.2">
      <c r="A181" s="89"/>
      <c r="B181" s="89"/>
      <c r="C181" s="91">
        <v>160</v>
      </c>
      <c r="D181" s="430" t="s">
        <v>1088</v>
      </c>
      <c r="E181" s="430" t="s">
        <v>861</v>
      </c>
      <c r="F181" s="301"/>
    </row>
    <row r="182" spans="1:6" ht="12.75" x14ac:dyDescent="0.2">
      <c r="A182" s="89"/>
      <c r="B182" s="89"/>
      <c r="C182" s="91">
        <v>161</v>
      </c>
      <c r="D182" s="430" t="s">
        <v>1089</v>
      </c>
      <c r="E182" s="430" t="s">
        <v>861</v>
      </c>
      <c r="F182" s="301"/>
    </row>
    <row r="183" spans="1:6" ht="12.75" x14ac:dyDescent="0.2">
      <c r="A183" s="89"/>
      <c r="B183" s="89"/>
      <c r="C183" s="91">
        <v>162</v>
      </c>
      <c r="D183" s="430" t="s">
        <v>1090</v>
      </c>
      <c r="E183" s="430" t="s">
        <v>861</v>
      </c>
      <c r="F183" s="301"/>
    </row>
    <row r="184" spans="1:6" ht="12.75" x14ac:dyDescent="0.2">
      <c r="A184" s="89"/>
      <c r="B184" s="89"/>
      <c r="C184" s="91">
        <v>163</v>
      </c>
      <c r="D184" s="430" t="s">
        <v>435</v>
      </c>
      <c r="E184" s="430" t="s">
        <v>45</v>
      </c>
      <c r="F184" s="301"/>
    </row>
    <row r="185" spans="1:6" ht="12.75" x14ac:dyDescent="0.2">
      <c r="A185" s="89"/>
      <c r="B185" s="89"/>
      <c r="C185" s="91">
        <v>164</v>
      </c>
      <c r="D185" s="430" t="s">
        <v>632</v>
      </c>
      <c r="E185" s="430" t="s">
        <v>428</v>
      </c>
      <c r="F185" s="301"/>
    </row>
    <row r="186" spans="1:6" ht="12.75" x14ac:dyDescent="0.2">
      <c r="A186" s="89"/>
      <c r="B186" s="89"/>
      <c r="C186" s="91"/>
      <c r="D186" s="1005" t="s">
        <v>1091</v>
      </c>
      <c r="E186" s="1005" t="s">
        <v>861</v>
      </c>
      <c r="F186" s="301"/>
    </row>
    <row r="187" spans="1:6" ht="12.75" x14ac:dyDescent="0.2">
      <c r="A187" s="89"/>
      <c r="B187" s="89"/>
      <c r="C187" s="91">
        <v>165</v>
      </c>
      <c r="D187" s="1006"/>
      <c r="E187" s="1006"/>
      <c r="F187" s="301"/>
    </row>
    <row r="188" spans="1:6" ht="12.75" x14ac:dyDescent="0.2">
      <c r="A188" s="89"/>
      <c r="B188" s="89"/>
      <c r="C188" s="91">
        <v>166</v>
      </c>
      <c r="D188" s="430" t="s">
        <v>1092</v>
      </c>
      <c r="E188" s="430" t="s">
        <v>1093</v>
      </c>
      <c r="F188" s="301"/>
    </row>
    <row r="189" spans="1:6" ht="12.75" x14ac:dyDescent="0.2">
      <c r="A189" s="89"/>
      <c r="B189" s="89"/>
      <c r="C189" s="91">
        <v>167</v>
      </c>
      <c r="D189" s="430" t="s">
        <v>1094</v>
      </c>
      <c r="E189" s="430" t="s">
        <v>692</v>
      </c>
      <c r="F189" s="301"/>
    </row>
    <row r="190" spans="1:6" ht="12.75" x14ac:dyDescent="0.2">
      <c r="A190" s="89"/>
      <c r="B190" s="89"/>
      <c r="C190" s="91">
        <v>168</v>
      </c>
      <c r="D190" s="430" t="s">
        <v>1095</v>
      </c>
      <c r="E190" s="430" t="s">
        <v>620</v>
      </c>
      <c r="F190" s="301"/>
    </row>
    <row r="191" spans="1:6" ht="12.75" x14ac:dyDescent="0.2">
      <c r="A191" s="89"/>
      <c r="B191" s="89"/>
      <c r="C191" s="91">
        <v>169</v>
      </c>
      <c r="D191" s="430" t="s">
        <v>1096</v>
      </c>
      <c r="E191" s="430" t="s">
        <v>861</v>
      </c>
      <c r="F191" s="301"/>
    </row>
    <row r="192" spans="1:6" ht="12.75" x14ac:dyDescent="0.2">
      <c r="A192" s="89"/>
      <c r="B192" s="89"/>
      <c r="C192" s="91">
        <v>170</v>
      </c>
      <c r="D192" s="430" t="s">
        <v>1097</v>
      </c>
      <c r="E192" s="430" t="s">
        <v>425</v>
      </c>
      <c r="F192" s="301"/>
    </row>
    <row r="193" spans="1:6" ht="12.75" x14ac:dyDescent="0.2">
      <c r="A193" s="89"/>
      <c r="B193" s="89"/>
      <c r="C193" s="91">
        <v>171</v>
      </c>
      <c r="D193" s="430" t="s">
        <v>1098</v>
      </c>
      <c r="E193" s="430" t="s">
        <v>45</v>
      </c>
      <c r="F193" s="301"/>
    </row>
    <row r="194" spans="1:6" ht="12.75" x14ac:dyDescent="0.2">
      <c r="A194" s="89"/>
      <c r="B194" s="89"/>
      <c r="C194" s="91"/>
      <c r="D194" s="1005" t="s">
        <v>421</v>
      </c>
      <c r="E194" s="1005" t="s">
        <v>1099</v>
      </c>
      <c r="F194" s="301"/>
    </row>
    <row r="195" spans="1:6" ht="12.75" x14ac:dyDescent="0.2">
      <c r="A195" s="89"/>
      <c r="B195" s="89"/>
      <c r="C195" s="91">
        <v>172</v>
      </c>
      <c r="D195" s="1006"/>
      <c r="E195" s="1006"/>
      <c r="F195" s="301"/>
    </row>
    <row r="196" spans="1:6" ht="12.75" x14ac:dyDescent="0.2">
      <c r="A196" s="89"/>
      <c r="B196" s="89"/>
      <c r="C196" s="91"/>
      <c r="D196" s="1005" t="s">
        <v>1100</v>
      </c>
      <c r="E196" s="1005" t="s">
        <v>425</v>
      </c>
      <c r="F196" s="301"/>
    </row>
    <row r="197" spans="1:6" ht="12.75" x14ac:dyDescent="0.2">
      <c r="A197" s="89"/>
      <c r="B197" s="89"/>
      <c r="C197" s="91">
        <v>173</v>
      </c>
      <c r="D197" s="1006"/>
      <c r="E197" s="1006"/>
      <c r="F197" s="301"/>
    </row>
    <row r="198" spans="1:6" ht="12.75" x14ac:dyDescent="0.2">
      <c r="A198" s="89"/>
      <c r="B198" s="89"/>
      <c r="C198" s="91">
        <v>174</v>
      </c>
      <c r="D198" s="430" t="s">
        <v>1101</v>
      </c>
      <c r="E198" s="430" t="s">
        <v>451</v>
      </c>
      <c r="F198" s="301"/>
    </row>
    <row r="199" spans="1:6" ht="12.75" x14ac:dyDescent="0.2">
      <c r="A199" s="89"/>
      <c r="B199" s="89"/>
      <c r="C199" s="91">
        <v>175</v>
      </c>
      <c r="D199" s="430" t="s">
        <v>1102</v>
      </c>
      <c r="E199" s="430" t="s">
        <v>861</v>
      </c>
      <c r="F199" s="301"/>
    </row>
    <row r="200" spans="1:6" ht="12.75" x14ac:dyDescent="0.2">
      <c r="A200" s="89"/>
      <c r="B200" s="89"/>
      <c r="C200" s="91">
        <v>176</v>
      </c>
      <c r="D200" s="430" t="s">
        <v>444</v>
      </c>
      <c r="E200" s="430" t="s">
        <v>95</v>
      </c>
      <c r="F200" s="301"/>
    </row>
    <row r="201" spans="1:6" ht="12.75" x14ac:dyDescent="0.2">
      <c r="A201" s="89"/>
      <c r="B201" s="89"/>
      <c r="C201" s="91"/>
      <c r="D201" s="1005" t="s">
        <v>1103</v>
      </c>
      <c r="E201" s="1005" t="s">
        <v>861</v>
      </c>
      <c r="F201" s="301"/>
    </row>
    <row r="202" spans="1:6" ht="12.75" x14ac:dyDescent="0.2">
      <c r="A202" s="89"/>
      <c r="B202" s="89"/>
      <c r="C202" s="91">
        <v>177</v>
      </c>
      <c r="D202" s="1006"/>
      <c r="E202" s="1006"/>
      <c r="F202" s="301"/>
    </row>
    <row r="203" spans="1:6" ht="12.75" x14ac:dyDescent="0.2">
      <c r="A203" s="89"/>
      <c r="B203" s="89"/>
      <c r="C203" s="91">
        <v>178</v>
      </c>
      <c r="D203" s="430" t="s">
        <v>1104</v>
      </c>
      <c r="E203" s="430" t="s">
        <v>736</v>
      </c>
      <c r="F203" s="301"/>
    </row>
    <row r="204" spans="1:6" ht="12.75" x14ac:dyDescent="0.2">
      <c r="A204" s="89"/>
      <c r="B204" s="89"/>
      <c r="C204" s="91">
        <v>179</v>
      </c>
      <c r="D204" s="430" t="s">
        <v>1105</v>
      </c>
      <c r="E204" s="430" t="s">
        <v>423</v>
      </c>
      <c r="F204" s="301"/>
    </row>
    <row r="205" spans="1:6" ht="12.75" x14ac:dyDescent="0.2">
      <c r="A205" s="89"/>
      <c r="B205" s="89"/>
      <c r="C205" s="91">
        <v>180</v>
      </c>
      <c r="D205" s="430" t="s">
        <v>1106</v>
      </c>
      <c r="E205" s="430" t="s">
        <v>423</v>
      </c>
      <c r="F205" s="301"/>
    </row>
    <row r="206" spans="1:6" ht="12.75" x14ac:dyDescent="0.2">
      <c r="A206" s="89"/>
      <c r="B206" s="89"/>
      <c r="C206" s="91">
        <v>181</v>
      </c>
      <c r="D206" s="430" t="s">
        <v>1107</v>
      </c>
      <c r="E206" s="430" t="s">
        <v>45</v>
      </c>
      <c r="F206" s="301"/>
    </row>
    <row r="207" spans="1:6" ht="12.75" x14ac:dyDescent="0.2">
      <c r="A207" s="89"/>
      <c r="B207" s="89"/>
      <c r="C207" s="91">
        <v>182</v>
      </c>
      <c r="D207" s="430" t="s">
        <v>1108</v>
      </c>
      <c r="E207" s="430" t="s">
        <v>408</v>
      </c>
      <c r="F207" s="301"/>
    </row>
    <row r="208" spans="1:6" ht="12.75" x14ac:dyDescent="0.2">
      <c r="A208" s="89"/>
      <c r="B208" s="89"/>
      <c r="C208" s="91">
        <v>183</v>
      </c>
      <c r="D208" s="430" t="s">
        <v>427</v>
      </c>
      <c r="E208" s="430" t="s">
        <v>45</v>
      </c>
      <c r="F208" s="301"/>
    </row>
    <row r="209" spans="1:6" ht="12.75" x14ac:dyDescent="0.2">
      <c r="A209" s="89"/>
      <c r="B209" s="89"/>
      <c r="C209" s="91">
        <v>184</v>
      </c>
      <c r="D209" s="430" t="s">
        <v>1109</v>
      </c>
      <c r="E209" s="430" t="s">
        <v>861</v>
      </c>
      <c r="F209" s="301"/>
    </row>
    <row r="210" spans="1:6" ht="12.75" x14ac:dyDescent="0.2">
      <c r="A210" s="89"/>
      <c r="B210" s="89"/>
      <c r="C210" s="91">
        <v>185</v>
      </c>
      <c r="D210" s="430" t="s">
        <v>1110</v>
      </c>
      <c r="E210" s="430" t="s">
        <v>861</v>
      </c>
      <c r="F210" s="301"/>
    </row>
    <row r="211" spans="1:6" ht="12.75" x14ac:dyDescent="0.2">
      <c r="A211" s="89"/>
      <c r="B211" s="89"/>
      <c r="C211" s="91">
        <v>186</v>
      </c>
      <c r="D211" s="430" t="s">
        <v>1111</v>
      </c>
      <c r="E211" s="430" t="s">
        <v>861</v>
      </c>
      <c r="F211" s="301"/>
    </row>
    <row r="212" spans="1:6" ht="12.75" x14ac:dyDescent="0.2">
      <c r="A212" s="89"/>
      <c r="B212" s="89"/>
      <c r="C212" s="91">
        <v>187</v>
      </c>
      <c r="D212" s="430" t="s">
        <v>1112</v>
      </c>
      <c r="E212" s="430" t="s">
        <v>861</v>
      </c>
      <c r="F212" s="301"/>
    </row>
    <row r="213" spans="1:6" ht="12.75" x14ac:dyDescent="0.2">
      <c r="A213" s="89"/>
      <c r="B213" s="89"/>
      <c r="C213" s="91">
        <v>188</v>
      </c>
      <c r="D213" s="430" t="s">
        <v>624</v>
      </c>
      <c r="E213" s="430" t="s">
        <v>1113</v>
      </c>
      <c r="F213" s="301"/>
    </row>
    <row r="214" spans="1:6" ht="12.75" x14ac:dyDescent="0.2">
      <c r="A214" s="89"/>
      <c r="B214" s="89"/>
      <c r="C214" s="91">
        <v>189</v>
      </c>
      <c r="D214" s="430" t="s">
        <v>1114</v>
      </c>
      <c r="E214" s="430" t="s">
        <v>423</v>
      </c>
      <c r="F214" s="301"/>
    </row>
    <row r="215" spans="1:6" ht="12.75" x14ac:dyDescent="0.2">
      <c r="A215" s="89"/>
      <c r="B215" s="89"/>
      <c r="C215" s="91"/>
      <c r="D215" s="1005" t="s">
        <v>1115</v>
      </c>
      <c r="E215" s="1005" t="s">
        <v>423</v>
      </c>
      <c r="F215" s="301"/>
    </row>
    <row r="216" spans="1:6" ht="12.75" x14ac:dyDescent="0.2">
      <c r="A216" s="89"/>
      <c r="B216" s="89"/>
      <c r="C216" s="91">
        <v>190</v>
      </c>
      <c r="D216" s="1006"/>
      <c r="E216" s="1006"/>
      <c r="F216" s="301"/>
    </row>
    <row r="217" spans="1:6" ht="12.75" x14ac:dyDescent="0.2">
      <c r="A217" s="89"/>
      <c r="B217" s="89"/>
      <c r="C217" s="91">
        <v>191</v>
      </c>
      <c r="D217" s="430" t="s">
        <v>618</v>
      </c>
      <c r="E217" s="430" t="s">
        <v>861</v>
      </c>
      <c r="F217" s="301"/>
    </row>
    <row r="218" spans="1:6" ht="12.75" x14ac:dyDescent="0.2">
      <c r="A218" s="89"/>
      <c r="B218" s="89"/>
      <c r="C218" s="91">
        <v>192</v>
      </c>
      <c r="D218" s="430" t="s">
        <v>421</v>
      </c>
      <c r="E218" s="430" t="s">
        <v>1116</v>
      </c>
      <c r="F218" s="301"/>
    </row>
    <row r="219" spans="1:6" ht="12.75" x14ac:dyDescent="0.2">
      <c r="A219" s="89"/>
      <c r="B219" s="89"/>
      <c r="C219" s="91">
        <v>193</v>
      </c>
      <c r="D219" s="430" t="s">
        <v>690</v>
      </c>
      <c r="E219" s="430" t="s">
        <v>95</v>
      </c>
      <c r="F219" s="301"/>
    </row>
    <row r="220" spans="1:6" ht="12.75" x14ac:dyDescent="0.2">
      <c r="A220" s="89"/>
      <c r="B220" s="89"/>
      <c r="C220" s="91"/>
      <c r="D220" s="1005" t="s">
        <v>429</v>
      </c>
      <c r="E220" s="1005" t="s">
        <v>1117</v>
      </c>
      <c r="F220" s="301"/>
    </row>
    <row r="221" spans="1:6" ht="12.75" x14ac:dyDescent="0.2">
      <c r="A221" s="89"/>
      <c r="B221" s="89"/>
      <c r="C221" s="91">
        <v>194</v>
      </c>
      <c r="D221" s="1006"/>
      <c r="E221" s="1006"/>
      <c r="F221" s="301"/>
    </row>
    <row r="222" spans="1:6" ht="12.75" x14ac:dyDescent="0.2">
      <c r="A222" s="89"/>
      <c r="B222" s="89"/>
      <c r="C222" s="91">
        <v>195</v>
      </c>
      <c r="D222" s="430" t="s">
        <v>629</v>
      </c>
      <c r="E222" s="430" t="s">
        <v>1118</v>
      </c>
      <c r="F222" s="301"/>
    </row>
    <row r="223" spans="1:6" ht="12.75" x14ac:dyDescent="0.2">
      <c r="A223" s="89"/>
      <c r="B223" s="89"/>
      <c r="C223" s="91">
        <v>196</v>
      </c>
      <c r="D223" s="430" t="s">
        <v>1119</v>
      </c>
      <c r="E223" s="430" t="s">
        <v>1120</v>
      </c>
      <c r="F223" s="301"/>
    </row>
    <row r="224" spans="1:6" ht="12.75" x14ac:dyDescent="0.2">
      <c r="A224" s="89"/>
      <c r="B224" s="89"/>
      <c r="C224" s="91">
        <v>197</v>
      </c>
      <c r="D224" s="430" t="s">
        <v>427</v>
      </c>
      <c r="E224" s="430" t="s">
        <v>1041</v>
      </c>
      <c r="F224" s="301"/>
    </row>
    <row r="225" spans="1:6" ht="12.75" x14ac:dyDescent="0.2">
      <c r="A225" s="89"/>
      <c r="B225" s="89"/>
      <c r="C225" s="91">
        <v>198</v>
      </c>
      <c r="D225" s="430" t="s">
        <v>427</v>
      </c>
      <c r="E225" s="430" t="s">
        <v>1121</v>
      </c>
      <c r="F225" s="301"/>
    </row>
    <row r="226" spans="1:6" ht="12.75" x14ac:dyDescent="0.2">
      <c r="A226" s="89"/>
      <c r="B226" s="89"/>
      <c r="C226" s="91">
        <v>199</v>
      </c>
      <c r="D226" s="430" t="s">
        <v>444</v>
      </c>
      <c r="E226" s="430" t="s">
        <v>433</v>
      </c>
      <c r="F226" s="301"/>
    </row>
    <row r="227" spans="1:6" ht="12.75" x14ac:dyDescent="0.2">
      <c r="A227" s="89"/>
      <c r="B227" s="89"/>
      <c r="C227" s="91">
        <v>200</v>
      </c>
      <c r="D227" s="430" t="s">
        <v>1122</v>
      </c>
      <c r="E227" s="430" t="s">
        <v>428</v>
      </c>
      <c r="F227" s="301"/>
    </row>
    <row r="228" spans="1:6" ht="12.75" x14ac:dyDescent="0.2">
      <c r="A228" s="89"/>
      <c r="B228" s="89"/>
      <c r="C228" s="91">
        <v>201</v>
      </c>
      <c r="D228" s="430" t="s">
        <v>427</v>
      </c>
      <c r="E228" s="430" t="s">
        <v>861</v>
      </c>
      <c r="F228" s="301"/>
    </row>
    <row r="229" spans="1:6" ht="12.75" x14ac:dyDescent="0.2">
      <c r="A229" s="89"/>
      <c r="B229" s="89"/>
      <c r="C229" s="91">
        <v>202</v>
      </c>
      <c r="D229" s="430" t="s">
        <v>1123</v>
      </c>
      <c r="E229" s="430" t="s">
        <v>1124</v>
      </c>
      <c r="F229" s="301"/>
    </row>
    <row r="230" spans="1:6" ht="12.75" x14ac:dyDescent="0.2">
      <c r="A230" s="89"/>
      <c r="B230" s="89"/>
      <c r="C230" s="91"/>
      <c r="D230" s="1005" t="s">
        <v>407</v>
      </c>
      <c r="E230" s="1005" t="s">
        <v>1125</v>
      </c>
      <c r="F230" s="301"/>
    </row>
    <row r="231" spans="1:6" ht="12.75" x14ac:dyDescent="0.2">
      <c r="A231" s="89"/>
      <c r="B231" s="89"/>
      <c r="C231" s="91">
        <v>203</v>
      </c>
      <c r="D231" s="1006"/>
      <c r="E231" s="1006"/>
      <c r="F231" s="301"/>
    </row>
    <row r="232" spans="1:6" ht="12.75" x14ac:dyDescent="0.2">
      <c r="A232" s="89"/>
      <c r="B232" s="89"/>
      <c r="C232" s="91">
        <v>204</v>
      </c>
      <c r="D232" s="430" t="s">
        <v>456</v>
      </c>
      <c r="E232" s="430" t="s">
        <v>861</v>
      </c>
      <c r="F232" s="301"/>
    </row>
    <row r="233" spans="1:6" ht="12.75" x14ac:dyDescent="0.2">
      <c r="A233" s="89"/>
      <c r="B233" s="89"/>
      <c r="C233" s="91">
        <v>205</v>
      </c>
      <c r="D233" s="430" t="s">
        <v>1126</v>
      </c>
      <c r="E233" s="430" t="s">
        <v>448</v>
      </c>
      <c r="F233" s="301"/>
    </row>
    <row r="234" spans="1:6" ht="12.75" x14ac:dyDescent="0.2">
      <c r="A234" s="89"/>
      <c r="B234" s="89"/>
      <c r="C234" s="91">
        <v>206</v>
      </c>
      <c r="D234" s="430" t="s">
        <v>693</v>
      </c>
      <c r="E234" s="430" t="s">
        <v>423</v>
      </c>
      <c r="F234" s="301"/>
    </row>
    <row r="235" spans="1:6" ht="12.75" x14ac:dyDescent="0.2">
      <c r="A235" s="89"/>
      <c r="B235" s="89"/>
      <c r="C235" s="91">
        <v>207</v>
      </c>
      <c r="D235" s="430" t="s">
        <v>1127</v>
      </c>
      <c r="E235" s="430" t="s">
        <v>861</v>
      </c>
      <c r="F235" s="301"/>
    </row>
    <row r="236" spans="1:6" ht="12.75" x14ac:dyDescent="0.2">
      <c r="A236" s="89"/>
      <c r="B236" s="89"/>
      <c r="C236" s="91">
        <v>208</v>
      </c>
      <c r="D236" s="430" t="s">
        <v>1128</v>
      </c>
      <c r="E236" s="430" t="s">
        <v>1129</v>
      </c>
      <c r="F236" s="301"/>
    </row>
    <row r="237" spans="1:6" ht="12.75" x14ac:dyDescent="0.2">
      <c r="A237" s="89"/>
      <c r="B237" s="89"/>
      <c r="C237" s="91">
        <v>209</v>
      </c>
      <c r="D237" s="430" t="s">
        <v>434</v>
      </c>
      <c r="E237" s="430" t="s">
        <v>1130</v>
      </c>
      <c r="F237" s="301"/>
    </row>
    <row r="238" spans="1:6" ht="12.75" x14ac:dyDescent="0.2">
      <c r="A238" s="89"/>
      <c r="B238" s="89"/>
      <c r="C238" s="91">
        <v>210</v>
      </c>
      <c r="D238" s="430" t="s">
        <v>441</v>
      </c>
      <c r="E238" s="430" t="s">
        <v>1131</v>
      </c>
      <c r="F238" s="301"/>
    </row>
    <row r="239" spans="1:6" ht="12.75" x14ac:dyDescent="0.2">
      <c r="A239" s="89"/>
      <c r="B239" s="89"/>
      <c r="C239" s="91">
        <v>211</v>
      </c>
      <c r="D239" s="430" t="s">
        <v>617</v>
      </c>
      <c r="E239" s="430" t="s">
        <v>861</v>
      </c>
      <c r="F239" s="301"/>
    </row>
    <row r="240" spans="1:6" ht="12.75" x14ac:dyDescent="0.2">
      <c r="A240" s="89"/>
      <c r="B240" s="89"/>
      <c r="C240" s="91">
        <v>212</v>
      </c>
      <c r="D240" s="430" t="s">
        <v>694</v>
      </c>
      <c r="E240" s="430" t="s">
        <v>1132</v>
      </c>
      <c r="F240" s="301"/>
    </row>
    <row r="241" spans="1:6" ht="12.75" x14ac:dyDescent="0.2">
      <c r="A241" s="89"/>
      <c r="B241" s="89"/>
      <c r="C241" s="91"/>
      <c r="D241" s="1005" t="s">
        <v>431</v>
      </c>
      <c r="E241" s="1005" t="s">
        <v>1133</v>
      </c>
      <c r="F241" s="301"/>
    </row>
    <row r="242" spans="1:6" ht="12.75" x14ac:dyDescent="0.2">
      <c r="A242" s="89"/>
      <c r="B242" s="89"/>
      <c r="C242" s="91">
        <v>213</v>
      </c>
      <c r="D242" s="1006"/>
      <c r="E242" s="1006"/>
      <c r="F242" s="301"/>
    </row>
    <row r="243" spans="1:6" ht="12.75" x14ac:dyDescent="0.2">
      <c r="A243" s="89"/>
      <c r="B243" s="89"/>
      <c r="C243" s="91">
        <v>214</v>
      </c>
      <c r="D243" s="430" t="s">
        <v>734</v>
      </c>
      <c r="E243" s="430" t="s">
        <v>861</v>
      </c>
      <c r="F243" s="301"/>
    </row>
    <row r="244" spans="1:6" ht="12.75" x14ac:dyDescent="0.2">
      <c r="A244" s="89"/>
      <c r="B244" s="89"/>
      <c r="C244" s="91">
        <v>215</v>
      </c>
      <c r="D244" s="430" t="s">
        <v>738</v>
      </c>
      <c r="E244" s="430" t="s">
        <v>45</v>
      </c>
      <c r="F244" s="301"/>
    </row>
    <row r="245" spans="1:6" ht="12.75" x14ac:dyDescent="0.2">
      <c r="A245" s="89"/>
      <c r="B245" s="89"/>
      <c r="C245" s="91">
        <v>216</v>
      </c>
      <c r="D245" s="430" t="s">
        <v>421</v>
      </c>
      <c r="E245" s="430" t="s">
        <v>1134</v>
      </c>
      <c r="F245" s="301"/>
    </row>
    <row r="246" spans="1:6" ht="12.75" x14ac:dyDescent="0.2">
      <c r="A246" s="89"/>
      <c r="B246" s="89"/>
      <c r="C246" s="91">
        <v>217</v>
      </c>
      <c r="D246" s="430" t="s">
        <v>421</v>
      </c>
      <c r="E246" s="430" t="s">
        <v>45</v>
      </c>
      <c r="F246" s="301"/>
    </row>
    <row r="247" spans="1:6" ht="12.75" x14ac:dyDescent="0.2">
      <c r="A247" s="89"/>
      <c r="B247" s="89"/>
      <c r="C247" s="91">
        <v>218</v>
      </c>
      <c r="D247" s="430" t="s">
        <v>1135</v>
      </c>
      <c r="E247" s="430" t="s">
        <v>1136</v>
      </c>
      <c r="F247" s="301"/>
    </row>
    <row r="248" spans="1:6" ht="12.75" x14ac:dyDescent="0.2">
      <c r="A248" s="89"/>
      <c r="B248" s="89"/>
      <c r="C248" s="91">
        <v>219</v>
      </c>
      <c r="D248" s="430" t="s">
        <v>612</v>
      </c>
      <c r="E248" s="430" t="s">
        <v>33</v>
      </c>
      <c r="F248" s="301"/>
    </row>
    <row r="249" spans="1:6" ht="12.75" x14ac:dyDescent="0.2">
      <c r="A249" s="89"/>
      <c r="B249" s="89"/>
      <c r="C249" s="91">
        <v>220</v>
      </c>
      <c r="D249" s="430" t="s">
        <v>445</v>
      </c>
      <c r="E249" s="430" t="s">
        <v>45</v>
      </c>
      <c r="F249" s="301"/>
    </row>
    <row r="250" spans="1:6" ht="12.75" x14ac:dyDescent="0.2">
      <c r="A250" s="89"/>
      <c r="B250" s="89"/>
      <c r="C250" s="91">
        <v>221</v>
      </c>
      <c r="D250" s="430" t="s">
        <v>1137</v>
      </c>
      <c r="E250" s="430" t="s">
        <v>861</v>
      </c>
      <c r="F250" s="301"/>
    </row>
    <row r="251" spans="1:6" ht="12.75" x14ac:dyDescent="0.2">
      <c r="A251" s="89"/>
      <c r="B251" s="89"/>
      <c r="C251" s="91">
        <v>222</v>
      </c>
      <c r="D251" s="430" t="s">
        <v>684</v>
      </c>
      <c r="E251" s="430" t="s">
        <v>95</v>
      </c>
      <c r="F251" s="301"/>
    </row>
    <row r="252" spans="1:6" ht="12.75" x14ac:dyDescent="0.2">
      <c r="A252" s="89"/>
      <c r="B252" s="89"/>
      <c r="C252" s="91">
        <v>223</v>
      </c>
      <c r="D252" s="430" t="s">
        <v>438</v>
      </c>
      <c r="E252" s="430" t="s">
        <v>1138</v>
      </c>
      <c r="F252" s="301"/>
    </row>
    <row r="253" spans="1:6" ht="12.75" x14ac:dyDescent="0.2">
      <c r="A253" s="89"/>
      <c r="B253" s="89"/>
      <c r="C253" s="91">
        <v>224</v>
      </c>
      <c r="D253" s="430" t="s">
        <v>421</v>
      </c>
      <c r="E253" s="430" t="s">
        <v>1139</v>
      </c>
      <c r="F253" s="301"/>
    </row>
    <row r="254" spans="1:6" ht="12.75" x14ac:dyDescent="0.2">
      <c r="A254" s="89"/>
      <c r="B254" s="89"/>
      <c r="C254" s="91">
        <v>225</v>
      </c>
      <c r="D254" s="430" t="s">
        <v>420</v>
      </c>
      <c r="E254" s="430" t="s">
        <v>1140</v>
      </c>
      <c r="F254" s="301"/>
    </row>
    <row r="255" spans="1:6" ht="12.75" x14ac:dyDescent="0.2">
      <c r="A255" s="89"/>
      <c r="B255" s="89"/>
      <c r="C255" s="91">
        <v>226</v>
      </c>
      <c r="D255" s="430" t="s">
        <v>421</v>
      </c>
      <c r="E255" s="430" t="s">
        <v>447</v>
      </c>
      <c r="F255" s="301"/>
    </row>
    <row r="256" spans="1:6" ht="12.75" x14ac:dyDescent="0.2">
      <c r="A256" s="89"/>
      <c r="B256" s="89"/>
      <c r="C256" s="91">
        <v>227</v>
      </c>
      <c r="D256" s="430" t="s">
        <v>1141</v>
      </c>
      <c r="E256" s="430" t="s">
        <v>861</v>
      </c>
      <c r="F256" s="301"/>
    </row>
    <row r="257" spans="1:6" ht="12.75" x14ac:dyDescent="0.2">
      <c r="A257" s="89"/>
      <c r="B257" s="89"/>
      <c r="C257" s="91">
        <v>228</v>
      </c>
      <c r="D257" s="430" t="s">
        <v>435</v>
      </c>
      <c r="E257" s="430" t="s">
        <v>409</v>
      </c>
      <c r="F257" s="301"/>
    </row>
    <row r="258" spans="1:6" ht="12.75" x14ac:dyDescent="0.2">
      <c r="A258" s="89"/>
      <c r="B258" s="89"/>
      <c r="C258" s="91">
        <v>229</v>
      </c>
      <c r="D258" s="430" t="s">
        <v>435</v>
      </c>
      <c r="E258" s="430" t="s">
        <v>861</v>
      </c>
      <c r="F258" s="301"/>
    </row>
    <row r="259" spans="1:6" ht="12.75" x14ac:dyDescent="0.2">
      <c r="A259" s="89"/>
      <c r="B259" s="89"/>
      <c r="C259" s="91">
        <v>230</v>
      </c>
      <c r="D259" s="430" t="s">
        <v>445</v>
      </c>
      <c r="E259" s="430" t="s">
        <v>45</v>
      </c>
      <c r="F259" s="301"/>
    </row>
    <row r="260" spans="1:6" ht="12.75" x14ac:dyDescent="0.2">
      <c r="A260" s="89"/>
      <c r="B260" s="89"/>
      <c r="C260" s="91">
        <v>231</v>
      </c>
      <c r="D260" s="430" t="s">
        <v>429</v>
      </c>
      <c r="E260" s="430" t="s">
        <v>418</v>
      </c>
      <c r="F260" s="301"/>
    </row>
    <row r="261" spans="1:6" ht="12.75" x14ac:dyDescent="0.2">
      <c r="A261" s="89"/>
      <c r="B261" s="89"/>
      <c r="C261" s="91"/>
      <c r="D261" s="1005" t="s">
        <v>421</v>
      </c>
      <c r="E261" s="1005" t="s">
        <v>1142</v>
      </c>
      <c r="F261" s="301"/>
    </row>
    <row r="262" spans="1:6" ht="12.75" x14ac:dyDescent="0.2">
      <c r="A262" s="89"/>
      <c r="B262" s="89"/>
      <c r="C262" s="91">
        <v>232</v>
      </c>
      <c r="D262" s="1006"/>
      <c r="E262" s="1006"/>
      <c r="F262" s="301"/>
    </row>
    <row r="263" spans="1:6" ht="12.75" x14ac:dyDescent="0.2">
      <c r="A263" s="89"/>
      <c r="B263" s="89"/>
      <c r="C263" s="91">
        <v>233</v>
      </c>
      <c r="D263" s="430" t="s">
        <v>427</v>
      </c>
      <c r="E263" s="430" t="s">
        <v>861</v>
      </c>
      <c r="F263" s="301"/>
    </row>
    <row r="264" spans="1:6" ht="12.75" x14ac:dyDescent="0.2">
      <c r="A264" s="89"/>
      <c r="B264" s="89"/>
      <c r="C264" s="91"/>
      <c r="D264" s="1005" t="s">
        <v>1143</v>
      </c>
      <c r="E264" s="1005" t="s">
        <v>1144</v>
      </c>
      <c r="F264" s="301"/>
    </row>
    <row r="265" spans="1:6" ht="12.75" x14ac:dyDescent="0.2">
      <c r="A265" s="89"/>
      <c r="B265" s="89"/>
      <c r="C265" s="91">
        <v>234</v>
      </c>
      <c r="D265" s="1006"/>
      <c r="E265" s="1006"/>
      <c r="F265" s="301"/>
    </row>
    <row r="266" spans="1:6" ht="12.75" x14ac:dyDescent="0.2">
      <c r="A266" s="89"/>
      <c r="B266" s="89"/>
      <c r="C266" s="91">
        <v>235</v>
      </c>
      <c r="D266" s="430" t="s">
        <v>1145</v>
      </c>
      <c r="E266" s="430" t="s">
        <v>861</v>
      </c>
      <c r="F266" s="301"/>
    </row>
    <row r="267" spans="1:6" ht="12.75" x14ac:dyDescent="0.2">
      <c r="A267" s="89"/>
      <c r="B267" s="89"/>
      <c r="C267" s="91">
        <v>236</v>
      </c>
      <c r="D267" s="430" t="s">
        <v>617</v>
      </c>
      <c r="E267" s="430" t="s">
        <v>861</v>
      </c>
      <c r="F267" s="301"/>
    </row>
    <row r="268" spans="1:6" ht="12.75" x14ac:dyDescent="0.2">
      <c r="A268" s="89"/>
      <c r="B268" s="89"/>
      <c r="C268" s="91">
        <v>237</v>
      </c>
      <c r="D268" s="430" t="s">
        <v>705</v>
      </c>
      <c r="E268" s="430" t="s">
        <v>861</v>
      </c>
      <c r="F268" s="301"/>
    </row>
    <row r="269" spans="1:6" ht="12.75" x14ac:dyDescent="0.2">
      <c r="A269" s="89"/>
      <c r="B269" s="89"/>
      <c r="C269" s="91">
        <v>238</v>
      </c>
      <c r="D269" s="430" t="s">
        <v>732</v>
      </c>
      <c r="E269" s="430" t="s">
        <v>1146</v>
      </c>
      <c r="F269" s="301"/>
    </row>
    <row r="270" spans="1:6" ht="12.75" x14ac:dyDescent="0.2">
      <c r="A270" s="89"/>
      <c r="B270" s="89"/>
      <c r="C270" s="91">
        <v>239</v>
      </c>
      <c r="D270" s="430" t="s">
        <v>427</v>
      </c>
      <c r="E270" s="430" t="s">
        <v>1147</v>
      </c>
      <c r="F270" s="301"/>
    </row>
    <row r="271" spans="1:6" ht="12.75" x14ac:dyDescent="0.2">
      <c r="A271" s="89"/>
      <c r="B271" s="89"/>
      <c r="C271" s="91">
        <v>240</v>
      </c>
      <c r="D271" s="430" t="s">
        <v>1148</v>
      </c>
      <c r="E271" s="430" t="s">
        <v>1149</v>
      </c>
      <c r="F271" s="301"/>
    </row>
    <row r="272" spans="1:6" ht="12.75" x14ac:dyDescent="0.2">
      <c r="A272" s="89"/>
      <c r="B272" s="89"/>
      <c r="C272" s="91">
        <v>241</v>
      </c>
      <c r="D272" s="430" t="s">
        <v>1150</v>
      </c>
      <c r="E272" s="430" t="s">
        <v>1151</v>
      </c>
      <c r="F272" s="301"/>
    </row>
    <row r="273" spans="1:6" ht="12.75" x14ac:dyDescent="0.2">
      <c r="A273" s="89"/>
      <c r="B273" s="89"/>
      <c r="C273" s="91">
        <v>242</v>
      </c>
      <c r="D273" s="430" t="s">
        <v>696</v>
      </c>
      <c r="E273" s="430" t="s">
        <v>861</v>
      </c>
      <c r="F273" s="301"/>
    </row>
    <row r="274" spans="1:6" ht="12.75" x14ac:dyDescent="0.2">
      <c r="A274" s="89"/>
      <c r="B274" s="89"/>
      <c r="C274" s="91">
        <v>243</v>
      </c>
      <c r="D274" s="430" t="s">
        <v>431</v>
      </c>
      <c r="E274" s="430" t="s">
        <v>730</v>
      </c>
      <c r="F274" s="301"/>
    </row>
    <row r="275" spans="1:6" ht="12.75" x14ac:dyDescent="0.2">
      <c r="A275" s="89"/>
      <c r="B275" s="89"/>
      <c r="C275" s="91">
        <v>244</v>
      </c>
      <c r="D275" s="430" t="s">
        <v>429</v>
      </c>
      <c r="E275" s="430" t="s">
        <v>1140</v>
      </c>
      <c r="F275" s="301"/>
    </row>
    <row r="276" spans="1:6" ht="12.75" x14ac:dyDescent="0.2">
      <c r="A276" s="89"/>
      <c r="B276" s="89"/>
      <c r="C276" s="91"/>
      <c r="D276" s="1005" t="s">
        <v>1152</v>
      </c>
      <c r="E276" s="1005" t="s">
        <v>95</v>
      </c>
      <c r="F276" s="301"/>
    </row>
    <row r="277" spans="1:6" ht="12.75" x14ac:dyDescent="0.2">
      <c r="A277" s="89"/>
      <c r="B277" s="89"/>
      <c r="C277" s="91">
        <v>245</v>
      </c>
      <c r="D277" s="1006"/>
      <c r="E277" s="1006"/>
      <c r="F277" s="301"/>
    </row>
    <row r="278" spans="1:6" ht="12.75" x14ac:dyDescent="0.2">
      <c r="A278" s="89"/>
      <c r="B278" s="89"/>
      <c r="C278" s="91">
        <v>246</v>
      </c>
      <c r="D278" s="430" t="s">
        <v>427</v>
      </c>
      <c r="E278" s="430" t="s">
        <v>95</v>
      </c>
      <c r="F278" s="301"/>
    </row>
    <row r="279" spans="1:6" ht="12.75" x14ac:dyDescent="0.2">
      <c r="A279" s="89"/>
      <c r="B279" s="89"/>
      <c r="C279" s="91"/>
      <c r="D279" s="1005" t="s">
        <v>1153</v>
      </c>
      <c r="E279" s="1005" t="s">
        <v>861</v>
      </c>
      <c r="F279" s="301"/>
    </row>
    <row r="280" spans="1:6" ht="12.75" x14ac:dyDescent="0.2">
      <c r="A280" s="89"/>
      <c r="B280" s="89"/>
      <c r="C280" s="91">
        <v>247</v>
      </c>
      <c r="D280" s="1006"/>
      <c r="E280" s="1006"/>
      <c r="F280" s="301"/>
    </row>
    <row r="281" spans="1:6" ht="12.75" x14ac:dyDescent="0.2">
      <c r="A281" s="89"/>
      <c r="B281" s="89"/>
      <c r="C281" s="91">
        <v>248</v>
      </c>
      <c r="D281" s="430" t="s">
        <v>434</v>
      </c>
      <c r="E281" s="430" t="s">
        <v>1154</v>
      </c>
      <c r="F281" s="301"/>
    </row>
    <row r="282" spans="1:6" ht="12.75" x14ac:dyDescent="0.2">
      <c r="A282" s="89"/>
      <c r="B282" s="89"/>
      <c r="C282" s="91"/>
      <c r="D282" s="1005" t="s">
        <v>1155</v>
      </c>
      <c r="E282" s="1005" t="s">
        <v>1156</v>
      </c>
      <c r="F282" s="301"/>
    </row>
    <row r="283" spans="1:6" ht="12.75" x14ac:dyDescent="0.2">
      <c r="A283" s="89"/>
      <c r="B283" s="89"/>
      <c r="C283" s="91">
        <v>249</v>
      </c>
      <c r="D283" s="1006"/>
      <c r="E283" s="1006"/>
      <c r="F283" s="301"/>
    </row>
    <row r="284" spans="1:6" ht="12.75" x14ac:dyDescent="0.2">
      <c r="A284" s="89"/>
      <c r="B284" s="89"/>
      <c r="C284" s="91">
        <v>250</v>
      </c>
      <c r="D284" s="430" t="s">
        <v>1157</v>
      </c>
      <c r="E284" s="430" t="s">
        <v>32</v>
      </c>
      <c r="F284" s="301"/>
    </row>
    <row r="285" spans="1:6" ht="12.75" x14ac:dyDescent="0.2">
      <c r="A285" s="89"/>
      <c r="B285" s="89"/>
      <c r="C285" s="91">
        <v>251</v>
      </c>
      <c r="D285" s="430" t="s">
        <v>437</v>
      </c>
      <c r="E285" s="430" t="s">
        <v>32</v>
      </c>
      <c r="F285" s="301"/>
    </row>
    <row r="286" spans="1:6" ht="12.75" x14ac:dyDescent="0.2">
      <c r="A286" s="89"/>
      <c r="B286" s="89"/>
      <c r="C286" s="91">
        <v>252</v>
      </c>
      <c r="D286" s="430" t="s">
        <v>424</v>
      </c>
      <c r="E286" s="430" t="s">
        <v>1158</v>
      </c>
      <c r="F286" s="301"/>
    </row>
    <row r="287" spans="1:6" ht="12.75" x14ac:dyDescent="0.2">
      <c r="A287" s="89"/>
      <c r="B287" s="89"/>
      <c r="C287" s="91">
        <v>253</v>
      </c>
      <c r="D287" s="430" t="s">
        <v>431</v>
      </c>
      <c r="E287" s="430" t="s">
        <v>1159</v>
      </c>
      <c r="F287" s="301"/>
    </row>
    <row r="288" spans="1:6" ht="12.75" x14ac:dyDescent="0.2">
      <c r="A288" s="89"/>
      <c r="B288" s="89"/>
      <c r="C288" s="91">
        <v>254</v>
      </c>
      <c r="D288" s="430" t="s">
        <v>627</v>
      </c>
      <c r="E288" s="430" t="s">
        <v>1160</v>
      </c>
      <c r="F288" s="301"/>
    </row>
    <row r="289" spans="1:6" ht="12.75" x14ac:dyDescent="0.2">
      <c r="A289" s="89"/>
      <c r="B289" s="89"/>
      <c r="C289" s="91">
        <v>255</v>
      </c>
      <c r="D289" s="430" t="s">
        <v>1161</v>
      </c>
      <c r="E289" s="430" t="s">
        <v>426</v>
      </c>
      <c r="F289" s="301"/>
    </row>
    <row r="290" spans="1:6" ht="12.75" x14ac:dyDescent="0.2">
      <c r="A290" s="89"/>
      <c r="B290" s="89"/>
      <c r="C290" s="91">
        <v>256</v>
      </c>
      <c r="D290" s="430" t="s">
        <v>1162</v>
      </c>
      <c r="E290" s="430" t="s">
        <v>720</v>
      </c>
      <c r="F290" s="301"/>
    </row>
    <row r="291" spans="1:6" ht="12.75" x14ac:dyDescent="0.2">
      <c r="A291" s="89"/>
      <c r="B291" s="89"/>
      <c r="C291" s="91">
        <v>257</v>
      </c>
      <c r="D291" s="430" t="s">
        <v>1163</v>
      </c>
      <c r="E291" s="430" t="s">
        <v>1164</v>
      </c>
      <c r="F291" s="301"/>
    </row>
    <row r="292" spans="1:6" ht="12.75" x14ac:dyDescent="0.2">
      <c r="A292" s="89"/>
      <c r="B292" s="89"/>
      <c r="C292" s="91">
        <v>258</v>
      </c>
      <c r="D292" s="430" t="s">
        <v>1165</v>
      </c>
      <c r="E292" s="430" t="s">
        <v>861</v>
      </c>
      <c r="F292" s="301"/>
    </row>
    <row r="293" spans="1:6" ht="12.75" x14ac:dyDescent="0.2">
      <c r="A293" s="89"/>
      <c r="B293" s="89"/>
      <c r="C293" s="91">
        <v>259</v>
      </c>
      <c r="D293" s="430" t="s">
        <v>421</v>
      </c>
      <c r="E293" s="430" t="s">
        <v>1166</v>
      </c>
      <c r="F293" s="301"/>
    </row>
    <row r="294" spans="1:6" ht="12.75" x14ac:dyDescent="0.2">
      <c r="A294" s="89"/>
      <c r="B294" s="89"/>
      <c r="C294" s="91">
        <v>260</v>
      </c>
      <c r="D294" s="430" t="s">
        <v>1167</v>
      </c>
      <c r="E294" s="430" t="s">
        <v>861</v>
      </c>
      <c r="F294" s="301"/>
    </row>
    <row r="295" spans="1:6" ht="12.75" x14ac:dyDescent="0.2">
      <c r="A295" s="89"/>
      <c r="B295" s="89"/>
      <c r="C295" s="91">
        <v>261</v>
      </c>
      <c r="D295" s="430" t="s">
        <v>419</v>
      </c>
      <c r="E295" s="430" t="s">
        <v>861</v>
      </c>
      <c r="F295" s="301"/>
    </row>
    <row r="296" spans="1:6" ht="12.75" x14ac:dyDescent="0.2">
      <c r="A296" s="89"/>
      <c r="B296" s="89"/>
      <c r="C296" s="91">
        <v>262</v>
      </c>
      <c r="D296" s="430" t="s">
        <v>421</v>
      </c>
      <c r="E296" s="430" t="s">
        <v>1168</v>
      </c>
      <c r="F296" s="301"/>
    </row>
    <row r="297" spans="1:6" ht="12.75" x14ac:dyDescent="0.2">
      <c r="A297" s="89"/>
      <c r="B297" s="89"/>
      <c r="C297" s="91">
        <v>263</v>
      </c>
      <c r="D297" s="430" t="s">
        <v>701</v>
      </c>
      <c r="E297" s="430" t="s">
        <v>626</v>
      </c>
      <c r="F297" s="301"/>
    </row>
    <row r="298" spans="1:6" ht="12.75" x14ac:dyDescent="0.2">
      <c r="A298" s="89"/>
      <c r="B298" s="89"/>
      <c r="C298" s="91">
        <v>264</v>
      </c>
      <c r="D298" s="430" t="s">
        <v>427</v>
      </c>
      <c r="E298" s="430" t="s">
        <v>413</v>
      </c>
      <c r="F298" s="301"/>
    </row>
    <row r="299" spans="1:6" ht="12.75" x14ac:dyDescent="0.2">
      <c r="A299" s="89"/>
      <c r="B299" s="89"/>
      <c r="C299" s="91">
        <v>265</v>
      </c>
      <c r="D299" s="430" t="s">
        <v>1169</v>
      </c>
      <c r="E299" s="430" t="s">
        <v>1170</v>
      </c>
      <c r="F299" s="301"/>
    </row>
    <row r="300" spans="1:6" ht="12.75" x14ac:dyDescent="0.2">
      <c r="A300" s="89"/>
      <c r="B300" s="89"/>
      <c r="C300" s="91">
        <v>266</v>
      </c>
      <c r="D300" s="430" t="s">
        <v>437</v>
      </c>
      <c r="E300" s="430" t="s">
        <v>1171</v>
      </c>
      <c r="F300" s="301"/>
    </row>
    <row r="301" spans="1:6" ht="12.75" x14ac:dyDescent="0.2">
      <c r="A301" s="89"/>
      <c r="B301" s="89"/>
      <c r="C301" s="91">
        <v>267</v>
      </c>
      <c r="D301" s="430" t="s">
        <v>1172</v>
      </c>
      <c r="E301" s="430" t="s">
        <v>691</v>
      </c>
      <c r="F301" s="301"/>
    </row>
    <row r="302" spans="1:6" ht="12.75" x14ac:dyDescent="0.2">
      <c r="A302" s="89"/>
      <c r="B302" s="89"/>
      <c r="C302" s="91">
        <v>268</v>
      </c>
      <c r="D302" s="430" t="s">
        <v>427</v>
      </c>
      <c r="E302" s="430" t="s">
        <v>626</v>
      </c>
      <c r="F302" s="301"/>
    </row>
    <row r="303" spans="1:6" ht="12.75" x14ac:dyDescent="0.2">
      <c r="A303" s="89"/>
      <c r="B303" s="89"/>
      <c r="C303" s="91">
        <v>269</v>
      </c>
      <c r="D303" s="430" t="s">
        <v>421</v>
      </c>
      <c r="E303" s="430" t="s">
        <v>711</v>
      </c>
      <c r="F303" s="301"/>
    </row>
    <row r="304" spans="1:6" ht="12.75" x14ac:dyDescent="0.2">
      <c r="A304" s="89"/>
      <c r="B304" s="89"/>
      <c r="C304" s="91">
        <v>270</v>
      </c>
      <c r="D304" s="430" t="s">
        <v>705</v>
      </c>
      <c r="E304" s="430" t="s">
        <v>1173</v>
      </c>
      <c r="F304" s="301"/>
    </row>
    <row r="305" spans="1:6" ht="12.75" x14ac:dyDescent="0.2">
      <c r="A305" s="89"/>
      <c r="B305" s="89"/>
      <c r="C305" s="91">
        <v>271</v>
      </c>
      <c r="D305" s="430" t="s">
        <v>1174</v>
      </c>
      <c r="E305" s="430" t="s">
        <v>1175</v>
      </c>
      <c r="F305" s="301"/>
    </row>
    <row r="306" spans="1:6" ht="12.75" x14ac:dyDescent="0.2">
      <c r="A306" s="89"/>
      <c r="B306" s="89"/>
      <c r="C306" s="91">
        <v>272</v>
      </c>
      <c r="D306" s="430" t="s">
        <v>427</v>
      </c>
      <c r="E306" s="430" t="s">
        <v>1176</v>
      </c>
      <c r="F306" s="301"/>
    </row>
    <row r="307" spans="1:6" ht="12.75" x14ac:dyDescent="0.2">
      <c r="A307" s="89"/>
      <c r="B307" s="89"/>
      <c r="C307" s="91">
        <v>273</v>
      </c>
      <c r="D307" s="430" t="s">
        <v>629</v>
      </c>
      <c r="E307" s="430" t="s">
        <v>1177</v>
      </c>
      <c r="F307" s="301"/>
    </row>
    <row r="308" spans="1:6" ht="12.75" x14ac:dyDescent="0.2">
      <c r="A308" s="89"/>
      <c r="B308" s="89"/>
      <c r="C308" s="91">
        <v>274</v>
      </c>
      <c r="D308" s="430" t="s">
        <v>685</v>
      </c>
      <c r="E308" s="430" t="s">
        <v>861</v>
      </c>
      <c r="F308" s="301"/>
    </row>
    <row r="309" spans="1:6" ht="12.75" x14ac:dyDescent="0.2">
      <c r="A309" s="89"/>
      <c r="B309" s="89"/>
      <c r="C309" s="91">
        <v>275</v>
      </c>
      <c r="D309" s="430" t="s">
        <v>1178</v>
      </c>
      <c r="E309" s="430" t="s">
        <v>1179</v>
      </c>
      <c r="F309" s="301"/>
    </row>
    <row r="310" spans="1:6" ht="12.75" x14ac:dyDescent="0.2">
      <c r="A310" s="89"/>
      <c r="B310" s="89"/>
      <c r="C310" s="91"/>
      <c r="D310" s="1005" t="s">
        <v>442</v>
      </c>
      <c r="E310" s="1005" t="s">
        <v>1180</v>
      </c>
      <c r="F310" s="301"/>
    </row>
    <row r="311" spans="1:6" ht="12.75" x14ac:dyDescent="0.2">
      <c r="A311" s="89"/>
      <c r="B311" s="89"/>
      <c r="C311" s="91">
        <v>276</v>
      </c>
      <c r="D311" s="1006"/>
      <c r="E311" s="1006"/>
      <c r="F311" s="301"/>
    </row>
    <row r="312" spans="1:6" ht="12.75" x14ac:dyDescent="0.2">
      <c r="A312" s="89"/>
      <c r="B312" s="89"/>
      <c r="C312" s="91">
        <v>277</v>
      </c>
      <c r="D312" s="430" t="s">
        <v>1181</v>
      </c>
      <c r="E312" s="430" t="s">
        <v>1182</v>
      </c>
      <c r="F312" s="301"/>
    </row>
    <row r="313" spans="1:6" ht="12.75" x14ac:dyDescent="0.2">
      <c r="A313" s="89"/>
      <c r="B313" s="89"/>
      <c r="C313" s="91">
        <v>278</v>
      </c>
      <c r="D313" s="430" t="s">
        <v>421</v>
      </c>
      <c r="E313" s="430" t="s">
        <v>1183</v>
      </c>
      <c r="F313" s="301"/>
    </row>
    <row r="314" spans="1:6" ht="12.75" x14ac:dyDescent="0.2">
      <c r="A314" s="89"/>
      <c r="B314" s="89"/>
      <c r="C314" s="91">
        <v>279</v>
      </c>
      <c r="D314" s="430" t="s">
        <v>617</v>
      </c>
      <c r="E314" s="430" t="s">
        <v>861</v>
      </c>
      <c r="F314" s="301"/>
    </row>
    <row r="315" spans="1:6" ht="12.75" x14ac:dyDescent="0.2">
      <c r="A315" s="89"/>
      <c r="B315" s="89"/>
      <c r="C315" s="91">
        <v>280</v>
      </c>
      <c r="D315" s="430" t="s">
        <v>1184</v>
      </c>
      <c r="E315" s="430" t="s">
        <v>1185</v>
      </c>
      <c r="F315" s="301"/>
    </row>
    <row r="316" spans="1:6" ht="12.75" x14ac:dyDescent="0.2">
      <c r="A316" s="89"/>
      <c r="B316" s="89"/>
      <c r="C316" s="91">
        <v>281</v>
      </c>
      <c r="D316" s="430" t="s">
        <v>1186</v>
      </c>
      <c r="E316" s="430" t="s">
        <v>1187</v>
      </c>
      <c r="F316" s="301"/>
    </row>
    <row r="317" spans="1:6" ht="12.75" x14ac:dyDescent="0.2">
      <c r="A317" s="89"/>
      <c r="B317" s="89"/>
      <c r="C317" s="91">
        <v>282</v>
      </c>
      <c r="D317" s="430" t="s">
        <v>449</v>
      </c>
      <c r="E317" s="430" t="s">
        <v>406</v>
      </c>
      <c r="F317" s="301"/>
    </row>
    <row r="318" spans="1:6" ht="12.75" x14ac:dyDescent="0.2">
      <c r="A318" s="89"/>
      <c r="B318" s="89"/>
      <c r="C318" s="91">
        <v>283</v>
      </c>
      <c r="D318" s="430" t="s">
        <v>729</v>
      </c>
      <c r="E318" s="430" t="s">
        <v>1188</v>
      </c>
      <c r="F318" s="301"/>
    </row>
    <row r="319" spans="1:6" ht="12.75" x14ac:dyDescent="0.2">
      <c r="A319" s="89"/>
      <c r="B319" s="89"/>
      <c r="C319" s="91">
        <v>284</v>
      </c>
      <c r="D319" s="430" t="s">
        <v>427</v>
      </c>
      <c r="E319" s="430" t="s">
        <v>1129</v>
      </c>
      <c r="F319" s="301"/>
    </row>
    <row r="320" spans="1:6" ht="12.75" x14ac:dyDescent="0.2">
      <c r="A320" s="89"/>
      <c r="B320" s="89"/>
      <c r="C320" s="91">
        <v>285</v>
      </c>
      <c r="D320" s="430" t="s">
        <v>453</v>
      </c>
      <c r="E320" s="430" t="s">
        <v>625</v>
      </c>
      <c r="F320" s="301"/>
    </row>
    <row r="321" spans="1:6" ht="12.75" x14ac:dyDescent="0.2">
      <c r="A321" s="89"/>
      <c r="B321" s="89"/>
      <c r="C321" s="91">
        <v>286</v>
      </c>
      <c r="D321" s="430" t="s">
        <v>1189</v>
      </c>
      <c r="E321" s="430" t="s">
        <v>1190</v>
      </c>
      <c r="F321" s="301"/>
    </row>
    <row r="322" spans="1:6" ht="12.75" x14ac:dyDescent="0.2">
      <c r="A322" s="89"/>
      <c r="B322" s="89"/>
      <c r="C322" s="91">
        <v>287</v>
      </c>
      <c r="D322" s="430" t="s">
        <v>1191</v>
      </c>
      <c r="E322" s="430" t="s">
        <v>1192</v>
      </c>
      <c r="F322" s="301"/>
    </row>
    <row r="323" spans="1:6" ht="12.75" x14ac:dyDescent="0.2">
      <c r="A323" s="89"/>
      <c r="B323" s="89"/>
      <c r="C323" s="91">
        <v>288</v>
      </c>
      <c r="D323" s="430" t="s">
        <v>694</v>
      </c>
      <c r="E323" s="430" t="s">
        <v>1193</v>
      </c>
      <c r="F323" s="301"/>
    </row>
    <row r="324" spans="1:6" ht="12.75" x14ac:dyDescent="0.2">
      <c r="A324" s="89"/>
      <c r="B324" s="89"/>
      <c r="C324" s="91">
        <v>289</v>
      </c>
      <c r="D324" s="430" t="s">
        <v>442</v>
      </c>
      <c r="E324" s="430" t="s">
        <v>861</v>
      </c>
      <c r="F324" s="301"/>
    </row>
    <row r="325" spans="1:6" ht="12.75" x14ac:dyDescent="0.2">
      <c r="A325" s="89"/>
      <c r="B325" s="89"/>
      <c r="C325" s="91">
        <v>290</v>
      </c>
      <c r="D325" s="430" t="s">
        <v>436</v>
      </c>
      <c r="E325" s="430" t="s">
        <v>699</v>
      </c>
      <c r="F325" s="301"/>
    </row>
    <row r="326" spans="1:6" ht="12.75" x14ac:dyDescent="0.2">
      <c r="A326" s="89"/>
      <c r="B326" s="89"/>
      <c r="C326" s="91">
        <v>291</v>
      </c>
      <c r="D326" s="430" t="s">
        <v>618</v>
      </c>
      <c r="E326" s="430" t="s">
        <v>1194</v>
      </c>
      <c r="F326" s="301"/>
    </row>
    <row r="327" spans="1:6" ht="12.75" x14ac:dyDescent="0.2">
      <c r="A327" s="89"/>
      <c r="B327" s="89"/>
      <c r="C327" s="91">
        <v>292</v>
      </c>
      <c r="D327" s="430" t="s">
        <v>421</v>
      </c>
      <c r="E327" s="430" t="s">
        <v>861</v>
      </c>
      <c r="F327" s="301"/>
    </row>
    <row r="328" spans="1:6" ht="12.75" x14ac:dyDescent="0.2">
      <c r="A328" s="89"/>
      <c r="B328" s="89"/>
      <c r="C328" s="91">
        <v>293</v>
      </c>
      <c r="D328" s="430" t="s">
        <v>1195</v>
      </c>
      <c r="E328" s="430" t="s">
        <v>1196</v>
      </c>
      <c r="F328" s="301"/>
    </row>
    <row r="329" spans="1:6" ht="12.75" x14ac:dyDescent="0.2">
      <c r="A329" s="89"/>
      <c r="B329" s="89"/>
      <c r="C329" s="91">
        <v>294</v>
      </c>
      <c r="D329" s="430" t="s">
        <v>1197</v>
      </c>
      <c r="E329" s="430" t="s">
        <v>861</v>
      </c>
      <c r="F329" s="301"/>
    </row>
    <row r="330" spans="1:6" ht="12.75" x14ac:dyDescent="0.2">
      <c r="A330" s="89"/>
      <c r="B330" s="89"/>
      <c r="C330" s="91">
        <v>295</v>
      </c>
      <c r="D330" s="430" t="s">
        <v>441</v>
      </c>
      <c r="E330" s="430" t="s">
        <v>446</v>
      </c>
      <c r="F330" s="301"/>
    </row>
    <row r="331" spans="1:6" ht="12.75" x14ac:dyDescent="0.2">
      <c r="A331" s="89"/>
      <c r="B331" s="89"/>
      <c r="C331" s="91">
        <v>296</v>
      </c>
      <c r="D331" s="430" t="s">
        <v>442</v>
      </c>
      <c r="E331" s="430" t="s">
        <v>1198</v>
      </c>
      <c r="F331" s="301"/>
    </row>
    <row r="332" spans="1:6" ht="12.75" x14ac:dyDescent="0.2">
      <c r="A332" s="89"/>
      <c r="B332" s="89"/>
      <c r="C332" s="91"/>
      <c r="D332" s="1005" t="s">
        <v>1199</v>
      </c>
      <c r="E332" s="1005" t="s">
        <v>423</v>
      </c>
      <c r="F332" s="301"/>
    </row>
    <row r="333" spans="1:6" ht="12.75" x14ac:dyDescent="0.2">
      <c r="A333" s="89"/>
      <c r="B333" s="89"/>
      <c r="C333" s="91">
        <v>297</v>
      </c>
      <c r="D333" s="1006"/>
      <c r="E333" s="1006"/>
      <c r="F333" s="301"/>
    </row>
    <row r="334" spans="1:6" ht="12.75" x14ac:dyDescent="0.2">
      <c r="A334" s="89"/>
      <c r="B334" s="89"/>
      <c r="C334" s="91">
        <v>298</v>
      </c>
      <c r="D334" s="430" t="s">
        <v>702</v>
      </c>
      <c r="E334" s="430" t="s">
        <v>1200</v>
      </c>
      <c r="F334" s="301"/>
    </row>
    <row r="335" spans="1:6" ht="12.75" x14ac:dyDescent="0.2">
      <c r="A335" s="89"/>
      <c r="B335" s="89"/>
      <c r="C335" s="91">
        <v>299</v>
      </c>
      <c r="D335" s="430" t="s">
        <v>629</v>
      </c>
      <c r="E335" s="430" t="s">
        <v>965</v>
      </c>
      <c r="F335" s="301"/>
    </row>
    <row r="336" spans="1:6" ht="12.75" x14ac:dyDescent="0.2">
      <c r="A336" s="89"/>
      <c r="B336" s="89"/>
      <c r="C336" s="91">
        <v>300</v>
      </c>
      <c r="D336" s="430" t="s">
        <v>427</v>
      </c>
      <c r="E336" s="430" t="s">
        <v>1201</v>
      </c>
      <c r="F336" s="301"/>
    </row>
    <row r="337" spans="1:6" ht="12.75" x14ac:dyDescent="0.2">
      <c r="A337" s="89"/>
      <c r="B337" s="89"/>
      <c r="C337" s="91">
        <v>301</v>
      </c>
      <c r="D337" s="430" t="s">
        <v>429</v>
      </c>
      <c r="E337" s="430" t="s">
        <v>714</v>
      </c>
      <c r="F337" s="301"/>
    </row>
    <row r="338" spans="1:6" ht="12.75" x14ac:dyDescent="0.2">
      <c r="A338" s="89"/>
      <c r="B338" s="89"/>
      <c r="C338" s="91">
        <v>302</v>
      </c>
      <c r="D338" s="430" t="s">
        <v>1202</v>
      </c>
      <c r="E338" s="430" t="s">
        <v>861</v>
      </c>
      <c r="F338" s="301"/>
    </row>
    <row r="339" spans="1:6" ht="12.75" x14ac:dyDescent="0.2">
      <c r="A339" s="89"/>
      <c r="B339" s="89"/>
      <c r="C339" s="91">
        <v>303</v>
      </c>
      <c r="D339" s="430" t="s">
        <v>427</v>
      </c>
      <c r="E339" s="430" t="s">
        <v>451</v>
      </c>
      <c r="F339" s="301"/>
    </row>
    <row r="340" spans="1:6" ht="12.75" x14ac:dyDescent="0.2">
      <c r="A340" s="89"/>
      <c r="B340" s="89"/>
      <c r="C340" s="91">
        <v>304</v>
      </c>
      <c r="D340" s="430" t="s">
        <v>1203</v>
      </c>
      <c r="E340" s="430" t="s">
        <v>861</v>
      </c>
      <c r="F340" s="301"/>
    </row>
    <row r="341" spans="1:6" ht="12.75" x14ac:dyDescent="0.2">
      <c r="A341" s="89"/>
      <c r="B341" s="89"/>
      <c r="C341" s="91">
        <v>305</v>
      </c>
      <c r="D341" s="430" t="s">
        <v>1204</v>
      </c>
      <c r="E341" s="430" t="s">
        <v>422</v>
      </c>
      <c r="F341" s="301"/>
    </row>
    <row r="342" spans="1:6" ht="12.75" x14ac:dyDescent="0.2">
      <c r="A342" s="89"/>
      <c r="B342" s="89"/>
      <c r="C342" s="91"/>
      <c r="D342" s="1005" t="s">
        <v>1205</v>
      </c>
      <c r="E342" s="1005" t="s">
        <v>1206</v>
      </c>
      <c r="F342" s="301"/>
    </row>
    <row r="343" spans="1:6" ht="12.75" x14ac:dyDescent="0.2">
      <c r="A343" s="89"/>
      <c r="B343" s="89"/>
      <c r="C343" s="91">
        <v>306</v>
      </c>
      <c r="D343" s="1006"/>
      <c r="E343" s="1006"/>
      <c r="F343" s="301"/>
    </row>
    <row r="344" spans="1:6" ht="12.75" x14ac:dyDescent="0.2">
      <c r="A344" s="89"/>
      <c r="B344" s="89"/>
      <c r="C344" s="91">
        <v>307</v>
      </c>
      <c r="D344" s="430" t="s">
        <v>427</v>
      </c>
      <c r="E344" s="430" t="s">
        <v>626</v>
      </c>
      <c r="F344" s="301"/>
    </row>
    <row r="345" spans="1:6" ht="12.75" x14ac:dyDescent="0.2">
      <c r="A345" s="89"/>
      <c r="B345" s="89"/>
      <c r="C345" s="91">
        <v>308</v>
      </c>
      <c r="D345" s="430" t="s">
        <v>438</v>
      </c>
      <c r="E345" s="430" t="s">
        <v>861</v>
      </c>
      <c r="F345" s="301"/>
    </row>
    <row r="346" spans="1:6" ht="12.75" x14ac:dyDescent="0.2">
      <c r="A346" s="89"/>
      <c r="B346" s="89"/>
      <c r="C346" s="91">
        <v>309</v>
      </c>
      <c r="D346" s="430" t="s">
        <v>434</v>
      </c>
      <c r="E346" s="430" t="s">
        <v>1207</v>
      </c>
      <c r="F346" s="301"/>
    </row>
    <row r="347" spans="1:6" ht="12.75" x14ac:dyDescent="0.2">
      <c r="A347" s="89"/>
      <c r="B347" s="89"/>
      <c r="C347" s="91">
        <v>310</v>
      </c>
      <c r="D347" s="430" t="s">
        <v>445</v>
      </c>
      <c r="E347" s="430" t="s">
        <v>45</v>
      </c>
      <c r="F347" s="301"/>
    </row>
    <row r="348" spans="1:6" ht="12.75" x14ac:dyDescent="0.2">
      <c r="A348" s="89"/>
      <c r="B348" s="89"/>
      <c r="C348" s="91">
        <v>311</v>
      </c>
      <c r="D348" s="430" t="s">
        <v>1208</v>
      </c>
      <c r="E348" s="430" t="s">
        <v>861</v>
      </c>
      <c r="F348" s="301"/>
    </row>
    <row r="349" spans="1:6" ht="12.75" x14ac:dyDescent="0.2">
      <c r="A349" s="89"/>
      <c r="B349" s="89"/>
      <c r="C349" s="91">
        <v>312</v>
      </c>
      <c r="D349" s="430" t="s">
        <v>427</v>
      </c>
      <c r="E349" s="430" t="s">
        <v>1209</v>
      </c>
      <c r="F349" s="301"/>
    </row>
    <row r="350" spans="1:6" ht="12.75" x14ac:dyDescent="0.2">
      <c r="A350" s="89"/>
      <c r="B350" s="89"/>
      <c r="C350" s="91">
        <v>313</v>
      </c>
      <c r="D350" s="430" t="s">
        <v>617</v>
      </c>
      <c r="E350" s="430" t="s">
        <v>1210</v>
      </c>
      <c r="F350" s="301"/>
    </row>
    <row r="351" spans="1:6" ht="12.75" x14ac:dyDescent="0.2">
      <c r="A351" s="89"/>
      <c r="B351" s="89"/>
      <c r="C351" s="91">
        <v>314</v>
      </c>
      <c r="D351" s="430" t="s">
        <v>437</v>
      </c>
      <c r="E351" s="430" t="s">
        <v>448</v>
      </c>
      <c r="F351" s="301"/>
    </row>
    <row r="352" spans="1:6" ht="12.75" x14ac:dyDescent="0.2">
      <c r="A352" s="89"/>
      <c r="B352" s="89"/>
      <c r="C352" s="91">
        <v>315</v>
      </c>
      <c r="D352" s="430" t="s">
        <v>427</v>
      </c>
      <c r="E352" s="430" t="s">
        <v>1136</v>
      </c>
      <c r="F352" s="301"/>
    </row>
    <row r="353" spans="1:6" ht="12.75" x14ac:dyDescent="0.2">
      <c r="A353" s="89"/>
      <c r="B353" s="89"/>
      <c r="C353" s="91">
        <v>316</v>
      </c>
      <c r="D353" s="430" t="s">
        <v>421</v>
      </c>
      <c r="E353" s="430" t="s">
        <v>861</v>
      </c>
      <c r="F353" s="301"/>
    </row>
    <row r="354" spans="1:6" ht="12.75" x14ac:dyDescent="0.2">
      <c r="A354" s="89"/>
      <c r="B354" s="89"/>
      <c r="C354" s="91">
        <v>317</v>
      </c>
      <c r="D354" s="430" t="s">
        <v>427</v>
      </c>
      <c r="E354" s="430" t="s">
        <v>45</v>
      </c>
      <c r="F354" s="301"/>
    </row>
    <row r="355" spans="1:6" ht="12.75" x14ac:dyDescent="0.2">
      <c r="A355" s="89"/>
      <c r="B355" s="89"/>
      <c r="C355" s="91"/>
      <c r="D355" s="1005" t="s">
        <v>442</v>
      </c>
      <c r="E355" s="1005" t="s">
        <v>1211</v>
      </c>
      <c r="F355" s="301"/>
    </row>
    <row r="356" spans="1:6" ht="12.75" x14ac:dyDescent="0.2">
      <c r="A356" s="89"/>
      <c r="B356" s="89"/>
      <c r="C356" s="91">
        <v>318</v>
      </c>
      <c r="D356" s="1006"/>
      <c r="E356" s="1006"/>
      <c r="F356" s="301"/>
    </row>
    <row r="357" spans="1:6" ht="12.75" x14ac:dyDescent="0.2">
      <c r="A357" s="89"/>
      <c r="B357" s="89"/>
      <c r="C357" s="91">
        <v>319</v>
      </c>
      <c r="D357" s="430" t="s">
        <v>437</v>
      </c>
      <c r="E357" s="430" t="s">
        <v>32</v>
      </c>
      <c r="F357" s="301"/>
    </row>
    <row r="358" spans="1:6" ht="12.75" x14ac:dyDescent="0.2">
      <c r="A358" s="89"/>
      <c r="B358" s="89"/>
      <c r="C358" s="91">
        <v>320</v>
      </c>
      <c r="D358" s="430" t="s">
        <v>421</v>
      </c>
      <c r="E358" s="430" t="s">
        <v>1212</v>
      </c>
      <c r="F358" s="301"/>
    </row>
    <row r="359" spans="1:6" ht="12.75" x14ac:dyDescent="0.2">
      <c r="A359" s="89"/>
      <c r="B359" s="89"/>
      <c r="C359" s="91">
        <v>321</v>
      </c>
      <c r="D359" s="430" t="s">
        <v>429</v>
      </c>
      <c r="E359" s="430" t="s">
        <v>1113</v>
      </c>
      <c r="F359" s="301"/>
    </row>
    <row r="360" spans="1:6" ht="12.75" x14ac:dyDescent="0.2">
      <c r="A360" s="89"/>
      <c r="B360" s="89"/>
      <c r="C360" s="91">
        <v>322</v>
      </c>
      <c r="D360" s="430" t="s">
        <v>1213</v>
      </c>
      <c r="E360" s="430" t="s">
        <v>1214</v>
      </c>
      <c r="F360" s="301"/>
    </row>
    <row r="361" spans="1:6" ht="12.75" x14ac:dyDescent="0.2">
      <c r="A361" s="89"/>
      <c r="B361" s="89"/>
      <c r="C361" s="91">
        <v>323</v>
      </c>
      <c r="D361" s="430" t="s">
        <v>612</v>
      </c>
      <c r="E361" s="430" t="s">
        <v>34</v>
      </c>
      <c r="F361" s="301"/>
    </row>
    <row r="362" spans="1:6" ht="12.75" x14ac:dyDescent="0.2">
      <c r="A362" s="89"/>
      <c r="B362" s="89"/>
      <c r="C362" s="91">
        <v>324</v>
      </c>
      <c r="D362" s="430" t="s">
        <v>1215</v>
      </c>
      <c r="E362" s="430" t="s">
        <v>861</v>
      </c>
      <c r="F362" s="301"/>
    </row>
    <row r="363" spans="1:6" ht="12.75" x14ac:dyDescent="0.2">
      <c r="A363" s="89"/>
      <c r="B363" s="89"/>
      <c r="C363" s="91"/>
      <c r="D363" s="1005" t="s">
        <v>421</v>
      </c>
      <c r="E363" s="1005" t="s">
        <v>1216</v>
      </c>
      <c r="F363" s="301"/>
    </row>
    <row r="364" spans="1:6" ht="12.75" x14ac:dyDescent="0.2">
      <c r="A364" s="89"/>
      <c r="B364" s="89"/>
      <c r="C364" s="91">
        <v>325</v>
      </c>
      <c r="D364" s="1006"/>
      <c r="E364" s="1006"/>
      <c r="F364" s="301"/>
    </row>
    <row r="365" spans="1:6" ht="12.75" x14ac:dyDescent="0.2">
      <c r="A365" s="89"/>
      <c r="B365" s="89"/>
      <c r="C365" s="91">
        <v>326</v>
      </c>
      <c r="D365" s="430" t="s">
        <v>1217</v>
      </c>
      <c r="E365" s="430" t="s">
        <v>426</v>
      </c>
      <c r="F365" s="301"/>
    </row>
    <row r="366" spans="1:6" ht="12.75" x14ac:dyDescent="0.2">
      <c r="A366" s="89"/>
      <c r="B366" s="89"/>
      <c r="C366" s="91">
        <v>327</v>
      </c>
      <c r="D366" s="430" t="s">
        <v>1218</v>
      </c>
      <c r="E366" s="430" t="s">
        <v>1219</v>
      </c>
      <c r="F366" s="301"/>
    </row>
    <row r="367" spans="1:6" ht="12.75" x14ac:dyDescent="0.2">
      <c r="A367" s="89"/>
      <c r="B367" s="89"/>
      <c r="C367" s="91">
        <v>328</v>
      </c>
      <c r="D367" s="430" t="s">
        <v>631</v>
      </c>
      <c r="E367" s="430" t="s">
        <v>622</v>
      </c>
      <c r="F367" s="301"/>
    </row>
    <row r="368" spans="1:6" ht="12.75" x14ac:dyDescent="0.2">
      <c r="A368" s="89"/>
      <c r="B368" s="89"/>
      <c r="C368" s="91">
        <v>329</v>
      </c>
      <c r="D368" s="430" t="s">
        <v>429</v>
      </c>
      <c r="E368" s="430" t="s">
        <v>450</v>
      </c>
      <c r="F368" s="301"/>
    </row>
    <row r="369" spans="1:6" ht="12.75" x14ac:dyDescent="0.2">
      <c r="A369" s="89"/>
      <c r="B369" s="89"/>
      <c r="C369" s="91">
        <v>330</v>
      </c>
      <c r="D369" s="430" t="s">
        <v>1220</v>
      </c>
      <c r="E369" s="430" t="s">
        <v>365</v>
      </c>
      <c r="F369" s="301"/>
    </row>
    <row r="370" spans="1:6" ht="12.75" x14ac:dyDescent="0.2">
      <c r="A370" s="89"/>
      <c r="B370" s="89"/>
      <c r="C370" s="91"/>
      <c r="D370" s="1005" t="s">
        <v>427</v>
      </c>
      <c r="E370" s="1005" t="s">
        <v>1221</v>
      </c>
      <c r="F370" s="301"/>
    </row>
    <row r="371" spans="1:6" ht="12.75" x14ac:dyDescent="0.2">
      <c r="A371" s="89"/>
      <c r="B371" s="89"/>
      <c r="C371" s="91">
        <v>331</v>
      </c>
      <c r="D371" s="1006"/>
      <c r="E371" s="1006"/>
      <c r="F371" s="301"/>
    </row>
    <row r="372" spans="1:6" ht="12.75" x14ac:dyDescent="0.2">
      <c r="A372" s="89"/>
      <c r="B372" s="89"/>
      <c r="C372" s="91">
        <v>332</v>
      </c>
      <c r="D372" s="430" t="s">
        <v>1222</v>
      </c>
      <c r="E372" s="430" t="s">
        <v>1223</v>
      </c>
      <c r="F372" s="301"/>
    </row>
    <row r="373" spans="1:6" ht="12.75" x14ac:dyDescent="0.2">
      <c r="A373" s="89"/>
      <c r="B373" s="89"/>
      <c r="C373" s="91">
        <v>333</v>
      </c>
      <c r="D373" s="430" t="s">
        <v>1224</v>
      </c>
      <c r="E373" s="430" t="s">
        <v>45</v>
      </c>
      <c r="F373" s="301"/>
    </row>
    <row r="374" spans="1:6" ht="12.75" x14ac:dyDescent="0.2">
      <c r="A374" s="89"/>
      <c r="B374" s="89"/>
      <c r="C374" s="91">
        <v>334</v>
      </c>
      <c r="D374" s="430" t="s">
        <v>427</v>
      </c>
      <c r="E374" s="430" t="s">
        <v>1225</v>
      </c>
      <c r="F374" s="301"/>
    </row>
    <row r="375" spans="1:6" ht="12.75" x14ac:dyDescent="0.2">
      <c r="A375" s="89"/>
      <c r="B375" s="89"/>
      <c r="C375" s="91">
        <v>335</v>
      </c>
      <c r="D375" s="430" t="s">
        <v>1226</v>
      </c>
      <c r="E375" s="430" t="s">
        <v>1227</v>
      </c>
      <c r="F375" s="301"/>
    </row>
    <row r="376" spans="1:6" ht="12.75" x14ac:dyDescent="0.2">
      <c r="A376" s="89"/>
      <c r="B376" s="89"/>
      <c r="C376" s="91">
        <v>336</v>
      </c>
      <c r="D376" s="430" t="s">
        <v>733</v>
      </c>
      <c r="E376" s="430" t="s">
        <v>425</v>
      </c>
      <c r="F376" s="301"/>
    </row>
    <row r="377" spans="1:6" ht="12.75" x14ac:dyDescent="0.2">
      <c r="A377" s="89"/>
      <c r="B377" s="89"/>
      <c r="C377" s="91">
        <v>337</v>
      </c>
      <c r="D377" s="430" t="s">
        <v>1228</v>
      </c>
      <c r="E377" s="430" t="s">
        <v>1004</v>
      </c>
      <c r="F377" s="301"/>
    </row>
    <row r="378" spans="1:6" ht="12.75" x14ac:dyDescent="0.2">
      <c r="A378" s="89"/>
      <c r="B378" s="89"/>
      <c r="C378" s="91">
        <v>338</v>
      </c>
      <c r="D378" s="430" t="s">
        <v>455</v>
      </c>
      <c r="E378" s="430" t="s">
        <v>861</v>
      </c>
      <c r="F378" s="301"/>
    </row>
    <row r="379" spans="1:6" ht="12.75" x14ac:dyDescent="0.2">
      <c r="A379" s="89"/>
      <c r="B379" s="89"/>
      <c r="C379" s="91"/>
      <c r="D379" s="1005" t="s">
        <v>1229</v>
      </c>
      <c r="E379" s="1005" t="s">
        <v>1230</v>
      </c>
      <c r="F379" s="301"/>
    </row>
    <row r="380" spans="1:6" ht="12.75" x14ac:dyDescent="0.2">
      <c r="A380" s="89"/>
      <c r="B380" s="89"/>
      <c r="C380" s="91">
        <v>339</v>
      </c>
      <c r="D380" s="1006"/>
      <c r="E380" s="1006"/>
      <c r="F380" s="301"/>
    </row>
    <row r="381" spans="1:6" ht="12.75" x14ac:dyDescent="0.2">
      <c r="A381" s="89"/>
      <c r="B381" s="89"/>
      <c r="C381" s="91">
        <v>340</v>
      </c>
      <c r="D381" s="430" t="s">
        <v>1231</v>
      </c>
      <c r="E381" s="430" t="s">
        <v>861</v>
      </c>
      <c r="F381" s="301"/>
    </row>
    <row r="382" spans="1:6" ht="12.75" x14ac:dyDescent="0.2">
      <c r="A382" s="89"/>
      <c r="B382" s="89"/>
      <c r="C382" s="91">
        <v>341</v>
      </c>
      <c r="D382" s="430" t="s">
        <v>443</v>
      </c>
      <c r="E382" s="430" t="s">
        <v>620</v>
      </c>
      <c r="F382" s="301"/>
    </row>
    <row r="383" spans="1:6" ht="12.75" x14ac:dyDescent="0.2">
      <c r="A383" s="89"/>
      <c r="B383" s="89"/>
      <c r="C383" s="91">
        <v>342</v>
      </c>
      <c r="D383" s="430" t="s">
        <v>437</v>
      </c>
      <c r="E383" s="430" t="s">
        <v>1232</v>
      </c>
      <c r="F383" s="301"/>
    </row>
    <row r="384" spans="1:6" ht="12.75" x14ac:dyDescent="0.2">
      <c r="A384" s="89"/>
      <c r="B384" s="89"/>
      <c r="C384" s="91">
        <v>343</v>
      </c>
      <c r="D384" s="430" t="s">
        <v>1233</v>
      </c>
      <c r="E384" s="430" t="s">
        <v>1234</v>
      </c>
      <c r="F384" s="301"/>
    </row>
    <row r="385" spans="1:6" ht="12.75" x14ac:dyDescent="0.2">
      <c r="A385" s="89"/>
      <c r="B385" s="89"/>
      <c r="C385" s="91">
        <v>344</v>
      </c>
      <c r="D385" s="430" t="s">
        <v>427</v>
      </c>
      <c r="E385" s="430" t="s">
        <v>422</v>
      </c>
      <c r="F385" s="301"/>
    </row>
    <row r="386" spans="1:6" ht="12.75" x14ac:dyDescent="0.2">
      <c r="A386" s="89"/>
      <c r="B386" s="89"/>
      <c r="C386" s="91">
        <v>345</v>
      </c>
      <c r="D386" s="430" t="s">
        <v>1235</v>
      </c>
      <c r="E386" s="430" t="s">
        <v>1236</v>
      </c>
      <c r="F386" s="301"/>
    </row>
    <row r="387" spans="1:6" ht="12.75" x14ac:dyDescent="0.2">
      <c r="A387" s="89"/>
      <c r="B387" s="89"/>
      <c r="C387" s="91">
        <v>346</v>
      </c>
      <c r="D387" s="430" t="s">
        <v>1237</v>
      </c>
      <c r="E387" s="430" t="s">
        <v>1238</v>
      </c>
      <c r="F387" s="301"/>
    </row>
    <row r="388" spans="1:6" ht="12.75" x14ac:dyDescent="0.2">
      <c r="A388" s="89"/>
      <c r="B388" s="89"/>
      <c r="C388" s="91">
        <v>347</v>
      </c>
      <c r="D388" s="430" t="s">
        <v>427</v>
      </c>
      <c r="E388" s="430" t="s">
        <v>1239</v>
      </c>
      <c r="F388" s="301"/>
    </row>
    <row r="389" spans="1:6" ht="12.75" x14ac:dyDescent="0.2">
      <c r="A389" s="89"/>
      <c r="B389" s="89"/>
      <c r="C389" s="91">
        <v>348</v>
      </c>
      <c r="D389" s="430" t="s">
        <v>427</v>
      </c>
      <c r="E389" s="430" t="s">
        <v>45</v>
      </c>
      <c r="F389" s="301"/>
    </row>
    <row r="390" spans="1:6" ht="12.75" x14ac:dyDescent="0.2">
      <c r="A390" s="89"/>
      <c r="B390" s="89"/>
      <c r="C390" s="91">
        <v>349</v>
      </c>
      <c r="D390" s="430" t="s">
        <v>445</v>
      </c>
      <c r="E390" s="430" t="s">
        <v>1240</v>
      </c>
      <c r="F390" s="301"/>
    </row>
    <row r="391" spans="1:6" ht="12.75" x14ac:dyDescent="0.2">
      <c r="A391" s="89"/>
      <c r="B391" s="89"/>
      <c r="C391" s="91">
        <v>350</v>
      </c>
      <c r="D391" s="430" t="s">
        <v>700</v>
      </c>
      <c r="E391" s="430" t="s">
        <v>423</v>
      </c>
      <c r="F391" s="301"/>
    </row>
    <row r="392" spans="1:6" ht="12.75" x14ac:dyDescent="0.2">
      <c r="A392" s="89"/>
      <c r="B392" s="89"/>
      <c r="C392" s="91">
        <v>351</v>
      </c>
      <c r="D392" s="430" t="s">
        <v>421</v>
      </c>
      <c r="E392" s="430" t="s">
        <v>45</v>
      </c>
      <c r="F392" s="301"/>
    </row>
    <row r="393" spans="1:6" ht="12.75" x14ac:dyDescent="0.2">
      <c r="A393" s="89"/>
      <c r="B393" s="89"/>
      <c r="C393" s="91">
        <v>352</v>
      </c>
      <c r="D393" s="430" t="s">
        <v>444</v>
      </c>
      <c r="E393" s="430" t="s">
        <v>1241</v>
      </c>
      <c r="F393" s="301"/>
    </row>
    <row r="394" spans="1:6" ht="12.75" x14ac:dyDescent="0.2">
      <c r="A394" s="89"/>
      <c r="B394" s="89"/>
      <c r="C394" s="91">
        <v>353</v>
      </c>
      <c r="D394" s="430" t="s">
        <v>1242</v>
      </c>
      <c r="E394" s="430" t="s">
        <v>95</v>
      </c>
      <c r="F394" s="301"/>
    </row>
    <row r="395" spans="1:6" ht="12.75" x14ac:dyDescent="0.2">
      <c r="A395" s="89"/>
      <c r="B395" s="89"/>
      <c r="C395" s="91">
        <v>354</v>
      </c>
      <c r="D395" s="430" t="s">
        <v>1243</v>
      </c>
      <c r="E395" s="430" t="s">
        <v>1244</v>
      </c>
      <c r="F395" s="301"/>
    </row>
    <row r="396" spans="1:6" ht="12.75" x14ac:dyDescent="0.2">
      <c r="A396" s="89"/>
      <c r="B396" s="89"/>
      <c r="C396" s="91">
        <v>355</v>
      </c>
      <c r="D396" s="430" t="s">
        <v>452</v>
      </c>
      <c r="E396" s="430" t="s">
        <v>413</v>
      </c>
      <c r="F396" s="301"/>
    </row>
    <row r="397" spans="1:6" ht="12.75" x14ac:dyDescent="0.2">
      <c r="A397" s="89"/>
      <c r="B397" s="89"/>
      <c r="C397" s="91">
        <v>356</v>
      </c>
      <c r="D397" s="430" t="s">
        <v>429</v>
      </c>
      <c r="E397" s="430" t="s">
        <v>1245</v>
      </c>
      <c r="F397" s="301"/>
    </row>
    <row r="398" spans="1:6" ht="12.75" x14ac:dyDescent="0.2">
      <c r="A398" s="89"/>
      <c r="B398" s="89"/>
      <c r="C398" s="91">
        <v>357</v>
      </c>
      <c r="D398" s="430" t="s">
        <v>728</v>
      </c>
      <c r="E398" s="430" t="s">
        <v>32</v>
      </c>
      <c r="F398" s="301"/>
    </row>
    <row r="399" spans="1:6" ht="12.75" x14ac:dyDescent="0.2">
      <c r="A399" s="89"/>
      <c r="B399" s="89"/>
      <c r="C399" s="91">
        <v>358</v>
      </c>
      <c r="D399" s="430" t="s">
        <v>427</v>
      </c>
      <c r="E399" s="430" t="s">
        <v>447</v>
      </c>
      <c r="F399" s="301"/>
    </row>
    <row r="400" spans="1:6" ht="12.75" x14ac:dyDescent="0.2">
      <c r="A400" s="89"/>
      <c r="B400" s="89"/>
      <c r="C400" s="91">
        <v>359</v>
      </c>
      <c r="D400" s="430" t="s">
        <v>427</v>
      </c>
      <c r="E400" s="430" t="s">
        <v>34</v>
      </c>
      <c r="F400" s="301"/>
    </row>
    <row r="401" spans="1:6" ht="12.75" x14ac:dyDescent="0.2">
      <c r="A401" s="89"/>
      <c r="B401" s="89"/>
      <c r="C401" s="91">
        <v>360</v>
      </c>
      <c r="D401" s="430" t="s">
        <v>438</v>
      </c>
      <c r="E401" s="430" t="s">
        <v>861</v>
      </c>
      <c r="F401" s="301"/>
    </row>
    <row r="402" spans="1:6" ht="12.75" x14ac:dyDescent="0.2">
      <c r="A402" s="89"/>
      <c r="B402" s="89"/>
      <c r="C402" s="91">
        <v>361</v>
      </c>
      <c r="D402" s="430" t="s">
        <v>1077</v>
      </c>
      <c r="E402" s="430" t="s">
        <v>95</v>
      </c>
      <c r="F402" s="301"/>
    </row>
    <row r="403" spans="1:6" ht="12.75" x14ac:dyDescent="0.2">
      <c r="A403" s="89"/>
      <c r="B403" s="89"/>
      <c r="C403" s="91">
        <v>362</v>
      </c>
      <c r="D403" s="430" t="s">
        <v>1246</v>
      </c>
      <c r="E403" s="430" t="s">
        <v>1247</v>
      </c>
      <c r="F403" s="301"/>
    </row>
    <row r="404" spans="1:6" ht="12.75" x14ac:dyDescent="0.2">
      <c r="A404" s="89"/>
      <c r="B404" s="89"/>
      <c r="C404" s="91">
        <v>363</v>
      </c>
      <c r="D404" s="430" t="s">
        <v>427</v>
      </c>
      <c r="E404" s="430" t="s">
        <v>1248</v>
      </c>
      <c r="F404" s="301"/>
    </row>
    <row r="405" spans="1:6" ht="12.75" x14ac:dyDescent="0.2">
      <c r="A405" s="89"/>
      <c r="B405" s="89"/>
      <c r="C405" s="91">
        <v>364</v>
      </c>
      <c r="D405" s="430" t="s">
        <v>449</v>
      </c>
      <c r="E405" s="430" t="s">
        <v>32</v>
      </c>
      <c r="F405" s="301"/>
    </row>
    <row r="406" spans="1:6" ht="12.75" x14ac:dyDescent="0.2">
      <c r="A406" s="89"/>
      <c r="B406" s="89"/>
      <c r="C406" s="91">
        <v>365</v>
      </c>
      <c r="D406" s="430" t="s">
        <v>629</v>
      </c>
      <c r="E406" s="430" t="s">
        <v>423</v>
      </c>
      <c r="F406" s="301"/>
    </row>
    <row r="407" spans="1:6" ht="12.75" x14ac:dyDescent="0.2">
      <c r="A407" s="89"/>
      <c r="B407" s="89"/>
      <c r="C407" s="91">
        <v>366</v>
      </c>
      <c r="D407" s="430" t="s">
        <v>427</v>
      </c>
      <c r="E407" s="430" t="s">
        <v>425</v>
      </c>
      <c r="F407" s="301"/>
    </row>
    <row r="408" spans="1:6" ht="12.75" x14ac:dyDescent="0.2">
      <c r="A408" s="89"/>
      <c r="B408" s="89"/>
      <c r="C408" s="91">
        <v>367</v>
      </c>
      <c r="D408" s="430" t="s">
        <v>1249</v>
      </c>
      <c r="E408" s="430" t="s">
        <v>428</v>
      </c>
      <c r="F408" s="301"/>
    </row>
    <row r="409" spans="1:6" ht="12.75" x14ac:dyDescent="0.2">
      <c r="A409" s="89"/>
      <c r="B409" s="89"/>
      <c r="C409" s="91">
        <v>368</v>
      </c>
      <c r="D409" s="430" t="s">
        <v>442</v>
      </c>
      <c r="E409" s="430" t="s">
        <v>695</v>
      </c>
      <c r="F409" s="301"/>
    </row>
    <row r="410" spans="1:6" ht="12.75" x14ac:dyDescent="0.2">
      <c r="A410" s="89"/>
      <c r="B410" s="89"/>
      <c r="C410" s="91">
        <v>369</v>
      </c>
      <c r="D410" s="430" t="s">
        <v>453</v>
      </c>
      <c r="E410" s="430" t="s">
        <v>861</v>
      </c>
      <c r="F410" s="301"/>
    </row>
    <row r="411" spans="1:6" ht="12.75" x14ac:dyDescent="0.2">
      <c r="A411" s="89"/>
      <c r="B411" s="89"/>
      <c r="C411" s="91">
        <v>370</v>
      </c>
      <c r="D411" s="430" t="s">
        <v>1250</v>
      </c>
      <c r="E411" s="430" t="s">
        <v>620</v>
      </c>
      <c r="F411" s="301"/>
    </row>
    <row r="412" spans="1:6" ht="12.75" x14ac:dyDescent="0.2">
      <c r="A412" s="89"/>
      <c r="B412" s="89"/>
      <c r="C412" s="91">
        <v>371</v>
      </c>
      <c r="D412" s="430" t="s">
        <v>449</v>
      </c>
      <c r="E412" s="430" t="s">
        <v>1251</v>
      </c>
      <c r="F412" s="301"/>
    </row>
    <row r="413" spans="1:6" ht="12.75" x14ac:dyDescent="0.2">
      <c r="A413" s="89"/>
      <c r="B413" s="89"/>
      <c r="C413" s="91"/>
      <c r="D413" s="1005" t="s">
        <v>434</v>
      </c>
      <c r="E413" s="1005" t="s">
        <v>1252</v>
      </c>
      <c r="F413" s="301"/>
    </row>
    <row r="414" spans="1:6" ht="12.75" x14ac:dyDescent="0.2">
      <c r="A414" s="89"/>
      <c r="B414" s="89"/>
      <c r="C414" s="91">
        <v>372</v>
      </c>
      <c r="D414" s="1006"/>
      <c r="E414" s="1006"/>
      <c r="F414" s="301"/>
    </row>
    <row r="415" spans="1:6" ht="12.75" x14ac:dyDescent="0.2">
      <c r="A415" s="89"/>
      <c r="B415" s="89"/>
      <c r="C415" s="91">
        <v>373</v>
      </c>
      <c r="D415" s="430" t="s">
        <v>421</v>
      </c>
      <c r="E415" s="430" t="s">
        <v>425</v>
      </c>
      <c r="F415" s="301"/>
    </row>
    <row r="416" spans="1:6" ht="12.75" x14ac:dyDescent="0.2">
      <c r="A416" s="89"/>
      <c r="B416" s="89"/>
      <c r="C416" s="91">
        <v>374</v>
      </c>
      <c r="D416" s="430" t="s">
        <v>1253</v>
      </c>
      <c r="E416" s="430" t="s">
        <v>861</v>
      </c>
      <c r="F416" s="301"/>
    </row>
    <row r="417" spans="1:6" ht="12.75" x14ac:dyDescent="0.2">
      <c r="A417" s="89"/>
      <c r="B417" s="89"/>
      <c r="C417" s="91">
        <v>375</v>
      </c>
      <c r="D417" s="430" t="s">
        <v>723</v>
      </c>
      <c r="E417" s="430" t="s">
        <v>1254</v>
      </c>
      <c r="F417" s="301"/>
    </row>
    <row r="418" spans="1:6" ht="12.75" x14ac:dyDescent="0.2">
      <c r="A418" s="89"/>
      <c r="B418" s="89"/>
      <c r="C418" s="91">
        <v>376</v>
      </c>
      <c r="D418" s="430" t="s">
        <v>456</v>
      </c>
      <c r="E418" s="430" t="s">
        <v>861</v>
      </c>
      <c r="F418" s="301"/>
    </row>
    <row r="419" spans="1:6" ht="12.75" x14ac:dyDescent="0.2">
      <c r="A419" s="89"/>
      <c r="B419" s="89"/>
      <c r="C419" s="91">
        <v>377</v>
      </c>
      <c r="D419" s="430" t="s">
        <v>421</v>
      </c>
      <c r="E419" s="430" t="s">
        <v>1255</v>
      </c>
      <c r="F419" s="301"/>
    </row>
    <row r="420" spans="1:6" ht="12.75" x14ac:dyDescent="0.2">
      <c r="A420" s="89"/>
      <c r="B420" s="89"/>
      <c r="C420" s="91">
        <v>378</v>
      </c>
      <c r="D420" s="430" t="s">
        <v>1256</v>
      </c>
      <c r="E420" s="430" t="s">
        <v>683</v>
      </c>
      <c r="F420" s="301"/>
    </row>
    <row r="421" spans="1:6" ht="12.75" x14ac:dyDescent="0.2">
      <c r="A421" s="89"/>
      <c r="B421" s="89"/>
      <c r="C421" s="91">
        <v>379</v>
      </c>
      <c r="D421" s="430" t="s">
        <v>739</v>
      </c>
      <c r="E421" s="430" t="s">
        <v>861</v>
      </c>
      <c r="F421" s="301"/>
    </row>
    <row r="422" spans="1:6" ht="12.75" x14ac:dyDescent="0.2">
      <c r="A422" s="89"/>
      <c r="B422" s="89"/>
      <c r="C422" s="91">
        <v>380</v>
      </c>
      <c r="D422" s="430" t="s">
        <v>421</v>
      </c>
      <c r="E422" s="430" t="s">
        <v>683</v>
      </c>
      <c r="F422" s="301"/>
    </row>
    <row r="423" spans="1:6" ht="12.75" x14ac:dyDescent="0.2">
      <c r="A423" s="89"/>
      <c r="B423" s="89"/>
      <c r="C423" s="91">
        <v>381</v>
      </c>
      <c r="D423" s="430" t="s">
        <v>684</v>
      </c>
      <c r="E423" s="430" t="s">
        <v>45</v>
      </c>
      <c r="F423" s="301"/>
    </row>
    <row r="424" spans="1:6" ht="12.75" x14ac:dyDescent="0.2">
      <c r="A424" s="89"/>
      <c r="B424" s="89"/>
      <c r="C424" s="91">
        <v>382</v>
      </c>
      <c r="D424" s="430" t="s">
        <v>739</v>
      </c>
      <c r="E424" s="430" t="s">
        <v>1257</v>
      </c>
      <c r="F424" s="301"/>
    </row>
    <row r="425" spans="1:6" ht="12.75" x14ac:dyDescent="0.2">
      <c r="A425" s="89"/>
      <c r="B425" s="89"/>
      <c r="C425" s="91">
        <v>383</v>
      </c>
      <c r="D425" s="430" t="s">
        <v>1258</v>
      </c>
      <c r="E425" s="430" t="s">
        <v>861</v>
      </c>
      <c r="F425" s="301"/>
    </row>
    <row r="426" spans="1:6" ht="12.75" x14ac:dyDescent="0.2">
      <c r="A426" s="89"/>
      <c r="B426" s="89"/>
      <c r="C426" s="91">
        <v>384</v>
      </c>
      <c r="D426" s="430" t="s">
        <v>1259</v>
      </c>
      <c r="E426" s="430" t="s">
        <v>95</v>
      </c>
      <c r="F426" s="301"/>
    </row>
    <row r="427" spans="1:6" ht="12.75" x14ac:dyDescent="0.2">
      <c r="A427" s="89"/>
      <c r="B427" s="89"/>
      <c r="C427" s="91">
        <v>385</v>
      </c>
      <c r="D427" s="430" t="s">
        <v>427</v>
      </c>
      <c r="E427" s="430" t="s">
        <v>366</v>
      </c>
      <c r="F427" s="301"/>
    </row>
    <row r="428" spans="1:6" ht="12.75" x14ac:dyDescent="0.2">
      <c r="A428" s="89"/>
      <c r="B428" s="89"/>
      <c r="C428" s="91">
        <v>386</v>
      </c>
      <c r="D428" s="430" t="s">
        <v>421</v>
      </c>
      <c r="E428" s="430" t="s">
        <v>1260</v>
      </c>
      <c r="F428" s="301"/>
    </row>
    <row r="429" spans="1:6" ht="12.75" x14ac:dyDescent="0.2">
      <c r="A429" s="89"/>
      <c r="B429" s="89"/>
      <c r="C429" s="91"/>
      <c r="D429" s="1005" t="s">
        <v>701</v>
      </c>
      <c r="E429" s="1005" t="s">
        <v>1261</v>
      </c>
      <c r="F429" s="301"/>
    </row>
    <row r="430" spans="1:6" ht="12.75" x14ac:dyDescent="0.2">
      <c r="A430" s="89"/>
      <c r="B430" s="89"/>
      <c r="C430" s="91">
        <v>387</v>
      </c>
      <c r="D430" s="1006"/>
      <c r="E430" s="1006"/>
      <c r="F430" s="301"/>
    </row>
    <row r="431" spans="1:6" ht="12.75" x14ac:dyDescent="0.2">
      <c r="A431" s="89"/>
      <c r="B431" s="89"/>
      <c r="C431" s="91">
        <v>388</v>
      </c>
      <c r="D431" s="430" t="s">
        <v>427</v>
      </c>
      <c r="E431" s="430" t="s">
        <v>1262</v>
      </c>
      <c r="F431" s="301"/>
    </row>
    <row r="432" spans="1:6" ht="12.75" x14ac:dyDescent="0.2">
      <c r="A432" s="89"/>
      <c r="B432" s="89"/>
      <c r="C432" s="91">
        <v>389</v>
      </c>
      <c r="D432" s="430" t="s">
        <v>427</v>
      </c>
      <c r="E432" s="430" t="s">
        <v>1263</v>
      </c>
      <c r="F432" s="301"/>
    </row>
    <row r="433" spans="1:6" ht="12.75" x14ac:dyDescent="0.2">
      <c r="A433" s="89"/>
      <c r="B433" s="89"/>
      <c r="C433" s="91">
        <v>390</v>
      </c>
      <c r="D433" s="430" t="s">
        <v>435</v>
      </c>
      <c r="E433" s="430" t="s">
        <v>1264</v>
      </c>
      <c r="F433" s="301"/>
    </row>
    <row r="434" spans="1:6" ht="12.75" x14ac:dyDescent="0.2">
      <c r="A434" s="89"/>
      <c r="B434" s="89"/>
      <c r="C434" s="91">
        <v>391</v>
      </c>
      <c r="D434" s="430" t="s">
        <v>697</v>
      </c>
      <c r="E434" s="430" t="s">
        <v>1265</v>
      </c>
      <c r="F434" s="301"/>
    </row>
    <row r="435" spans="1:6" ht="12.75" x14ac:dyDescent="0.2">
      <c r="A435" s="89"/>
      <c r="B435" s="89"/>
      <c r="C435" s="91"/>
      <c r="D435" s="1005" t="s">
        <v>1266</v>
      </c>
      <c r="E435" s="1005" t="s">
        <v>1267</v>
      </c>
      <c r="F435" s="301"/>
    </row>
    <row r="436" spans="1:6" ht="12.75" x14ac:dyDescent="0.2">
      <c r="A436" s="89"/>
      <c r="B436" s="89"/>
      <c r="C436" s="91">
        <v>392</v>
      </c>
      <c r="D436" s="1006"/>
      <c r="E436" s="1006"/>
      <c r="F436" s="301"/>
    </row>
    <row r="437" spans="1:6" ht="12.75" x14ac:dyDescent="0.2">
      <c r="A437" s="89"/>
      <c r="B437" s="89"/>
      <c r="C437" s="91">
        <v>393</v>
      </c>
      <c r="D437" s="430" t="s">
        <v>421</v>
      </c>
      <c r="E437" s="430" t="s">
        <v>459</v>
      </c>
      <c r="F437" s="301"/>
    </row>
    <row r="438" spans="1:6" ht="12.75" x14ac:dyDescent="0.2">
      <c r="A438" s="89"/>
      <c r="B438" s="89"/>
      <c r="C438" s="91"/>
      <c r="D438" s="1005" t="s">
        <v>421</v>
      </c>
      <c r="E438" s="1005" t="s">
        <v>1268</v>
      </c>
      <c r="F438" s="301"/>
    </row>
    <row r="439" spans="1:6" ht="12.75" x14ac:dyDescent="0.2">
      <c r="A439" s="89"/>
      <c r="B439" s="89"/>
      <c r="C439" s="91">
        <v>394</v>
      </c>
      <c r="D439" s="1006"/>
      <c r="E439" s="1006"/>
      <c r="F439" s="301"/>
    </row>
    <row r="440" spans="1:6" ht="12.75" x14ac:dyDescent="0.2">
      <c r="A440" s="89"/>
      <c r="B440" s="89"/>
      <c r="C440" s="91">
        <v>395</v>
      </c>
      <c r="D440" s="430" t="s">
        <v>434</v>
      </c>
      <c r="E440" s="430" t="s">
        <v>1269</v>
      </c>
      <c r="F440" s="301"/>
    </row>
    <row r="441" spans="1:6" ht="12.75" x14ac:dyDescent="0.2">
      <c r="A441" s="89"/>
      <c r="B441" s="89"/>
      <c r="C441" s="91">
        <v>396</v>
      </c>
      <c r="D441" s="430" t="s">
        <v>435</v>
      </c>
      <c r="E441" s="430" t="s">
        <v>95</v>
      </c>
      <c r="F441" s="301"/>
    </row>
    <row r="442" spans="1:6" ht="12.75" x14ac:dyDescent="0.2">
      <c r="A442" s="89"/>
      <c r="B442" s="89"/>
      <c r="C442" s="91"/>
      <c r="D442" s="1005" t="s">
        <v>701</v>
      </c>
      <c r="E442" s="1005" t="s">
        <v>1270</v>
      </c>
      <c r="F442" s="301"/>
    </row>
    <row r="443" spans="1:6" ht="12.75" x14ac:dyDescent="0.2">
      <c r="A443" s="89"/>
      <c r="B443" s="89"/>
      <c r="C443" s="91">
        <v>397</v>
      </c>
      <c r="D443" s="1006"/>
      <c r="E443" s="1006"/>
      <c r="F443" s="301"/>
    </row>
    <row r="444" spans="1:6" ht="12.75" x14ac:dyDescent="0.2">
      <c r="A444" s="89"/>
      <c r="B444" s="89"/>
      <c r="C444" s="91">
        <v>398</v>
      </c>
      <c r="D444" s="430" t="s">
        <v>739</v>
      </c>
      <c r="E444" s="430" t="s">
        <v>95</v>
      </c>
      <c r="F444" s="301"/>
    </row>
    <row r="445" spans="1:6" ht="12.75" x14ac:dyDescent="0.2">
      <c r="A445" s="89"/>
      <c r="B445" s="89"/>
      <c r="C445" s="91">
        <v>399</v>
      </c>
      <c r="D445" s="430" t="s">
        <v>1271</v>
      </c>
      <c r="E445" s="430" t="s">
        <v>45</v>
      </c>
      <c r="F445" s="301"/>
    </row>
    <row r="446" spans="1:6" ht="12.75" x14ac:dyDescent="0.2">
      <c r="A446" s="89"/>
      <c r="B446" s="89"/>
      <c r="C446" s="91">
        <v>400</v>
      </c>
      <c r="D446" s="430" t="s">
        <v>445</v>
      </c>
      <c r="E446" s="430" t="s">
        <v>861</v>
      </c>
      <c r="F446" s="301"/>
    </row>
    <row r="447" spans="1:6" ht="12.75" x14ac:dyDescent="0.2">
      <c r="A447" s="89"/>
      <c r="B447" s="89"/>
      <c r="C447" s="91">
        <v>401</v>
      </c>
      <c r="D447" s="430" t="s">
        <v>1272</v>
      </c>
      <c r="E447" s="430" t="s">
        <v>1273</v>
      </c>
      <c r="F447" s="301"/>
    </row>
    <row r="448" spans="1:6" ht="12.75" x14ac:dyDescent="0.2">
      <c r="A448" s="89"/>
      <c r="B448" s="89"/>
      <c r="C448" s="91">
        <v>402</v>
      </c>
      <c r="D448" s="430" t="s">
        <v>1274</v>
      </c>
      <c r="E448" s="430" t="s">
        <v>413</v>
      </c>
      <c r="F448" s="301"/>
    </row>
    <row r="449" spans="1:6" ht="12.75" x14ac:dyDescent="0.2">
      <c r="A449" s="89"/>
      <c r="B449" s="89"/>
      <c r="C449" s="91">
        <v>403</v>
      </c>
      <c r="D449" s="430" t="s">
        <v>694</v>
      </c>
      <c r="E449" s="430" t="s">
        <v>1275</v>
      </c>
      <c r="F449" s="301"/>
    </row>
    <row r="450" spans="1:6" ht="12.75" x14ac:dyDescent="0.2">
      <c r="A450" s="89"/>
      <c r="B450" s="89"/>
      <c r="C450" s="91">
        <v>404</v>
      </c>
      <c r="D450" s="430" t="s">
        <v>444</v>
      </c>
      <c r="E450" s="430" t="s">
        <v>45</v>
      </c>
      <c r="F450" s="301"/>
    </row>
    <row r="451" spans="1:6" ht="12.75" x14ac:dyDescent="0.2">
      <c r="A451" s="89"/>
      <c r="B451" s="89"/>
      <c r="C451" s="91">
        <v>405</v>
      </c>
      <c r="D451" s="430" t="s">
        <v>1276</v>
      </c>
      <c r="E451" s="430" t="s">
        <v>740</v>
      </c>
      <c r="F451" s="301"/>
    </row>
    <row r="452" spans="1:6" ht="12.75" x14ac:dyDescent="0.2">
      <c r="A452" s="89"/>
      <c r="B452" s="89"/>
      <c r="C452" s="91">
        <v>406</v>
      </c>
      <c r="D452" s="430" t="s">
        <v>421</v>
      </c>
      <c r="E452" s="430" t="s">
        <v>714</v>
      </c>
      <c r="F452" s="301"/>
    </row>
    <row r="453" spans="1:6" ht="12.75" x14ac:dyDescent="0.2">
      <c r="A453" s="89"/>
      <c r="B453" s="89"/>
      <c r="C453" s="91">
        <v>407</v>
      </c>
      <c r="D453" s="430" t="s">
        <v>690</v>
      </c>
      <c r="E453" s="430" t="s">
        <v>736</v>
      </c>
      <c r="F453" s="301"/>
    </row>
    <row r="454" spans="1:6" ht="12.75" x14ac:dyDescent="0.2">
      <c r="A454" s="89"/>
      <c r="B454" s="89"/>
      <c r="C454" s="91">
        <v>408</v>
      </c>
      <c r="D454" s="430" t="s">
        <v>429</v>
      </c>
      <c r="E454" s="430" t="s">
        <v>366</v>
      </c>
      <c r="F454" s="301"/>
    </row>
    <row r="455" spans="1:6" ht="12.75" x14ac:dyDescent="0.2">
      <c r="A455" s="89"/>
      <c r="B455" s="89"/>
      <c r="C455" s="91">
        <v>409</v>
      </c>
      <c r="D455" s="430" t="s">
        <v>439</v>
      </c>
      <c r="E455" s="430" t="s">
        <v>1032</v>
      </c>
      <c r="F455" s="301"/>
    </row>
    <row r="456" spans="1:6" ht="12.75" x14ac:dyDescent="0.2">
      <c r="A456" s="89"/>
      <c r="B456" s="89"/>
      <c r="C456" s="91">
        <v>410</v>
      </c>
      <c r="D456" s="430" t="s">
        <v>617</v>
      </c>
      <c r="E456" s="430" t="s">
        <v>861</v>
      </c>
      <c r="F456" s="301"/>
    </row>
    <row r="457" spans="1:6" ht="12.75" x14ac:dyDescent="0.2">
      <c r="A457" s="89"/>
      <c r="B457" s="89"/>
      <c r="C457" s="91">
        <v>411</v>
      </c>
      <c r="D457" s="430" t="s">
        <v>434</v>
      </c>
      <c r="E457" s="430" t="s">
        <v>861</v>
      </c>
      <c r="F457" s="301"/>
    </row>
    <row r="458" spans="1:6" ht="12.75" x14ac:dyDescent="0.2">
      <c r="A458" s="89"/>
      <c r="B458" s="89"/>
      <c r="C458" s="91">
        <v>412</v>
      </c>
      <c r="D458" s="430" t="s">
        <v>631</v>
      </c>
      <c r="E458" s="430" t="s">
        <v>1277</v>
      </c>
      <c r="F458" s="301"/>
    </row>
    <row r="459" spans="1:6" ht="12.75" x14ac:dyDescent="0.2">
      <c r="A459" s="89"/>
      <c r="B459" s="89"/>
      <c r="C459" s="91">
        <v>413</v>
      </c>
      <c r="D459" s="430" t="s">
        <v>1278</v>
      </c>
      <c r="E459" s="430" t="s">
        <v>425</v>
      </c>
      <c r="F459" s="301"/>
    </row>
    <row r="460" spans="1:6" ht="12.75" x14ac:dyDescent="0.2">
      <c r="A460" s="89"/>
      <c r="B460" s="89"/>
      <c r="C460" s="91">
        <v>414</v>
      </c>
      <c r="D460" s="430" t="s">
        <v>421</v>
      </c>
      <c r="E460" s="430" t="s">
        <v>1279</v>
      </c>
      <c r="F460" s="301"/>
    </row>
    <row r="461" spans="1:6" ht="12.75" x14ac:dyDescent="0.2">
      <c r="A461" s="89"/>
      <c r="B461" s="89"/>
      <c r="C461" s="91">
        <v>415</v>
      </c>
      <c r="D461" s="430" t="s">
        <v>1280</v>
      </c>
      <c r="E461" s="430" t="s">
        <v>1281</v>
      </c>
      <c r="F461" s="301"/>
    </row>
    <row r="462" spans="1:6" ht="12.75" x14ac:dyDescent="0.2">
      <c r="A462" s="89"/>
      <c r="B462" s="89"/>
      <c r="C462" s="91">
        <v>416</v>
      </c>
      <c r="D462" s="430" t="s">
        <v>1148</v>
      </c>
      <c r="E462" s="430" t="s">
        <v>95</v>
      </c>
      <c r="F462" s="301"/>
    </row>
    <row r="463" spans="1:6" ht="12.75" x14ac:dyDescent="0.2">
      <c r="A463" s="89"/>
      <c r="B463" s="89"/>
      <c r="C463" s="91">
        <v>417</v>
      </c>
      <c r="D463" s="430" t="s">
        <v>427</v>
      </c>
      <c r="E463" s="430" t="s">
        <v>95</v>
      </c>
      <c r="F463" s="301"/>
    </row>
    <row r="464" spans="1:6" ht="12.75" x14ac:dyDescent="0.2">
      <c r="A464" s="89"/>
      <c r="B464" s="89"/>
      <c r="C464" s="91">
        <v>418</v>
      </c>
      <c r="D464" s="430" t="s">
        <v>419</v>
      </c>
      <c r="E464" s="430" t="s">
        <v>956</v>
      </c>
      <c r="F464" s="301"/>
    </row>
    <row r="465" spans="1:6" ht="12.75" x14ac:dyDescent="0.2">
      <c r="A465" s="89"/>
      <c r="B465" s="89"/>
      <c r="C465" s="91">
        <v>419</v>
      </c>
      <c r="D465" s="430" t="s">
        <v>684</v>
      </c>
      <c r="E465" s="430" t="s">
        <v>45</v>
      </c>
      <c r="F465" s="301"/>
    </row>
    <row r="466" spans="1:6" ht="12.75" x14ac:dyDescent="0.2">
      <c r="A466" s="89"/>
      <c r="B466" s="89"/>
      <c r="C466" s="91"/>
      <c r="D466" s="1005" t="s">
        <v>429</v>
      </c>
      <c r="E466" s="1005" t="s">
        <v>1282</v>
      </c>
      <c r="F466" s="301"/>
    </row>
    <row r="467" spans="1:6" ht="12.75" x14ac:dyDescent="0.2">
      <c r="A467" s="89"/>
      <c r="B467" s="89"/>
      <c r="C467" s="91">
        <v>420</v>
      </c>
      <c r="D467" s="1006"/>
      <c r="E467" s="1006"/>
      <c r="F467" s="301"/>
    </row>
    <row r="468" spans="1:6" ht="12.75" x14ac:dyDescent="0.2">
      <c r="A468" s="89"/>
      <c r="B468" s="89"/>
      <c r="C468" s="91">
        <v>421</v>
      </c>
      <c r="D468" s="430" t="s">
        <v>618</v>
      </c>
      <c r="E468" s="430" t="s">
        <v>1283</v>
      </c>
      <c r="F468" s="301"/>
    </row>
    <row r="469" spans="1:6" ht="12.75" x14ac:dyDescent="0.2">
      <c r="A469" s="89"/>
      <c r="B469" s="89"/>
      <c r="C469" s="91">
        <v>422</v>
      </c>
      <c r="D469" s="430" t="s">
        <v>1284</v>
      </c>
      <c r="E469" s="430" t="s">
        <v>1285</v>
      </c>
      <c r="F469" s="301"/>
    </row>
    <row r="470" spans="1:6" ht="12.75" x14ac:dyDescent="0.2">
      <c r="A470" s="89"/>
      <c r="B470" s="89"/>
      <c r="C470" s="91"/>
      <c r="D470" s="1005" t="s">
        <v>1286</v>
      </c>
      <c r="E470" s="1005" t="s">
        <v>1287</v>
      </c>
      <c r="F470" s="301"/>
    </row>
    <row r="471" spans="1:6" ht="12.75" x14ac:dyDescent="0.2">
      <c r="A471" s="89"/>
      <c r="B471" s="89"/>
      <c r="C471" s="91">
        <v>423</v>
      </c>
      <c r="D471" s="1006"/>
      <c r="E471" s="1006"/>
      <c r="F471" s="301"/>
    </row>
    <row r="472" spans="1:6" ht="12.75" x14ac:dyDescent="0.2">
      <c r="A472" s="89"/>
      <c r="B472" s="89"/>
      <c r="C472" s="91">
        <v>424</v>
      </c>
      <c r="D472" s="430" t="s">
        <v>1288</v>
      </c>
      <c r="E472" s="430" t="s">
        <v>861</v>
      </c>
      <c r="F472" s="301"/>
    </row>
    <row r="473" spans="1:6" ht="12.75" x14ac:dyDescent="0.2">
      <c r="A473" s="89"/>
      <c r="B473" s="89"/>
      <c r="C473" s="91">
        <v>425</v>
      </c>
      <c r="D473" s="430" t="s">
        <v>445</v>
      </c>
      <c r="E473" s="430" t="s">
        <v>861</v>
      </c>
      <c r="F473" s="301"/>
    </row>
    <row r="474" spans="1:6" ht="12.75" x14ac:dyDescent="0.2">
      <c r="A474" s="89"/>
      <c r="B474" s="89"/>
      <c r="C474" s="91">
        <v>426</v>
      </c>
      <c r="D474" s="430" t="s">
        <v>1289</v>
      </c>
      <c r="E474" s="430" t="s">
        <v>95</v>
      </c>
      <c r="F474" s="301"/>
    </row>
    <row r="475" spans="1:6" ht="12.75" x14ac:dyDescent="0.2">
      <c r="A475" s="89"/>
      <c r="B475" s="89"/>
      <c r="C475" s="91">
        <v>427</v>
      </c>
      <c r="D475" s="430" t="s">
        <v>613</v>
      </c>
      <c r="E475" s="430" t="s">
        <v>1290</v>
      </c>
      <c r="F475" s="301"/>
    </row>
    <row r="476" spans="1:6" ht="12.75" x14ac:dyDescent="0.2">
      <c r="A476" s="89"/>
      <c r="B476" s="89"/>
      <c r="C476" s="91">
        <v>428</v>
      </c>
      <c r="D476" s="430" t="s">
        <v>421</v>
      </c>
      <c r="E476" s="430" t="s">
        <v>1291</v>
      </c>
      <c r="F476" s="301"/>
    </row>
    <row r="477" spans="1:6" ht="12.75" x14ac:dyDescent="0.2">
      <c r="A477" s="89"/>
      <c r="B477" s="89"/>
      <c r="C477" s="91">
        <v>429</v>
      </c>
      <c r="D477" s="430" t="s">
        <v>439</v>
      </c>
      <c r="E477" s="430" t="s">
        <v>1292</v>
      </c>
      <c r="F477" s="301"/>
    </row>
    <row r="478" spans="1:6" ht="12.75" x14ac:dyDescent="0.2">
      <c r="A478" s="89"/>
      <c r="B478" s="89"/>
      <c r="C478" s="91"/>
      <c r="D478" s="1005" t="s">
        <v>434</v>
      </c>
      <c r="E478" s="1005" t="s">
        <v>1293</v>
      </c>
      <c r="F478" s="301"/>
    </row>
    <row r="479" spans="1:6" ht="12.75" x14ac:dyDescent="0.2">
      <c r="A479" s="89"/>
      <c r="B479" s="89"/>
      <c r="C479" s="91">
        <v>430</v>
      </c>
      <c r="D479" s="1006"/>
      <c r="E479" s="1006"/>
      <c r="F479" s="301"/>
    </row>
    <row r="480" spans="1:6" ht="12.75" x14ac:dyDescent="0.2">
      <c r="A480" s="89"/>
      <c r="B480" s="89"/>
      <c r="C480" s="91">
        <v>431</v>
      </c>
      <c r="D480" s="430" t="s">
        <v>1213</v>
      </c>
      <c r="E480" s="430" t="s">
        <v>423</v>
      </c>
      <c r="F480" s="301"/>
    </row>
    <row r="481" spans="1:6" ht="12.75" x14ac:dyDescent="0.2">
      <c r="A481" s="89"/>
      <c r="B481" s="89"/>
      <c r="C481" s="91">
        <v>432</v>
      </c>
      <c r="D481" s="430" t="s">
        <v>723</v>
      </c>
      <c r="E481" s="430" t="s">
        <v>1294</v>
      </c>
      <c r="F481" s="301"/>
    </row>
    <row r="482" spans="1:6" ht="12.75" x14ac:dyDescent="0.2">
      <c r="A482" s="89"/>
      <c r="B482" s="89"/>
      <c r="C482" s="91">
        <v>433</v>
      </c>
      <c r="D482" s="430" t="s">
        <v>429</v>
      </c>
      <c r="E482" s="430" t="s">
        <v>1295</v>
      </c>
      <c r="F482" s="301"/>
    </row>
    <row r="483" spans="1:6" ht="12.75" x14ac:dyDescent="0.2">
      <c r="A483" s="89"/>
      <c r="B483" s="89"/>
      <c r="C483" s="91">
        <v>434</v>
      </c>
      <c r="D483" s="430" t="s">
        <v>1296</v>
      </c>
      <c r="E483" s="430" t="s">
        <v>1297</v>
      </c>
      <c r="F483" s="301"/>
    </row>
    <row r="484" spans="1:6" ht="12.75" x14ac:dyDescent="0.2">
      <c r="A484" s="89"/>
      <c r="B484" s="89"/>
      <c r="C484" s="91">
        <v>435</v>
      </c>
      <c r="D484" s="430" t="s">
        <v>1298</v>
      </c>
      <c r="E484" s="430" t="s">
        <v>1299</v>
      </c>
      <c r="F484" s="301"/>
    </row>
    <row r="485" spans="1:6" ht="12.75" x14ac:dyDescent="0.2">
      <c r="A485" s="89"/>
      <c r="B485" s="89"/>
      <c r="C485" s="91">
        <v>436</v>
      </c>
      <c r="D485" s="430" t="s">
        <v>421</v>
      </c>
      <c r="E485" s="430" t="s">
        <v>714</v>
      </c>
      <c r="F485" s="301"/>
    </row>
    <row r="486" spans="1:6" ht="12.75" x14ac:dyDescent="0.2">
      <c r="A486" s="89"/>
      <c r="B486" s="89"/>
      <c r="C486" s="91">
        <v>437</v>
      </c>
      <c r="D486" s="430" t="s">
        <v>734</v>
      </c>
      <c r="E486" s="430" t="s">
        <v>861</v>
      </c>
      <c r="F486" s="301"/>
    </row>
    <row r="487" spans="1:6" ht="12.75" x14ac:dyDescent="0.2">
      <c r="A487" s="89"/>
      <c r="B487" s="89"/>
      <c r="C487" s="91">
        <v>438</v>
      </c>
      <c r="D487" s="430" t="s">
        <v>427</v>
      </c>
      <c r="E487" s="430" t="s">
        <v>621</v>
      </c>
      <c r="F487" s="301"/>
    </row>
    <row r="488" spans="1:6" ht="13.5" customHeight="1" x14ac:dyDescent="0.2">
      <c r="A488" s="89"/>
      <c r="B488" s="89"/>
      <c r="C488" s="91">
        <v>439</v>
      </c>
      <c r="D488" s="430" t="s">
        <v>1300</v>
      </c>
      <c r="E488" s="430" t="s">
        <v>32</v>
      </c>
      <c r="F488" s="301"/>
    </row>
    <row r="489" spans="1:6" ht="12.75" x14ac:dyDescent="0.2">
      <c r="A489" s="89"/>
      <c r="B489" s="89"/>
      <c r="C489" s="91">
        <v>440</v>
      </c>
      <c r="D489" s="430" t="s">
        <v>1301</v>
      </c>
      <c r="E489" s="430" t="s">
        <v>418</v>
      </c>
      <c r="F489" s="301"/>
    </row>
    <row r="490" spans="1:6" ht="12.75" x14ac:dyDescent="0.2">
      <c r="A490" s="89"/>
      <c r="B490" s="89"/>
      <c r="C490" s="91">
        <v>441</v>
      </c>
      <c r="D490" s="430" t="s">
        <v>1174</v>
      </c>
      <c r="E490" s="430" t="s">
        <v>1004</v>
      </c>
      <c r="F490" s="301"/>
    </row>
    <row r="491" spans="1:6" ht="12.75" x14ac:dyDescent="0.2">
      <c r="A491" s="89"/>
      <c r="B491" s="89"/>
      <c r="C491" s="91">
        <v>442</v>
      </c>
      <c r="D491" s="430" t="s">
        <v>1119</v>
      </c>
      <c r="E491" s="430" t="s">
        <v>1302</v>
      </c>
      <c r="F491" s="301"/>
    </row>
    <row r="492" spans="1:6" ht="12.75" x14ac:dyDescent="0.2">
      <c r="A492" s="89"/>
      <c r="B492" s="89"/>
      <c r="C492" s="91">
        <v>443</v>
      </c>
      <c r="D492" s="430" t="s">
        <v>445</v>
      </c>
      <c r="E492" s="430" t="s">
        <v>430</v>
      </c>
      <c r="F492" s="301"/>
    </row>
    <row r="493" spans="1:6" ht="12.75" x14ac:dyDescent="0.2">
      <c r="A493" s="89"/>
      <c r="B493" s="89"/>
      <c r="C493" s="91">
        <v>444</v>
      </c>
      <c r="D493" s="430" t="s">
        <v>1303</v>
      </c>
      <c r="E493" s="430" t="s">
        <v>1304</v>
      </c>
      <c r="F493" s="301"/>
    </row>
    <row r="494" spans="1:6" ht="12.75" x14ac:dyDescent="0.2">
      <c r="A494" s="89"/>
      <c r="B494" s="89"/>
      <c r="C494" s="91">
        <v>445</v>
      </c>
      <c r="D494" s="430" t="s">
        <v>1305</v>
      </c>
      <c r="E494" s="430" t="s">
        <v>861</v>
      </c>
      <c r="F494" s="301"/>
    </row>
    <row r="495" spans="1:6" ht="12.75" x14ac:dyDescent="0.2">
      <c r="A495" s="89"/>
      <c r="B495" s="89"/>
      <c r="C495" s="91">
        <v>446</v>
      </c>
      <c r="D495" s="430" t="s">
        <v>1306</v>
      </c>
      <c r="E495" s="430" t="s">
        <v>861</v>
      </c>
      <c r="F495" s="301"/>
    </row>
    <row r="496" spans="1:6" ht="12.75" x14ac:dyDescent="0.2">
      <c r="A496" s="89"/>
      <c r="B496" s="89"/>
      <c r="C496" s="91">
        <v>447</v>
      </c>
      <c r="D496" s="430" t="s">
        <v>445</v>
      </c>
      <c r="E496" s="430" t="s">
        <v>861</v>
      </c>
      <c r="F496" s="301"/>
    </row>
    <row r="497" spans="1:6" ht="12.75" x14ac:dyDescent="0.2">
      <c r="A497" s="89"/>
      <c r="B497" s="89"/>
      <c r="C497" s="91">
        <v>448</v>
      </c>
      <c r="D497" s="430" t="s">
        <v>427</v>
      </c>
      <c r="E497" s="430" t="s">
        <v>1307</v>
      </c>
      <c r="F497" s="301"/>
    </row>
    <row r="498" spans="1:6" ht="12.75" x14ac:dyDescent="0.2">
      <c r="A498" s="89"/>
      <c r="B498" s="89"/>
      <c r="C498" s="91">
        <v>449</v>
      </c>
      <c r="D498" s="430" t="s">
        <v>1308</v>
      </c>
      <c r="E498" s="430" t="s">
        <v>861</v>
      </c>
      <c r="F498" s="301"/>
    </row>
    <row r="499" spans="1:6" ht="12.75" x14ac:dyDescent="0.2">
      <c r="A499" s="89"/>
      <c r="B499" s="89"/>
      <c r="C499" s="91">
        <v>450</v>
      </c>
      <c r="D499" s="430" t="s">
        <v>432</v>
      </c>
      <c r="E499" s="430" t="s">
        <v>861</v>
      </c>
      <c r="F499" s="301"/>
    </row>
    <row r="500" spans="1:6" ht="12.75" x14ac:dyDescent="0.2">
      <c r="A500" s="89"/>
      <c r="B500" s="89"/>
      <c r="C500" s="91">
        <v>451</v>
      </c>
      <c r="D500" s="430" t="s">
        <v>435</v>
      </c>
      <c r="E500" s="430" t="s">
        <v>626</v>
      </c>
      <c r="F500" s="301"/>
    </row>
    <row r="501" spans="1:6" ht="12.75" x14ac:dyDescent="0.2">
      <c r="A501" s="89"/>
      <c r="B501" s="89"/>
      <c r="C501" s="91">
        <v>452</v>
      </c>
      <c r="D501" s="430" t="s">
        <v>429</v>
      </c>
      <c r="E501" s="430" t="s">
        <v>1309</v>
      </c>
      <c r="F501" s="301"/>
    </row>
    <row r="502" spans="1:6" ht="12.75" x14ac:dyDescent="0.2">
      <c r="A502" s="89"/>
      <c r="B502" s="89"/>
      <c r="C502" s="91">
        <v>453</v>
      </c>
      <c r="D502" s="430" t="s">
        <v>427</v>
      </c>
      <c r="E502" s="430" t="s">
        <v>1310</v>
      </c>
      <c r="F502" s="301"/>
    </row>
    <row r="503" spans="1:6" ht="12.75" x14ac:dyDescent="0.2">
      <c r="A503" s="89"/>
      <c r="B503" s="89"/>
      <c r="C503" s="91">
        <v>454</v>
      </c>
      <c r="D503" s="430" t="s">
        <v>421</v>
      </c>
      <c r="E503" s="430" t="s">
        <v>861</v>
      </c>
      <c r="F503" s="301"/>
    </row>
    <row r="504" spans="1:6" ht="12.75" x14ac:dyDescent="0.2">
      <c r="A504" s="89"/>
      <c r="B504" s="89"/>
      <c r="C504" s="91">
        <v>455</v>
      </c>
      <c r="D504" s="430" t="s">
        <v>1233</v>
      </c>
      <c r="E504" s="430" t="s">
        <v>1311</v>
      </c>
      <c r="F504" s="301"/>
    </row>
    <row r="505" spans="1:6" ht="12.75" x14ac:dyDescent="0.2">
      <c r="A505" s="89"/>
      <c r="B505" s="89"/>
      <c r="C505" s="91">
        <v>456</v>
      </c>
      <c r="D505" s="430" t="s">
        <v>1312</v>
      </c>
      <c r="E505" s="430" t="s">
        <v>405</v>
      </c>
      <c r="F505" s="301"/>
    </row>
    <row r="506" spans="1:6" ht="12.75" x14ac:dyDescent="0.2">
      <c r="A506" s="89"/>
      <c r="B506" s="89"/>
      <c r="C506" s="91">
        <v>457</v>
      </c>
      <c r="D506" s="430" t="s">
        <v>1313</v>
      </c>
      <c r="E506" s="430" t="s">
        <v>861</v>
      </c>
      <c r="F506" s="301"/>
    </row>
    <row r="507" spans="1:6" ht="12.75" x14ac:dyDescent="0.2">
      <c r="A507" s="89"/>
      <c r="B507" s="89"/>
      <c r="C507" s="91">
        <v>458</v>
      </c>
      <c r="D507" s="430" t="s">
        <v>421</v>
      </c>
      <c r="E507" s="430" t="s">
        <v>1314</v>
      </c>
      <c r="F507" s="301"/>
    </row>
    <row r="508" spans="1:6" ht="12.75" x14ac:dyDescent="0.2">
      <c r="A508" s="89"/>
      <c r="B508" s="89"/>
      <c r="C508" s="91">
        <v>459</v>
      </c>
      <c r="D508" s="430" t="s">
        <v>1315</v>
      </c>
      <c r="E508" s="430" t="s">
        <v>45</v>
      </c>
      <c r="F508" s="301"/>
    </row>
    <row r="509" spans="1:6" ht="12.75" x14ac:dyDescent="0.2">
      <c r="A509" s="89"/>
      <c r="B509" s="89"/>
      <c r="C509" s="91">
        <v>460</v>
      </c>
      <c r="D509" s="430" t="s">
        <v>1316</v>
      </c>
      <c r="E509" s="430" t="s">
        <v>1317</v>
      </c>
      <c r="F509" s="301"/>
    </row>
    <row r="510" spans="1:6" ht="12.75" x14ac:dyDescent="0.2">
      <c r="A510" s="89"/>
      <c r="B510" s="89"/>
      <c r="C510" s="91">
        <v>461</v>
      </c>
      <c r="D510" s="430" t="s">
        <v>1318</v>
      </c>
      <c r="E510" s="430" t="s">
        <v>1319</v>
      </c>
      <c r="F510" s="301"/>
    </row>
    <row r="511" spans="1:6" ht="12.75" x14ac:dyDescent="0.2">
      <c r="A511" s="89"/>
      <c r="B511" s="89"/>
      <c r="C511" s="91">
        <v>462</v>
      </c>
      <c r="D511" s="430" t="s">
        <v>1320</v>
      </c>
      <c r="E511" s="430" t="s">
        <v>1321</v>
      </c>
      <c r="F511" s="301"/>
    </row>
    <row r="512" spans="1:6" ht="12.75" x14ac:dyDescent="0.2">
      <c r="A512" s="89"/>
      <c r="B512" s="89"/>
      <c r="C512" s="91">
        <v>463</v>
      </c>
      <c r="D512" s="430" t="s">
        <v>437</v>
      </c>
      <c r="E512" s="430" t="s">
        <v>861</v>
      </c>
      <c r="F512" s="301"/>
    </row>
    <row r="513" spans="1:6" ht="12.75" x14ac:dyDescent="0.2">
      <c r="A513" s="89"/>
      <c r="B513" s="89"/>
      <c r="C513" s="91">
        <v>464</v>
      </c>
      <c r="D513" s="430" t="s">
        <v>1322</v>
      </c>
      <c r="E513" s="430" t="s">
        <v>861</v>
      </c>
      <c r="F513" s="301"/>
    </row>
    <row r="514" spans="1:6" ht="12.75" x14ac:dyDescent="0.2">
      <c r="A514" s="89"/>
      <c r="B514" s="89"/>
      <c r="C514" s="91">
        <v>465</v>
      </c>
      <c r="D514" s="430" t="s">
        <v>427</v>
      </c>
      <c r="E514" s="430" t="s">
        <v>45</v>
      </c>
      <c r="F514" s="301"/>
    </row>
    <row r="515" spans="1:6" ht="12.75" x14ac:dyDescent="0.2">
      <c r="A515" s="89"/>
      <c r="B515" s="89"/>
      <c r="C515" s="91">
        <v>466</v>
      </c>
      <c r="D515" s="430" t="s">
        <v>434</v>
      </c>
      <c r="E515" s="430" t="s">
        <v>45</v>
      </c>
      <c r="F515" s="301"/>
    </row>
    <row r="516" spans="1:6" ht="12.75" x14ac:dyDescent="0.2">
      <c r="A516" s="89"/>
      <c r="B516" s="89"/>
      <c r="C516" s="91">
        <v>467</v>
      </c>
      <c r="D516" s="430" t="s">
        <v>442</v>
      </c>
      <c r="E516" s="430" t="s">
        <v>1323</v>
      </c>
      <c r="F516" s="301"/>
    </row>
    <row r="517" spans="1:6" ht="12.75" x14ac:dyDescent="0.2">
      <c r="A517" s="89"/>
      <c r="B517" s="89"/>
      <c r="C517" s="91">
        <v>468</v>
      </c>
      <c r="D517" s="430" t="s">
        <v>1324</v>
      </c>
      <c r="E517" s="430" t="s">
        <v>95</v>
      </c>
      <c r="F517" s="301"/>
    </row>
    <row r="518" spans="1:6" ht="12.75" x14ac:dyDescent="0.2">
      <c r="A518" s="89"/>
      <c r="B518" s="89"/>
      <c r="C518" s="91">
        <v>469</v>
      </c>
      <c r="D518" s="430" t="s">
        <v>1322</v>
      </c>
      <c r="E518" s="430" t="s">
        <v>95</v>
      </c>
      <c r="F518" s="301"/>
    </row>
    <row r="519" spans="1:6" ht="12.75" x14ac:dyDescent="0.2">
      <c r="A519" s="89"/>
      <c r="B519" s="89"/>
      <c r="C519" s="91">
        <v>470</v>
      </c>
      <c r="D519" s="430" t="s">
        <v>1325</v>
      </c>
      <c r="E519" s="430" t="s">
        <v>366</v>
      </c>
      <c r="F519" s="301"/>
    </row>
    <row r="520" spans="1:6" ht="12.75" x14ac:dyDescent="0.2">
      <c r="A520" s="89"/>
      <c r="B520" s="89"/>
      <c r="C520" s="91">
        <v>471</v>
      </c>
      <c r="D520" s="430" t="s">
        <v>1326</v>
      </c>
      <c r="E520" s="430" t="s">
        <v>1179</v>
      </c>
      <c r="F520" s="301"/>
    </row>
    <row r="521" spans="1:6" ht="12.75" x14ac:dyDescent="0.2">
      <c r="A521" s="89"/>
      <c r="B521" s="89"/>
      <c r="C521" s="91">
        <v>472</v>
      </c>
      <c r="D521" s="430" t="s">
        <v>420</v>
      </c>
      <c r="E521" s="430" t="s">
        <v>1327</v>
      </c>
      <c r="F521" s="301"/>
    </row>
    <row r="522" spans="1:6" ht="12.75" x14ac:dyDescent="0.2">
      <c r="A522" s="89"/>
      <c r="B522" s="89"/>
      <c r="C522" s="91">
        <v>473</v>
      </c>
      <c r="D522" s="430" t="s">
        <v>612</v>
      </c>
      <c r="E522" s="430" t="s">
        <v>1328</v>
      </c>
      <c r="F522" s="301"/>
    </row>
    <row r="523" spans="1:6" ht="12.75" x14ac:dyDescent="0.2">
      <c r="A523" s="89"/>
      <c r="B523" s="89"/>
      <c r="C523" s="91">
        <v>474</v>
      </c>
      <c r="D523" s="430" t="s">
        <v>1329</v>
      </c>
      <c r="E523" s="430" t="s">
        <v>1330</v>
      </c>
      <c r="F523" s="301"/>
    </row>
    <row r="524" spans="1:6" ht="12.75" x14ac:dyDescent="0.2">
      <c r="A524" s="89"/>
      <c r="B524" s="89"/>
      <c r="C524" s="91">
        <v>475</v>
      </c>
      <c r="D524" s="430" t="s">
        <v>1331</v>
      </c>
      <c r="E524" s="430" t="s">
        <v>861</v>
      </c>
      <c r="F524" s="301"/>
    </row>
    <row r="525" spans="1:6" ht="12.75" x14ac:dyDescent="0.2">
      <c r="A525" s="89"/>
      <c r="B525" s="89"/>
      <c r="C525" s="91">
        <v>476</v>
      </c>
      <c r="D525" s="430" t="s">
        <v>715</v>
      </c>
      <c r="E525" s="430" t="s">
        <v>1332</v>
      </c>
      <c r="F525" s="301"/>
    </row>
    <row r="526" spans="1:6" ht="12.75" x14ac:dyDescent="0.2">
      <c r="A526" s="89"/>
      <c r="B526" s="89"/>
      <c r="C526" s="91">
        <v>477</v>
      </c>
      <c r="D526" s="430" t="s">
        <v>421</v>
      </c>
      <c r="E526" s="430" t="s">
        <v>1333</v>
      </c>
      <c r="F526" s="301"/>
    </row>
    <row r="527" spans="1:6" ht="12.75" x14ac:dyDescent="0.2">
      <c r="A527" s="89"/>
      <c r="B527" s="89"/>
      <c r="C527" s="91">
        <v>478</v>
      </c>
      <c r="D527" s="430" t="s">
        <v>1334</v>
      </c>
      <c r="E527" s="430" t="s">
        <v>861</v>
      </c>
      <c r="F527" s="301"/>
    </row>
    <row r="528" spans="1:6" ht="12.75" x14ac:dyDescent="0.2">
      <c r="A528" s="89"/>
      <c r="B528" s="89"/>
      <c r="C528" s="91">
        <v>479</v>
      </c>
      <c r="D528" s="430" t="s">
        <v>421</v>
      </c>
      <c r="E528" s="430" t="s">
        <v>448</v>
      </c>
      <c r="F528" s="301"/>
    </row>
    <row r="529" spans="1:6" ht="12.75" x14ac:dyDescent="0.2">
      <c r="A529" s="89"/>
      <c r="B529" s="89"/>
      <c r="C529" s="91">
        <v>480</v>
      </c>
      <c r="D529" s="430" t="s">
        <v>1335</v>
      </c>
      <c r="E529" s="430" t="s">
        <v>1336</v>
      </c>
      <c r="F529" s="301"/>
    </row>
    <row r="530" spans="1:6" ht="12.75" x14ac:dyDescent="0.2">
      <c r="A530" s="89"/>
      <c r="B530" s="89"/>
      <c r="C530" s="91">
        <v>481</v>
      </c>
      <c r="D530" s="430" t="s">
        <v>435</v>
      </c>
      <c r="E530" s="430" t="s">
        <v>1337</v>
      </c>
      <c r="F530" s="301"/>
    </row>
    <row r="531" spans="1:6" ht="12.75" x14ac:dyDescent="0.2">
      <c r="A531" s="89"/>
      <c r="B531" s="89"/>
      <c r="C531" s="91">
        <v>482</v>
      </c>
      <c r="D531" s="430" t="s">
        <v>1338</v>
      </c>
      <c r="E531" s="430" t="s">
        <v>1339</v>
      </c>
      <c r="F531" s="301"/>
    </row>
    <row r="532" spans="1:6" ht="12.75" x14ac:dyDescent="0.2">
      <c r="A532" s="89"/>
      <c r="B532" s="89"/>
      <c r="C532" s="91">
        <v>483</v>
      </c>
      <c r="D532" s="430" t="s">
        <v>432</v>
      </c>
      <c r="E532" s="430" t="s">
        <v>1340</v>
      </c>
      <c r="F532" s="301"/>
    </row>
    <row r="533" spans="1:6" ht="12.75" x14ac:dyDescent="0.2">
      <c r="A533" s="89"/>
      <c r="B533" s="89"/>
      <c r="C533" s="91">
        <v>484</v>
      </c>
      <c r="D533" s="430" t="s">
        <v>427</v>
      </c>
      <c r="E533" s="430" t="s">
        <v>423</v>
      </c>
      <c r="F533" s="301"/>
    </row>
    <row r="534" spans="1:6" ht="12.75" x14ac:dyDescent="0.2">
      <c r="A534" s="89"/>
      <c r="B534" s="89"/>
      <c r="C534" s="91">
        <v>485</v>
      </c>
      <c r="D534" s="430" t="s">
        <v>715</v>
      </c>
      <c r="E534" s="430" t="s">
        <v>1341</v>
      </c>
      <c r="F534" s="301"/>
    </row>
    <row r="535" spans="1:6" ht="12.75" x14ac:dyDescent="0.2">
      <c r="A535" s="89"/>
      <c r="B535" s="89"/>
      <c r="C535" s="91">
        <v>486</v>
      </c>
      <c r="D535" s="430" t="s">
        <v>421</v>
      </c>
      <c r="E535" s="430" t="s">
        <v>1342</v>
      </c>
      <c r="F535" s="301"/>
    </row>
    <row r="536" spans="1:6" ht="12.75" x14ac:dyDescent="0.2">
      <c r="A536" s="89"/>
      <c r="B536" s="89"/>
      <c r="C536" s="91"/>
      <c r="D536" s="1005" t="s">
        <v>686</v>
      </c>
      <c r="E536" s="1005" t="s">
        <v>1343</v>
      </c>
      <c r="F536" s="301"/>
    </row>
    <row r="537" spans="1:6" ht="12.75" x14ac:dyDescent="0.2">
      <c r="A537" s="89"/>
      <c r="B537" s="89"/>
      <c r="C537" s="91">
        <v>487</v>
      </c>
      <c r="D537" s="1006"/>
      <c r="E537" s="1006"/>
      <c r="F537" s="301"/>
    </row>
    <row r="538" spans="1:6" ht="12.75" x14ac:dyDescent="0.2">
      <c r="A538" s="89"/>
      <c r="B538" s="89"/>
      <c r="C538" s="91">
        <v>488</v>
      </c>
      <c r="D538" s="430" t="s">
        <v>449</v>
      </c>
      <c r="E538" s="430" t="s">
        <v>1344</v>
      </c>
      <c r="F538" s="301"/>
    </row>
    <row r="539" spans="1:6" ht="12.75" x14ac:dyDescent="0.2">
      <c r="A539" s="89"/>
      <c r="B539" s="89"/>
      <c r="C539" s="91">
        <v>489</v>
      </c>
      <c r="D539" s="430" t="s">
        <v>684</v>
      </c>
      <c r="E539" s="430" t="s">
        <v>716</v>
      </c>
      <c r="F539" s="301"/>
    </row>
    <row r="540" spans="1:6" ht="12.75" x14ac:dyDescent="0.2">
      <c r="A540" s="89"/>
      <c r="B540" s="89"/>
      <c r="C540" s="91">
        <v>490</v>
      </c>
      <c r="D540" s="430" t="s">
        <v>983</v>
      </c>
      <c r="E540" s="430" t="s">
        <v>620</v>
      </c>
      <c r="F540" s="301"/>
    </row>
    <row r="541" spans="1:6" ht="12.75" x14ac:dyDescent="0.2">
      <c r="A541" s="89"/>
      <c r="B541" s="89"/>
      <c r="C541" s="91">
        <v>491</v>
      </c>
      <c r="D541" s="430" t="s">
        <v>735</v>
      </c>
      <c r="E541" s="430" t="s">
        <v>1345</v>
      </c>
      <c r="F541" s="301"/>
    </row>
    <row r="542" spans="1:6" ht="12.75" x14ac:dyDescent="0.2">
      <c r="A542" s="89"/>
      <c r="B542" s="89"/>
      <c r="C542" s="91">
        <v>492</v>
      </c>
      <c r="D542" s="430" t="s">
        <v>434</v>
      </c>
      <c r="E542" s="430" t="s">
        <v>418</v>
      </c>
      <c r="F542" s="301"/>
    </row>
    <row r="543" spans="1:6" ht="12.75" x14ac:dyDescent="0.2">
      <c r="A543" s="89"/>
      <c r="B543" s="89"/>
      <c r="C543" s="91">
        <v>493</v>
      </c>
      <c r="D543" s="430" t="s">
        <v>420</v>
      </c>
      <c r="E543" s="430" t="s">
        <v>95</v>
      </c>
      <c r="F543" s="301"/>
    </row>
    <row r="544" spans="1:6" ht="12.75" x14ac:dyDescent="0.2">
      <c r="A544" s="89"/>
      <c r="B544" s="89"/>
      <c r="C544" s="91">
        <v>494</v>
      </c>
      <c r="D544" s="430" t="s">
        <v>427</v>
      </c>
      <c r="E544" s="430" t="s">
        <v>861</v>
      </c>
      <c r="F544" s="301"/>
    </row>
    <row r="545" spans="1:6" ht="12.75" x14ac:dyDescent="0.2">
      <c r="A545" s="89"/>
      <c r="B545" s="89"/>
      <c r="C545" s="91">
        <v>495</v>
      </c>
      <c r="D545" s="430" t="s">
        <v>1346</v>
      </c>
      <c r="E545" s="430" t="s">
        <v>861</v>
      </c>
      <c r="F545" s="301"/>
    </row>
    <row r="546" spans="1:6" ht="12.75" x14ac:dyDescent="0.2">
      <c r="A546" s="89"/>
      <c r="B546" s="89"/>
      <c r="C546" s="91"/>
      <c r="D546" s="1005" t="s">
        <v>1347</v>
      </c>
      <c r="E546" s="1005" t="s">
        <v>861</v>
      </c>
      <c r="F546" s="301"/>
    </row>
    <row r="547" spans="1:6" ht="12.75" x14ac:dyDescent="0.2">
      <c r="A547" s="89"/>
      <c r="B547" s="89"/>
      <c r="C547" s="91">
        <v>496</v>
      </c>
      <c r="D547" s="1006"/>
      <c r="E547" s="1006"/>
      <c r="F547" s="301"/>
    </row>
    <row r="548" spans="1:6" ht="12.75" x14ac:dyDescent="0.2">
      <c r="A548" s="89"/>
      <c r="B548" s="89"/>
      <c r="C548" s="91"/>
      <c r="D548" s="1005" t="s">
        <v>690</v>
      </c>
      <c r="E548" s="1005" t="s">
        <v>1348</v>
      </c>
      <c r="F548" s="301"/>
    </row>
    <row r="549" spans="1:6" ht="12.75" x14ac:dyDescent="0.2">
      <c r="A549" s="89"/>
      <c r="B549" s="89"/>
      <c r="C549" s="91">
        <v>497</v>
      </c>
      <c r="D549" s="1006"/>
      <c r="E549" s="1006"/>
      <c r="F549" s="301"/>
    </row>
    <row r="550" spans="1:6" ht="12.75" x14ac:dyDescent="0.2">
      <c r="A550" s="89"/>
      <c r="B550" s="89"/>
      <c r="C550" s="91">
        <v>498</v>
      </c>
      <c r="D550" s="430" t="s">
        <v>1349</v>
      </c>
      <c r="E550" s="430" t="s">
        <v>95</v>
      </c>
      <c r="F550" s="301"/>
    </row>
    <row r="551" spans="1:6" ht="12.75" x14ac:dyDescent="0.2">
      <c r="A551" s="89"/>
      <c r="B551" s="89"/>
      <c r="C551" s="91">
        <v>499</v>
      </c>
      <c r="D551" s="430" t="s">
        <v>427</v>
      </c>
      <c r="E551" s="430" t="s">
        <v>861</v>
      </c>
      <c r="F551" s="301"/>
    </row>
    <row r="552" spans="1:6" ht="12.75" x14ac:dyDescent="0.2">
      <c r="A552" s="89"/>
      <c r="B552" s="89"/>
      <c r="C552" s="91">
        <v>500</v>
      </c>
      <c r="D552" s="430" t="s">
        <v>441</v>
      </c>
      <c r="E552" s="430" t="s">
        <v>366</v>
      </c>
      <c r="F552" s="301"/>
    </row>
    <row r="553" spans="1:6" ht="12.75" x14ac:dyDescent="0.2">
      <c r="A553" s="89"/>
      <c r="B553" s="89"/>
      <c r="C553" s="91">
        <v>501</v>
      </c>
      <c r="D553" s="430" t="s">
        <v>697</v>
      </c>
      <c r="E553" s="430" t="s">
        <v>861</v>
      </c>
      <c r="F553" s="301"/>
    </row>
    <row r="554" spans="1:6" ht="12.75" x14ac:dyDescent="0.2">
      <c r="A554" s="89"/>
      <c r="B554" s="89"/>
      <c r="C554" s="91">
        <v>502</v>
      </c>
      <c r="D554" s="430" t="s">
        <v>419</v>
      </c>
      <c r="E554" s="430" t="s">
        <v>422</v>
      </c>
      <c r="F554" s="301"/>
    </row>
    <row r="555" spans="1:6" ht="12.75" x14ac:dyDescent="0.2">
      <c r="A555" s="89"/>
      <c r="B555" s="89"/>
      <c r="C555" s="91">
        <v>503</v>
      </c>
      <c r="D555" s="430" t="s">
        <v>449</v>
      </c>
      <c r="E555" s="430" t="s">
        <v>1350</v>
      </c>
      <c r="F555" s="301"/>
    </row>
    <row r="556" spans="1:6" ht="12.75" x14ac:dyDescent="0.2">
      <c r="A556" s="89"/>
      <c r="B556" s="89"/>
      <c r="C556" s="91">
        <v>504</v>
      </c>
      <c r="D556" s="430" t="s">
        <v>629</v>
      </c>
      <c r="E556" s="430" t="s">
        <v>861</v>
      </c>
      <c r="F556" s="301"/>
    </row>
    <row r="557" spans="1:6" ht="12.75" x14ac:dyDescent="0.2">
      <c r="A557" s="89"/>
      <c r="B557" s="89"/>
      <c r="C557" s="91">
        <v>505</v>
      </c>
      <c r="D557" s="430" t="s">
        <v>700</v>
      </c>
      <c r="E557" s="430" t="s">
        <v>861</v>
      </c>
      <c r="F557" s="301"/>
    </row>
    <row r="558" spans="1:6" ht="12.75" x14ac:dyDescent="0.2">
      <c r="A558" s="89"/>
      <c r="B558" s="89"/>
      <c r="C558" s="91">
        <v>506</v>
      </c>
      <c r="D558" s="430" t="s">
        <v>1351</v>
      </c>
      <c r="E558" s="430" t="s">
        <v>1352</v>
      </c>
      <c r="F558" s="301"/>
    </row>
    <row r="559" spans="1:6" ht="12.75" x14ac:dyDescent="0.2">
      <c r="A559" s="89"/>
      <c r="B559" s="89"/>
      <c r="C559" s="91">
        <v>507</v>
      </c>
      <c r="D559" s="430" t="s">
        <v>1353</v>
      </c>
      <c r="E559" s="430" t="s">
        <v>1354</v>
      </c>
      <c r="F559" s="301"/>
    </row>
    <row r="560" spans="1:6" ht="12.75" x14ac:dyDescent="0.2">
      <c r="A560" s="89"/>
      <c r="B560" s="89"/>
      <c r="C560" s="91">
        <v>508</v>
      </c>
      <c r="D560" s="430" t="s">
        <v>1353</v>
      </c>
      <c r="E560" s="430" t="s">
        <v>451</v>
      </c>
      <c r="F560" s="301"/>
    </row>
    <row r="561" spans="1:6" ht="12.75" x14ac:dyDescent="0.2">
      <c r="A561" s="89"/>
      <c r="B561" s="89"/>
      <c r="C561" s="91">
        <v>509</v>
      </c>
      <c r="D561" s="430" t="s">
        <v>429</v>
      </c>
      <c r="E561" s="430" t="s">
        <v>861</v>
      </c>
      <c r="F561" s="301"/>
    </row>
    <row r="562" spans="1:6" ht="12.75" x14ac:dyDescent="0.2">
      <c r="A562" s="89"/>
      <c r="B562" s="89"/>
      <c r="C562" s="91">
        <v>510</v>
      </c>
      <c r="D562" s="430" t="s">
        <v>615</v>
      </c>
      <c r="E562" s="430" t="s">
        <v>45</v>
      </c>
      <c r="F562" s="301"/>
    </row>
    <row r="563" spans="1:6" ht="12.75" x14ac:dyDescent="0.2">
      <c r="A563" s="89"/>
      <c r="B563" s="89"/>
      <c r="C563" s="91">
        <v>511</v>
      </c>
      <c r="D563" s="430" t="s">
        <v>689</v>
      </c>
      <c r="E563" s="430" t="s">
        <v>32</v>
      </c>
      <c r="F563" s="301"/>
    </row>
    <row r="564" spans="1:6" ht="12.75" x14ac:dyDescent="0.2">
      <c r="A564" s="89"/>
      <c r="B564" s="89"/>
      <c r="C564" s="91">
        <v>512</v>
      </c>
      <c r="D564" s="430" t="s">
        <v>443</v>
      </c>
      <c r="E564" s="430" t="s">
        <v>365</v>
      </c>
      <c r="F564" s="301"/>
    </row>
    <row r="565" spans="1:6" ht="12.75" x14ac:dyDescent="0.2">
      <c r="A565" s="89"/>
      <c r="B565" s="89"/>
      <c r="C565" s="91">
        <v>513</v>
      </c>
      <c r="D565" s="430" t="s">
        <v>437</v>
      </c>
      <c r="E565" s="430" t="s">
        <v>423</v>
      </c>
      <c r="F565" s="301"/>
    </row>
    <row r="566" spans="1:6" ht="12.75" x14ac:dyDescent="0.2">
      <c r="A566" s="89"/>
      <c r="B566" s="89"/>
      <c r="C566" s="91">
        <v>514</v>
      </c>
      <c r="D566" s="430" t="s">
        <v>1355</v>
      </c>
      <c r="E566" s="430" t="s">
        <v>861</v>
      </c>
      <c r="F566" s="301"/>
    </row>
    <row r="567" spans="1:6" ht="12.75" x14ac:dyDescent="0.2">
      <c r="A567" s="89"/>
      <c r="B567" s="89"/>
      <c r="C567" s="91">
        <v>515</v>
      </c>
      <c r="D567" s="430" t="s">
        <v>421</v>
      </c>
      <c r="E567" s="430" t="s">
        <v>45</v>
      </c>
      <c r="F567" s="301"/>
    </row>
    <row r="568" spans="1:6" ht="12.75" x14ac:dyDescent="0.2">
      <c r="A568" s="89"/>
      <c r="B568" s="89"/>
      <c r="C568" s="91">
        <v>516</v>
      </c>
      <c r="D568" s="430" t="s">
        <v>419</v>
      </c>
      <c r="E568" s="430" t="s">
        <v>45</v>
      </c>
      <c r="F568" s="301"/>
    </row>
    <row r="569" spans="1:6" ht="12.75" x14ac:dyDescent="0.2">
      <c r="A569" s="89"/>
      <c r="B569" s="89"/>
      <c r="C569" s="91">
        <v>517</v>
      </c>
      <c r="D569" s="430" t="s">
        <v>1356</v>
      </c>
      <c r="E569" s="430" t="s">
        <v>1357</v>
      </c>
      <c r="F569" s="301"/>
    </row>
    <row r="570" spans="1:6" ht="12.75" x14ac:dyDescent="0.2">
      <c r="A570" s="89"/>
      <c r="B570" s="89"/>
      <c r="C570" s="91">
        <v>518</v>
      </c>
      <c r="D570" s="430" t="s">
        <v>1358</v>
      </c>
      <c r="E570" s="430" t="s">
        <v>1359</v>
      </c>
      <c r="F570" s="301"/>
    </row>
    <row r="571" spans="1:6" ht="12.75" x14ac:dyDescent="0.2">
      <c r="A571" s="89"/>
      <c r="B571" s="89"/>
      <c r="C571" s="91">
        <v>519</v>
      </c>
      <c r="D571" s="430" t="s">
        <v>1360</v>
      </c>
      <c r="E571" s="430" t="s">
        <v>451</v>
      </c>
      <c r="F571" s="301"/>
    </row>
    <row r="572" spans="1:6" ht="12.75" x14ac:dyDescent="0.2">
      <c r="A572" s="89"/>
      <c r="B572" s="89"/>
      <c r="C572" s="91"/>
      <c r="D572" s="1005" t="s">
        <v>702</v>
      </c>
      <c r="E572" s="1005" t="s">
        <v>1361</v>
      </c>
      <c r="F572" s="301"/>
    </row>
    <row r="573" spans="1:6" ht="12.75" x14ac:dyDescent="0.2">
      <c r="A573" s="89"/>
      <c r="B573" s="89"/>
      <c r="C573" s="91">
        <v>520</v>
      </c>
      <c r="D573" s="1006"/>
      <c r="E573" s="1006"/>
      <c r="F573" s="301"/>
    </row>
    <row r="574" spans="1:6" ht="12.75" x14ac:dyDescent="0.2">
      <c r="A574" s="89"/>
      <c r="B574" s="89"/>
      <c r="C574" s="91">
        <v>521</v>
      </c>
      <c r="D574" s="430" t="s">
        <v>729</v>
      </c>
      <c r="E574" s="430" t="s">
        <v>45</v>
      </c>
      <c r="F574" s="301"/>
    </row>
    <row r="575" spans="1:6" ht="12.75" x14ac:dyDescent="0.2">
      <c r="A575" s="89"/>
      <c r="B575" s="89"/>
      <c r="C575" s="91">
        <v>522</v>
      </c>
      <c r="D575" s="430" t="s">
        <v>1362</v>
      </c>
      <c r="E575" s="430" t="s">
        <v>707</v>
      </c>
      <c r="F575" s="301"/>
    </row>
    <row r="576" spans="1:6" ht="12.75" x14ac:dyDescent="0.2">
      <c r="A576" s="89"/>
      <c r="B576" s="89"/>
      <c r="C576" s="91">
        <v>523</v>
      </c>
      <c r="D576" s="430" t="s">
        <v>452</v>
      </c>
      <c r="E576" s="430" t="s">
        <v>409</v>
      </c>
      <c r="F576" s="301"/>
    </row>
    <row r="577" spans="1:6" ht="12.75" x14ac:dyDescent="0.2">
      <c r="A577" s="89"/>
      <c r="B577" s="89"/>
      <c r="C577" s="91">
        <v>524</v>
      </c>
      <c r="D577" s="430" t="s">
        <v>1363</v>
      </c>
      <c r="E577" s="430" t="s">
        <v>457</v>
      </c>
      <c r="F577" s="301"/>
    </row>
    <row r="578" spans="1:6" ht="12.75" x14ac:dyDescent="0.2">
      <c r="A578" s="89"/>
      <c r="B578" s="89"/>
      <c r="C578" s="91">
        <v>525</v>
      </c>
      <c r="D578" s="430" t="s">
        <v>1364</v>
      </c>
      <c r="E578" s="430" t="s">
        <v>422</v>
      </c>
      <c r="F578" s="301"/>
    </row>
    <row r="579" spans="1:6" ht="12.75" x14ac:dyDescent="0.2">
      <c r="A579" s="89"/>
      <c r="B579" s="89"/>
      <c r="C579" s="91">
        <v>526</v>
      </c>
      <c r="D579" s="430" t="s">
        <v>1250</v>
      </c>
      <c r="E579" s="430" t="s">
        <v>1365</v>
      </c>
      <c r="F579" s="301"/>
    </row>
    <row r="580" spans="1:6" ht="12.75" x14ac:dyDescent="0.2">
      <c r="A580" s="89"/>
      <c r="B580" s="89"/>
      <c r="C580" s="91">
        <v>527</v>
      </c>
      <c r="D580" s="430" t="s">
        <v>684</v>
      </c>
      <c r="E580" s="430" t="s">
        <v>1366</v>
      </c>
      <c r="F580" s="301"/>
    </row>
    <row r="581" spans="1:6" ht="12.75" x14ac:dyDescent="0.2">
      <c r="A581" s="89"/>
      <c r="B581" s="89"/>
      <c r="C581" s="91">
        <v>528</v>
      </c>
      <c r="D581" s="430" t="s">
        <v>429</v>
      </c>
      <c r="E581" s="430" t="s">
        <v>1367</v>
      </c>
      <c r="F581" s="301"/>
    </row>
    <row r="582" spans="1:6" ht="12.75" x14ac:dyDescent="0.2">
      <c r="A582" s="89"/>
      <c r="B582" s="89"/>
      <c r="C582" s="91">
        <v>529</v>
      </c>
      <c r="D582" s="430" t="s">
        <v>618</v>
      </c>
      <c r="E582" s="430" t="s">
        <v>1368</v>
      </c>
      <c r="F582" s="301"/>
    </row>
    <row r="583" spans="1:6" ht="12.75" x14ac:dyDescent="0.2">
      <c r="A583" s="89"/>
      <c r="B583" s="89"/>
      <c r="C583" s="91">
        <v>530</v>
      </c>
      <c r="D583" s="430" t="s">
        <v>421</v>
      </c>
      <c r="E583" s="430" t="s">
        <v>34</v>
      </c>
      <c r="F583" s="301"/>
    </row>
    <row r="584" spans="1:6" ht="12.75" x14ac:dyDescent="0.2">
      <c r="A584" s="89"/>
      <c r="B584" s="89"/>
      <c r="C584" s="91">
        <v>531</v>
      </c>
      <c r="D584" s="430" t="s">
        <v>445</v>
      </c>
      <c r="E584" s="430" t="s">
        <v>861</v>
      </c>
      <c r="F584" s="301"/>
    </row>
    <row r="585" spans="1:6" ht="12.75" x14ac:dyDescent="0.2">
      <c r="A585" s="89"/>
      <c r="B585" s="89"/>
      <c r="C585" s="91">
        <v>532</v>
      </c>
      <c r="D585" s="430" t="s">
        <v>427</v>
      </c>
      <c r="E585" s="430" t="s">
        <v>1369</v>
      </c>
      <c r="F585" s="301"/>
    </row>
    <row r="586" spans="1:6" ht="12.75" x14ac:dyDescent="0.2">
      <c r="A586" s="89"/>
      <c r="B586" s="89"/>
      <c r="C586" s="91">
        <v>533</v>
      </c>
      <c r="D586" s="430" t="s">
        <v>721</v>
      </c>
      <c r="E586" s="430" t="s">
        <v>1370</v>
      </c>
      <c r="F586" s="301"/>
    </row>
    <row r="587" spans="1:6" ht="12.75" x14ac:dyDescent="0.2">
      <c r="A587" s="89"/>
      <c r="B587" s="89"/>
      <c r="C587" s="91">
        <v>534</v>
      </c>
      <c r="D587" s="430" t="s">
        <v>1371</v>
      </c>
      <c r="E587" s="430" t="s">
        <v>861</v>
      </c>
      <c r="F587" s="301"/>
    </row>
    <row r="588" spans="1:6" ht="12.75" x14ac:dyDescent="0.2">
      <c r="A588" s="89"/>
      <c r="B588" s="89"/>
      <c r="C588" s="91">
        <v>535</v>
      </c>
      <c r="D588" s="430" t="s">
        <v>1271</v>
      </c>
      <c r="E588" s="430" t="s">
        <v>1372</v>
      </c>
      <c r="F588" s="301"/>
    </row>
    <row r="589" spans="1:6" ht="12.75" x14ac:dyDescent="0.2">
      <c r="A589" s="89"/>
      <c r="B589" s="89"/>
      <c r="C589" s="91">
        <v>536</v>
      </c>
      <c r="D589" s="430" t="s">
        <v>718</v>
      </c>
      <c r="E589" s="430" t="s">
        <v>451</v>
      </c>
      <c r="F589" s="301"/>
    </row>
    <row r="590" spans="1:6" ht="12.75" x14ac:dyDescent="0.2">
      <c r="A590" s="89"/>
      <c r="B590" s="89"/>
      <c r="C590" s="91">
        <v>537</v>
      </c>
      <c r="D590" s="430" t="s">
        <v>421</v>
      </c>
      <c r="E590" s="430" t="s">
        <v>1373</v>
      </c>
      <c r="F590" s="301"/>
    </row>
    <row r="591" spans="1:6" ht="12.75" x14ac:dyDescent="0.2">
      <c r="A591" s="89"/>
      <c r="B591" s="89"/>
      <c r="C591" s="91">
        <v>538</v>
      </c>
      <c r="D591" s="430" t="s">
        <v>1374</v>
      </c>
      <c r="E591" s="430" t="s">
        <v>34</v>
      </c>
      <c r="F591" s="301"/>
    </row>
    <row r="592" spans="1:6" ht="12.75" x14ac:dyDescent="0.2">
      <c r="A592" s="89"/>
      <c r="B592" s="89"/>
      <c r="C592" s="91">
        <v>539</v>
      </c>
      <c r="D592" s="430" t="s">
        <v>442</v>
      </c>
      <c r="E592" s="430" t="s">
        <v>451</v>
      </c>
      <c r="F592" s="301"/>
    </row>
    <row r="593" spans="1:6" ht="12.75" x14ac:dyDescent="0.2">
      <c r="A593" s="89"/>
      <c r="B593" s="89"/>
      <c r="C593" s="91">
        <v>540</v>
      </c>
      <c r="D593" s="430" t="s">
        <v>443</v>
      </c>
      <c r="E593" s="430" t="s">
        <v>861</v>
      </c>
      <c r="F593" s="301"/>
    </row>
    <row r="594" spans="1:6" ht="12.75" x14ac:dyDescent="0.2">
      <c r="A594" s="89"/>
      <c r="B594" s="89"/>
      <c r="C594" s="91">
        <v>541</v>
      </c>
      <c r="D594" s="430" t="s">
        <v>1375</v>
      </c>
      <c r="E594" s="430" t="s">
        <v>861</v>
      </c>
      <c r="F594" s="301"/>
    </row>
    <row r="595" spans="1:6" ht="12.75" x14ac:dyDescent="0.2">
      <c r="A595" s="89"/>
      <c r="B595" s="89"/>
      <c r="C595" s="91">
        <v>542</v>
      </c>
      <c r="D595" s="430" t="s">
        <v>435</v>
      </c>
      <c r="E595" s="430" t="s">
        <v>861</v>
      </c>
      <c r="F595" s="301"/>
    </row>
    <row r="596" spans="1:6" ht="12.75" x14ac:dyDescent="0.2">
      <c r="A596" s="89"/>
      <c r="B596" s="89"/>
      <c r="C596" s="91">
        <v>543</v>
      </c>
      <c r="D596" s="430" t="s">
        <v>453</v>
      </c>
      <c r="E596" s="430" t="s">
        <v>1014</v>
      </c>
      <c r="F596" s="301"/>
    </row>
    <row r="597" spans="1:6" ht="12.75" x14ac:dyDescent="0.2">
      <c r="A597" s="89"/>
      <c r="B597" s="89"/>
      <c r="C597" s="91">
        <v>544</v>
      </c>
      <c r="D597" s="430" t="s">
        <v>1376</v>
      </c>
      <c r="E597" s="430" t="s">
        <v>1248</v>
      </c>
      <c r="F597" s="301"/>
    </row>
    <row r="598" spans="1:6" ht="12.75" x14ac:dyDescent="0.2">
      <c r="A598" s="89"/>
      <c r="B598" s="89"/>
      <c r="C598" s="91">
        <v>545</v>
      </c>
      <c r="D598" s="430" t="s">
        <v>686</v>
      </c>
      <c r="E598" s="430" t="s">
        <v>45</v>
      </c>
      <c r="F598" s="301"/>
    </row>
    <row r="599" spans="1:6" ht="12.75" x14ac:dyDescent="0.2">
      <c r="A599" s="89"/>
      <c r="B599" s="89"/>
      <c r="C599" s="91">
        <v>546</v>
      </c>
      <c r="D599" s="430" t="s">
        <v>1377</v>
      </c>
      <c r="E599" s="430" t="s">
        <v>1378</v>
      </c>
      <c r="F599" s="301"/>
    </row>
    <row r="600" spans="1:6" ht="12.75" x14ac:dyDescent="0.2">
      <c r="A600" s="89"/>
      <c r="B600" s="89"/>
      <c r="C600" s="91">
        <v>547</v>
      </c>
      <c r="D600" s="430" t="s">
        <v>694</v>
      </c>
      <c r="E600" s="430" t="s">
        <v>433</v>
      </c>
      <c r="F600" s="301"/>
    </row>
    <row r="601" spans="1:6" ht="12.75" x14ac:dyDescent="0.2">
      <c r="A601" s="89"/>
      <c r="B601" s="89"/>
      <c r="C601" s="91">
        <v>548</v>
      </c>
      <c r="D601" s="430" t="s">
        <v>1379</v>
      </c>
      <c r="E601" s="430" t="s">
        <v>45</v>
      </c>
      <c r="F601" s="301"/>
    </row>
    <row r="602" spans="1:6" ht="12.75" x14ac:dyDescent="0.2">
      <c r="A602" s="89"/>
      <c r="B602" s="89"/>
      <c r="C602" s="91">
        <v>549</v>
      </c>
      <c r="D602" s="430" t="s">
        <v>1380</v>
      </c>
      <c r="E602" s="430" t="s">
        <v>861</v>
      </c>
      <c r="F602" s="301"/>
    </row>
    <row r="603" spans="1:6" ht="12.75" x14ac:dyDescent="0.2">
      <c r="A603" s="89"/>
      <c r="B603" s="89"/>
      <c r="C603" s="91">
        <v>550</v>
      </c>
      <c r="D603" s="430" t="s">
        <v>429</v>
      </c>
      <c r="E603" s="430" t="s">
        <v>425</v>
      </c>
      <c r="F603" s="301"/>
    </row>
    <row r="604" spans="1:6" ht="12.75" x14ac:dyDescent="0.2">
      <c r="A604" s="89"/>
      <c r="B604" s="89"/>
      <c r="C604" s="91">
        <v>551</v>
      </c>
      <c r="D604" s="430" t="s">
        <v>439</v>
      </c>
      <c r="E604" s="430" t="s">
        <v>1381</v>
      </c>
      <c r="F604" s="301"/>
    </row>
    <row r="605" spans="1:6" ht="12.75" x14ac:dyDescent="0.2">
      <c r="A605" s="89"/>
      <c r="B605" s="89"/>
      <c r="C605" s="91">
        <v>552</v>
      </c>
      <c r="D605" s="430" t="s">
        <v>1382</v>
      </c>
      <c r="E605" s="430" t="s">
        <v>1383</v>
      </c>
      <c r="F605" s="301"/>
    </row>
    <row r="606" spans="1:6" ht="12.75" x14ac:dyDescent="0.2">
      <c r="A606" s="89"/>
      <c r="B606" s="89"/>
      <c r="C606" s="91">
        <v>553</v>
      </c>
      <c r="D606" s="430" t="s">
        <v>442</v>
      </c>
      <c r="E606" s="430" t="s">
        <v>423</v>
      </c>
      <c r="F606" s="301"/>
    </row>
    <row r="607" spans="1:6" ht="12.75" x14ac:dyDescent="0.2">
      <c r="A607" s="89"/>
      <c r="B607" s="89"/>
      <c r="C607" s="91">
        <v>554</v>
      </c>
      <c r="D607" s="430" t="s">
        <v>1384</v>
      </c>
      <c r="E607" s="430" t="s">
        <v>861</v>
      </c>
      <c r="F607" s="301"/>
    </row>
    <row r="608" spans="1:6" ht="12.75" x14ac:dyDescent="0.2">
      <c r="A608" s="89"/>
      <c r="B608" s="89"/>
      <c r="C608" s="91">
        <v>555</v>
      </c>
      <c r="D608" s="430" t="s">
        <v>1385</v>
      </c>
      <c r="E608" s="430" t="s">
        <v>1386</v>
      </c>
      <c r="F608" s="301"/>
    </row>
    <row r="609" spans="1:6" ht="12.75" x14ac:dyDescent="0.2">
      <c r="A609" s="89"/>
      <c r="B609" s="89"/>
      <c r="C609" s="91">
        <v>556</v>
      </c>
      <c r="D609" s="430" t="s">
        <v>684</v>
      </c>
      <c r="E609" s="430" t="s">
        <v>1387</v>
      </c>
      <c r="F609" s="301"/>
    </row>
    <row r="610" spans="1:6" ht="12.75" x14ac:dyDescent="0.2">
      <c r="A610" s="89"/>
      <c r="B610" s="89"/>
      <c r="C610" s="91"/>
      <c r="D610" s="1005" t="s">
        <v>1388</v>
      </c>
      <c r="E610" s="1005" t="s">
        <v>365</v>
      </c>
      <c r="F610" s="301"/>
    </row>
    <row r="611" spans="1:6" ht="12.75" x14ac:dyDescent="0.2">
      <c r="A611" s="89"/>
      <c r="B611" s="89"/>
      <c r="C611" s="91">
        <v>557</v>
      </c>
      <c r="D611" s="1006"/>
      <c r="E611" s="1006"/>
      <c r="F611" s="301"/>
    </row>
    <row r="612" spans="1:6" ht="12.75" x14ac:dyDescent="0.2">
      <c r="A612" s="89"/>
      <c r="B612" s="89"/>
      <c r="C612" s="91"/>
      <c r="D612" s="1005" t="s">
        <v>1389</v>
      </c>
      <c r="E612" s="1005" t="s">
        <v>405</v>
      </c>
      <c r="F612" s="301"/>
    </row>
    <row r="613" spans="1:6" ht="12.75" x14ac:dyDescent="0.2">
      <c r="A613" s="89"/>
      <c r="B613" s="89"/>
      <c r="C613" s="91">
        <v>558</v>
      </c>
      <c r="D613" s="1006"/>
      <c r="E613" s="1006"/>
      <c r="F613" s="301"/>
    </row>
    <row r="614" spans="1:6" ht="12.75" x14ac:dyDescent="0.2">
      <c r="A614" s="89"/>
      <c r="B614" s="89"/>
      <c r="C614" s="91">
        <v>559</v>
      </c>
      <c r="D614" s="430" t="s">
        <v>1390</v>
      </c>
      <c r="E614" s="430" t="s">
        <v>32</v>
      </c>
      <c r="F614" s="301"/>
    </row>
    <row r="615" spans="1:6" ht="12.75" x14ac:dyDescent="0.2">
      <c r="A615" s="89"/>
      <c r="B615" s="89"/>
      <c r="C615" s="91">
        <v>560</v>
      </c>
      <c r="D615" s="430" t="s">
        <v>1391</v>
      </c>
      <c r="E615" s="430" t="s">
        <v>366</v>
      </c>
      <c r="F615" s="301"/>
    </row>
    <row r="616" spans="1:6" ht="12.75" x14ac:dyDescent="0.2">
      <c r="A616" s="89"/>
      <c r="B616" s="89"/>
      <c r="C616" s="91">
        <v>561</v>
      </c>
      <c r="D616" s="430" t="s">
        <v>1392</v>
      </c>
      <c r="E616" s="430" t="s">
        <v>1393</v>
      </c>
      <c r="F616" s="301"/>
    </row>
    <row r="617" spans="1:6" ht="12.75" x14ac:dyDescent="0.2">
      <c r="A617" s="89"/>
      <c r="B617" s="89"/>
      <c r="C617" s="91">
        <v>562</v>
      </c>
      <c r="D617" s="430" t="s">
        <v>731</v>
      </c>
      <c r="E617" s="430" t="s">
        <v>418</v>
      </c>
      <c r="F617" s="301"/>
    </row>
    <row r="618" spans="1:6" ht="12.75" x14ac:dyDescent="0.2">
      <c r="A618" s="89"/>
      <c r="B618" s="89"/>
      <c r="C618" s="91"/>
      <c r="D618" s="1005" t="s">
        <v>427</v>
      </c>
      <c r="E618" s="1005" t="s">
        <v>1394</v>
      </c>
      <c r="F618" s="301"/>
    </row>
    <row r="619" spans="1:6" ht="12.75" x14ac:dyDescent="0.2">
      <c r="A619" s="89"/>
      <c r="B619" s="89"/>
      <c r="C619" s="91">
        <v>563</v>
      </c>
      <c r="D619" s="1006"/>
      <c r="E619" s="1006"/>
      <c r="F619" s="301"/>
    </row>
    <row r="620" spans="1:6" ht="12.75" x14ac:dyDescent="0.2">
      <c r="A620" s="89"/>
      <c r="B620" s="89"/>
      <c r="C620" s="91">
        <v>564</v>
      </c>
      <c r="D620" s="430" t="s">
        <v>440</v>
      </c>
      <c r="E620" s="430" t="s">
        <v>1395</v>
      </c>
      <c r="F620" s="301"/>
    </row>
    <row r="621" spans="1:6" ht="12.75" x14ac:dyDescent="0.2">
      <c r="A621" s="89"/>
      <c r="B621" s="89"/>
      <c r="C621" s="91">
        <v>565</v>
      </c>
      <c r="D621" s="430" t="s">
        <v>445</v>
      </c>
      <c r="E621" s="430" t="s">
        <v>1396</v>
      </c>
      <c r="F621" s="301"/>
    </row>
    <row r="622" spans="1:6" ht="12.75" x14ac:dyDescent="0.2">
      <c r="A622" s="89"/>
      <c r="B622" s="89"/>
      <c r="C622" s="91">
        <v>566</v>
      </c>
      <c r="D622" s="430" t="s">
        <v>1397</v>
      </c>
      <c r="E622" s="430" t="s">
        <v>861</v>
      </c>
      <c r="F622" s="301"/>
    </row>
    <row r="623" spans="1:6" ht="12.75" x14ac:dyDescent="0.2">
      <c r="A623" s="89"/>
      <c r="B623" s="89"/>
      <c r="C623" s="91">
        <v>567</v>
      </c>
      <c r="D623" s="430" t="s">
        <v>421</v>
      </c>
      <c r="E623" s="430" t="s">
        <v>1398</v>
      </c>
      <c r="F623" s="301"/>
    </row>
    <row r="624" spans="1:6" ht="12.75" x14ac:dyDescent="0.2">
      <c r="A624" s="89"/>
      <c r="B624" s="89"/>
      <c r="C624" s="91">
        <v>568</v>
      </c>
      <c r="D624" s="430" t="s">
        <v>452</v>
      </c>
      <c r="E624" s="430" t="s">
        <v>1399</v>
      </c>
      <c r="F624" s="301"/>
    </row>
    <row r="625" spans="1:6" ht="12.75" x14ac:dyDescent="0.2">
      <c r="A625" s="89"/>
      <c r="B625" s="89"/>
      <c r="C625" s="91">
        <v>569</v>
      </c>
      <c r="D625" s="430" t="s">
        <v>421</v>
      </c>
      <c r="E625" s="430" t="s">
        <v>706</v>
      </c>
      <c r="F625" s="301"/>
    </row>
    <row r="626" spans="1:6" ht="12.75" x14ac:dyDescent="0.2">
      <c r="A626" s="89"/>
      <c r="B626" s="89"/>
      <c r="C626" s="91">
        <v>570</v>
      </c>
      <c r="D626" s="430" t="s">
        <v>703</v>
      </c>
      <c r="E626" s="430" t="s">
        <v>95</v>
      </c>
      <c r="F626" s="301"/>
    </row>
    <row r="627" spans="1:6" ht="12.75" x14ac:dyDescent="0.2">
      <c r="A627" s="89"/>
      <c r="B627" s="89"/>
      <c r="C627" s="91">
        <v>571</v>
      </c>
      <c r="D627" s="430" t="s">
        <v>1400</v>
      </c>
      <c r="E627" s="430" t="s">
        <v>1183</v>
      </c>
      <c r="F627" s="301"/>
    </row>
    <row r="628" spans="1:6" ht="12.75" x14ac:dyDescent="0.2">
      <c r="A628" s="89"/>
      <c r="B628" s="89"/>
      <c r="C628" s="91"/>
      <c r="D628" s="1005" t="s">
        <v>437</v>
      </c>
      <c r="E628" s="1005" t="s">
        <v>1401</v>
      </c>
      <c r="F628" s="301"/>
    </row>
    <row r="629" spans="1:6" ht="12.75" x14ac:dyDescent="0.2">
      <c r="A629" s="89"/>
      <c r="B629" s="89"/>
      <c r="C629" s="91">
        <v>572</v>
      </c>
      <c r="D629" s="1006"/>
      <c r="E629" s="1006"/>
      <c r="F629" s="301"/>
    </row>
    <row r="630" spans="1:6" ht="12.75" x14ac:dyDescent="0.2">
      <c r="A630" s="89"/>
      <c r="B630" s="89"/>
      <c r="C630" s="91">
        <v>573</v>
      </c>
      <c r="D630" s="430" t="s">
        <v>427</v>
      </c>
      <c r="E630" s="430" t="s">
        <v>32</v>
      </c>
      <c r="F630" s="301"/>
    </row>
    <row r="631" spans="1:6" ht="12.75" x14ac:dyDescent="0.2">
      <c r="A631" s="89"/>
      <c r="B631" s="89"/>
      <c r="C631" s="91">
        <v>574</v>
      </c>
      <c r="D631" s="430" t="s">
        <v>1402</v>
      </c>
      <c r="E631" s="430" t="s">
        <v>1403</v>
      </c>
      <c r="F631" s="301"/>
    </row>
    <row r="632" spans="1:6" ht="12.75" x14ac:dyDescent="0.2">
      <c r="A632" s="89"/>
      <c r="B632" s="89"/>
      <c r="C632" s="91">
        <v>575</v>
      </c>
      <c r="D632" s="430" t="s">
        <v>444</v>
      </c>
      <c r="E632" s="430" t="s">
        <v>1404</v>
      </c>
      <c r="F632" s="301"/>
    </row>
    <row r="633" spans="1:6" ht="12.75" x14ac:dyDescent="0.2">
      <c r="A633" s="89"/>
      <c r="B633" s="89"/>
      <c r="C633" s="91">
        <v>576</v>
      </c>
      <c r="D633" s="430" t="s">
        <v>427</v>
      </c>
      <c r="E633" s="430" t="s">
        <v>34</v>
      </c>
      <c r="F633" s="301"/>
    </row>
    <row r="634" spans="1:6" ht="12.75" x14ac:dyDescent="0.2">
      <c r="A634" s="89"/>
      <c r="B634" s="89"/>
      <c r="C634" s="91">
        <v>577</v>
      </c>
      <c r="D634" s="430" t="s">
        <v>1405</v>
      </c>
      <c r="E634" s="430" t="s">
        <v>1406</v>
      </c>
      <c r="F634" s="301"/>
    </row>
    <row r="635" spans="1:6" ht="12.75" x14ac:dyDescent="0.2">
      <c r="A635" s="89"/>
      <c r="B635" s="89"/>
      <c r="C635" s="91">
        <v>578</v>
      </c>
      <c r="D635" s="430" t="s">
        <v>435</v>
      </c>
      <c r="E635" s="430" t="s">
        <v>861</v>
      </c>
      <c r="F635" s="301"/>
    </row>
    <row r="636" spans="1:6" ht="12.75" x14ac:dyDescent="0.2">
      <c r="A636" s="89"/>
      <c r="B636" s="89"/>
      <c r="C636" s="91">
        <v>579</v>
      </c>
      <c r="D636" s="430" t="s">
        <v>1407</v>
      </c>
      <c r="E636" s="430" t="s">
        <v>1408</v>
      </c>
      <c r="F636" s="301"/>
    </row>
    <row r="637" spans="1:6" ht="12.75" x14ac:dyDescent="0.2">
      <c r="A637" s="89"/>
      <c r="B637" s="89"/>
      <c r="C637" s="91">
        <v>580</v>
      </c>
      <c r="D637" s="430" t="s">
        <v>1409</v>
      </c>
      <c r="E637" s="430" t="s">
        <v>95</v>
      </c>
      <c r="F637" s="301"/>
    </row>
    <row r="638" spans="1:6" ht="12.75" x14ac:dyDescent="0.2">
      <c r="A638" s="89"/>
      <c r="B638" s="89"/>
      <c r="C638" s="91">
        <v>581</v>
      </c>
      <c r="D638" s="430" t="s">
        <v>1410</v>
      </c>
      <c r="E638" s="430" t="s">
        <v>1411</v>
      </c>
      <c r="F638" s="301"/>
    </row>
    <row r="639" spans="1:6" ht="12.75" x14ac:dyDescent="0.2">
      <c r="A639" s="89"/>
      <c r="B639" s="89"/>
      <c r="C639" s="91">
        <v>582</v>
      </c>
      <c r="D639" s="430" t="s">
        <v>1296</v>
      </c>
      <c r="E639" s="430" t="s">
        <v>428</v>
      </c>
      <c r="F639" s="301"/>
    </row>
    <row r="640" spans="1:6" ht="12.75" x14ac:dyDescent="0.2">
      <c r="A640" s="89"/>
      <c r="B640" s="89"/>
      <c r="C640" s="91">
        <v>583</v>
      </c>
      <c r="D640" s="430" t="s">
        <v>432</v>
      </c>
      <c r="E640" s="430" t="s">
        <v>1412</v>
      </c>
      <c r="F640" s="301"/>
    </row>
    <row r="641" spans="1:6" ht="12.75" x14ac:dyDescent="0.2">
      <c r="A641" s="89"/>
      <c r="B641" s="89"/>
      <c r="C641" s="91">
        <v>584</v>
      </c>
      <c r="D641" s="430" t="s">
        <v>421</v>
      </c>
      <c r="E641" s="430" t="s">
        <v>1413</v>
      </c>
      <c r="F641" s="301"/>
    </row>
    <row r="642" spans="1:6" ht="12.75" x14ac:dyDescent="0.2">
      <c r="A642" s="89"/>
      <c r="B642" s="89"/>
      <c r="C642" s="91">
        <v>585</v>
      </c>
      <c r="D642" s="430" t="s">
        <v>421</v>
      </c>
      <c r="E642" s="430" t="s">
        <v>95</v>
      </c>
      <c r="F642" s="301"/>
    </row>
    <row r="643" spans="1:6" ht="12.75" x14ac:dyDescent="0.2">
      <c r="A643" s="89"/>
      <c r="B643" s="89"/>
      <c r="C643" s="91">
        <v>586</v>
      </c>
      <c r="D643" s="430" t="s">
        <v>427</v>
      </c>
      <c r="E643" s="430" t="s">
        <v>34</v>
      </c>
      <c r="F643" s="301"/>
    </row>
    <row r="644" spans="1:6" ht="12.75" x14ac:dyDescent="0.2">
      <c r="A644" s="89"/>
      <c r="B644" s="89"/>
      <c r="C644" s="91">
        <v>587</v>
      </c>
      <c r="D644" s="430" t="s">
        <v>436</v>
      </c>
      <c r="E644" s="430" t="s">
        <v>1414</v>
      </c>
      <c r="F644" s="301"/>
    </row>
    <row r="645" spans="1:6" ht="12.75" x14ac:dyDescent="0.2">
      <c r="A645" s="89"/>
      <c r="B645" s="89"/>
      <c r="C645" s="91">
        <v>588</v>
      </c>
      <c r="D645" s="430" t="s">
        <v>421</v>
      </c>
      <c r="E645" s="430" t="s">
        <v>861</v>
      </c>
      <c r="F645" s="301"/>
    </row>
    <row r="646" spans="1:6" ht="12.75" x14ac:dyDescent="0.2">
      <c r="A646" s="89"/>
      <c r="B646" s="89"/>
      <c r="C646" s="91">
        <v>589</v>
      </c>
      <c r="D646" s="430" t="s">
        <v>421</v>
      </c>
      <c r="E646" s="430" t="s">
        <v>451</v>
      </c>
      <c r="F646" s="301"/>
    </row>
    <row r="647" spans="1:6" ht="12.75" x14ac:dyDescent="0.2">
      <c r="A647" s="89"/>
      <c r="B647" s="89"/>
      <c r="C647" s="91">
        <v>590</v>
      </c>
      <c r="D647" s="430" t="s">
        <v>419</v>
      </c>
      <c r="E647" s="430" t="s">
        <v>365</v>
      </c>
      <c r="F647" s="301"/>
    </row>
    <row r="648" spans="1:6" ht="12.75" x14ac:dyDescent="0.2">
      <c r="A648" s="89"/>
      <c r="B648" s="89"/>
      <c r="C648" s="91">
        <v>591</v>
      </c>
      <c r="D648" s="430" t="s">
        <v>421</v>
      </c>
      <c r="E648" s="430" t="s">
        <v>451</v>
      </c>
      <c r="F648" s="301"/>
    </row>
    <row r="649" spans="1:6" ht="12.75" x14ac:dyDescent="0.2">
      <c r="A649" s="89"/>
      <c r="B649" s="89"/>
      <c r="C649" s="91">
        <v>592</v>
      </c>
      <c r="D649" s="430" t="s">
        <v>449</v>
      </c>
      <c r="E649" s="430" t="s">
        <v>616</v>
      </c>
      <c r="F649" s="301"/>
    </row>
    <row r="650" spans="1:6" ht="12.75" x14ac:dyDescent="0.2">
      <c r="A650" s="89"/>
      <c r="B650" s="89"/>
      <c r="C650" s="91">
        <v>593</v>
      </c>
      <c r="D650" s="430" t="s">
        <v>721</v>
      </c>
      <c r="E650" s="430" t="s">
        <v>32</v>
      </c>
      <c r="F650" s="301"/>
    </row>
    <row r="651" spans="1:6" ht="12.75" x14ac:dyDescent="0.2">
      <c r="A651" s="89"/>
      <c r="B651" s="89"/>
      <c r="C651" s="91">
        <v>594</v>
      </c>
      <c r="D651" s="430" t="s">
        <v>1415</v>
      </c>
      <c r="E651" s="430" t="s">
        <v>861</v>
      </c>
      <c r="F651" s="301"/>
    </row>
    <row r="652" spans="1:6" ht="12.75" x14ac:dyDescent="0.2">
      <c r="A652" s="89"/>
      <c r="B652" s="89"/>
      <c r="C652" s="91">
        <v>595</v>
      </c>
      <c r="D652" s="430" t="s">
        <v>429</v>
      </c>
      <c r="E652" s="430" t="s">
        <v>1416</v>
      </c>
      <c r="F652" s="301"/>
    </row>
    <row r="653" spans="1:6" ht="12.75" x14ac:dyDescent="0.2">
      <c r="A653" s="89"/>
      <c r="B653" s="89"/>
      <c r="C653" s="91">
        <v>596</v>
      </c>
      <c r="D653" s="430" t="s">
        <v>729</v>
      </c>
      <c r="E653" s="430" t="s">
        <v>423</v>
      </c>
      <c r="F653" s="301"/>
    </row>
    <row r="654" spans="1:6" ht="12.75" x14ac:dyDescent="0.2">
      <c r="A654" s="89"/>
      <c r="B654" s="89"/>
      <c r="C654" s="91">
        <v>597</v>
      </c>
      <c r="D654" s="430" t="s">
        <v>435</v>
      </c>
      <c r="E654" s="430" t="s">
        <v>95</v>
      </c>
      <c r="F654" s="301"/>
    </row>
    <row r="655" spans="1:6" ht="12.75" x14ac:dyDescent="0.2">
      <c r="A655" s="89"/>
      <c r="B655" s="89"/>
      <c r="C655" s="91">
        <v>598</v>
      </c>
      <c r="D655" s="430" t="s">
        <v>421</v>
      </c>
      <c r="E655" s="430" t="s">
        <v>1417</v>
      </c>
      <c r="F655" s="301"/>
    </row>
    <row r="656" spans="1:6" ht="12.75" x14ac:dyDescent="0.2">
      <c r="A656" s="89"/>
      <c r="B656" s="89"/>
      <c r="C656" s="91">
        <v>599</v>
      </c>
      <c r="D656" s="430" t="s">
        <v>445</v>
      </c>
      <c r="E656" s="430" t="s">
        <v>448</v>
      </c>
      <c r="F656" s="301"/>
    </row>
    <row r="657" spans="1:6" ht="12.75" x14ac:dyDescent="0.2">
      <c r="A657" s="89"/>
      <c r="B657" s="89"/>
      <c r="C657" s="91">
        <v>600</v>
      </c>
      <c r="D657" s="430" t="s">
        <v>445</v>
      </c>
      <c r="E657" s="430" t="s">
        <v>861</v>
      </c>
      <c r="F657" s="301"/>
    </row>
    <row r="658" spans="1:6" ht="12.75" x14ac:dyDescent="0.2">
      <c r="A658" s="89"/>
      <c r="B658" s="89"/>
      <c r="C658" s="91">
        <v>601</v>
      </c>
      <c r="D658" s="430" t="s">
        <v>421</v>
      </c>
      <c r="E658" s="430" t="s">
        <v>448</v>
      </c>
      <c r="F658" s="301"/>
    </row>
    <row r="659" spans="1:6" ht="12.75" x14ac:dyDescent="0.2">
      <c r="A659" s="89"/>
      <c r="B659" s="89"/>
      <c r="C659" s="91">
        <v>602</v>
      </c>
      <c r="D659" s="430" t="s">
        <v>449</v>
      </c>
      <c r="E659" s="430" t="s">
        <v>451</v>
      </c>
      <c r="F659" s="301"/>
    </row>
    <row r="660" spans="1:6" ht="12.75" x14ac:dyDescent="0.2">
      <c r="A660" s="89"/>
      <c r="B660" s="89"/>
      <c r="C660" s="91"/>
      <c r="D660" s="1005" t="s">
        <v>434</v>
      </c>
      <c r="E660" s="1005" t="s">
        <v>1418</v>
      </c>
      <c r="F660" s="301"/>
    </row>
    <row r="661" spans="1:6" ht="12.75" x14ac:dyDescent="0.2">
      <c r="A661" s="89"/>
      <c r="B661" s="89"/>
      <c r="C661" s="91">
        <v>603</v>
      </c>
      <c r="D661" s="1006"/>
      <c r="E661" s="1006"/>
      <c r="F661" s="301"/>
    </row>
    <row r="662" spans="1:6" ht="12.75" x14ac:dyDescent="0.2">
      <c r="A662" s="89"/>
      <c r="B662" s="89"/>
      <c r="C662" s="91">
        <v>604</v>
      </c>
      <c r="D662" s="430" t="s">
        <v>704</v>
      </c>
      <c r="E662" s="430" t="s">
        <v>1419</v>
      </c>
      <c r="F662" s="301"/>
    </row>
    <row r="663" spans="1:6" ht="12.75" x14ac:dyDescent="0.2">
      <c r="A663" s="89"/>
      <c r="B663" s="89"/>
      <c r="C663" s="91">
        <v>605</v>
      </c>
      <c r="D663" s="430" t="s">
        <v>421</v>
      </c>
      <c r="E663" s="430" t="s">
        <v>448</v>
      </c>
      <c r="F663" s="301"/>
    </row>
    <row r="664" spans="1:6" ht="12.75" x14ac:dyDescent="0.2">
      <c r="A664" s="89"/>
      <c r="B664" s="89"/>
      <c r="C664" s="91">
        <v>606</v>
      </c>
      <c r="D664" s="430" t="s">
        <v>1420</v>
      </c>
      <c r="E664" s="430" t="s">
        <v>45</v>
      </c>
      <c r="F664" s="301"/>
    </row>
    <row r="665" spans="1:6" ht="12.75" x14ac:dyDescent="0.2">
      <c r="A665" s="89"/>
      <c r="B665" s="89"/>
      <c r="C665" s="91">
        <v>607</v>
      </c>
      <c r="D665" s="430" t="s">
        <v>1421</v>
      </c>
      <c r="E665" s="430" t="s">
        <v>45</v>
      </c>
      <c r="F665" s="301"/>
    </row>
    <row r="666" spans="1:6" ht="12.75" x14ac:dyDescent="0.2">
      <c r="A666" s="89"/>
      <c r="B666" s="89"/>
      <c r="C666" s="91">
        <v>608</v>
      </c>
      <c r="D666" s="430" t="s">
        <v>690</v>
      </c>
      <c r="E666" s="430" t="s">
        <v>1422</v>
      </c>
      <c r="F666" s="301"/>
    </row>
    <row r="667" spans="1:6" ht="12.75" x14ac:dyDescent="0.2">
      <c r="A667" s="89"/>
      <c r="B667" s="89"/>
      <c r="C667" s="91">
        <v>609</v>
      </c>
      <c r="D667" s="430" t="s">
        <v>726</v>
      </c>
      <c r="E667" s="430" t="s">
        <v>1423</v>
      </c>
      <c r="F667" s="301"/>
    </row>
    <row r="668" spans="1:6" ht="12.75" x14ac:dyDescent="0.2">
      <c r="A668" s="89"/>
      <c r="B668" s="89"/>
      <c r="C668" s="91"/>
      <c r="D668" s="1005" t="s">
        <v>1424</v>
      </c>
      <c r="E668" s="1005" t="s">
        <v>1425</v>
      </c>
      <c r="F668" s="301"/>
    </row>
    <row r="669" spans="1:6" ht="12.75" x14ac:dyDescent="0.2">
      <c r="A669" s="89"/>
      <c r="B669" s="89"/>
      <c r="C669" s="91">
        <v>610</v>
      </c>
      <c r="D669" s="1006"/>
      <c r="E669" s="1006"/>
      <c r="F669" s="301"/>
    </row>
    <row r="670" spans="1:6" ht="12.75" x14ac:dyDescent="0.2">
      <c r="A670" s="89"/>
      <c r="B670" s="89"/>
      <c r="C670" s="91">
        <v>611</v>
      </c>
      <c r="D670" s="430" t="s">
        <v>443</v>
      </c>
      <c r="E670" s="430" t="s">
        <v>448</v>
      </c>
      <c r="F670" s="301"/>
    </row>
    <row r="671" spans="1:6" ht="12.75" x14ac:dyDescent="0.2">
      <c r="A671" s="89"/>
      <c r="B671" s="89"/>
      <c r="C671" s="91">
        <v>612</v>
      </c>
      <c r="D671" s="430" t="s">
        <v>1318</v>
      </c>
      <c r="E671" s="430" t="s">
        <v>366</v>
      </c>
      <c r="F671" s="301"/>
    </row>
    <row r="672" spans="1:6" ht="12.75" x14ac:dyDescent="0.2">
      <c r="A672" s="89"/>
      <c r="B672" s="89"/>
      <c r="C672" s="91">
        <v>613</v>
      </c>
      <c r="D672" s="430" t="s">
        <v>713</v>
      </c>
      <c r="E672" s="430" t="s">
        <v>716</v>
      </c>
      <c r="F672" s="301"/>
    </row>
    <row r="673" spans="1:6" ht="12.75" x14ac:dyDescent="0.2">
      <c r="A673" s="89"/>
      <c r="B673" s="89"/>
      <c r="C673" s="91">
        <v>614</v>
      </c>
      <c r="D673" s="430" t="s">
        <v>1426</v>
      </c>
      <c r="E673" s="430" t="s">
        <v>620</v>
      </c>
      <c r="F673" s="301"/>
    </row>
    <row r="674" spans="1:6" ht="12.75" x14ac:dyDescent="0.2">
      <c r="A674" s="89"/>
      <c r="B674" s="89"/>
      <c r="C674" s="91">
        <v>615</v>
      </c>
      <c r="D674" s="430" t="s">
        <v>421</v>
      </c>
      <c r="E674" s="430" t="s">
        <v>699</v>
      </c>
      <c r="F674" s="301"/>
    </row>
    <row r="675" spans="1:6" ht="12.75" x14ac:dyDescent="0.2">
      <c r="A675" s="89"/>
      <c r="B675" s="89"/>
      <c r="C675" s="91">
        <v>616</v>
      </c>
      <c r="D675" s="430" t="s">
        <v>684</v>
      </c>
      <c r="E675" s="430" t="s">
        <v>1427</v>
      </c>
      <c r="F675" s="301"/>
    </row>
    <row r="676" spans="1:6" ht="12.75" x14ac:dyDescent="0.2">
      <c r="A676" s="89"/>
      <c r="B676" s="89"/>
      <c r="C676" s="91">
        <v>617</v>
      </c>
      <c r="D676" s="430" t="s">
        <v>427</v>
      </c>
      <c r="E676" s="430" t="s">
        <v>1428</v>
      </c>
      <c r="F676" s="301"/>
    </row>
    <row r="677" spans="1:6" ht="12.75" x14ac:dyDescent="0.2">
      <c r="A677" s="89"/>
      <c r="B677" s="89"/>
      <c r="C677" s="91">
        <v>618</v>
      </c>
      <c r="D677" s="430" t="s">
        <v>724</v>
      </c>
      <c r="E677" s="430" t="s">
        <v>861</v>
      </c>
      <c r="F677" s="301"/>
    </row>
    <row r="678" spans="1:6" ht="12.75" x14ac:dyDescent="0.2">
      <c r="A678" s="89"/>
      <c r="B678" s="89"/>
      <c r="C678" s="91">
        <v>619</v>
      </c>
      <c r="D678" s="430" t="s">
        <v>1429</v>
      </c>
      <c r="E678" s="430" t="s">
        <v>1430</v>
      </c>
      <c r="F678" s="301"/>
    </row>
    <row r="679" spans="1:6" ht="12.75" x14ac:dyDescent="0.2">
      <c r="A679" s="89"/>
      <c r="B679" s="89"/>
      <c r="C679" s="91">
        <v>620</v>
      </c>
      <c r="D679" s="430" t="s">
        <v>429</v>
      </c>
      <c r="E679" s="430" t="s">
        <v>448</v>
      </c>
      <c r="F679" s="301"/>
    </row>
    <row r="680" spans="1:6" ht="12.75" x14ac:dyDescent="0.2">
      <c r="A680" s="89"/>
      <c r="B680" s="89"/>
      <c r="C680" s="91">
        <v>621</v>
      </c>
      <c r="D680" s="430" t="s">
        <v>1431</v>
      </c>
      <c r="E680" s="430" t="s">
        <v>423</v>
      </c>
      <c r="F680" s="301"/>
    </row>
    <row r="681" spans="1:6" ht="12.75" x14ac:dyDescent="0.2">
      <c r="A681" s="89"/>
      <c r="B681" s="89"/>
      <c r="C681" s="91">
        <v>622</v>
      </c>
      <c r="D681" s="430" t="s">
        <v>1432</v>
      </c>
      <c r="E681" s="430" t="s">
        <v>1433</v>
      </c>
      <c r="F681" s="301"/>
    </row>
    <row r="682" spans="1:6" ht="12.75" x14ac:dyDescent="0.2">
      <c r="A682" s="89"/>
      <c r="B682" s="89"/>
      <c r="C682" s="91">
        <v>623</v>
      </c>
      <c r="D682" s="430" t="s">
        <v>1434</v>
      </c>
      <c r="E682" s="430" t="s">
        <v>861</v>
      </c>
      <c r="F682" s="301"/>
    </row>
    <row r="683" spans="1:6" ht="12.75" x14ac:dyDescent="0.2">
      <c r="A683" s="89"/>
      <c r="B683" s="89"/>
      <c r="C683" s="91">
        <v>624</v>
      </c>
      <c r="D683" s="430" t="s">
        <v>684</v>
      </c>
      <c r="E683" s="430" t="s">
        <v>45</v>
      </c>
      <c r="F683" s="301"/>
    </row>
    <row r="684" spans="1:6" ht="12.75" x14ac:dyDescent="0.2">
      <c r="A684" s="89"/>
      <c r="B684" s="89"/>
      <c r="C684" s="91">
        <v>625</v>
      </c>
      <c r="D684" s="430" t="s">
        <v>1435</v>
      </c>
      <c r="E684" s="430" t="s">
        <v>1436</v>
      </c>
      <c r="F684" s="301"/>
    </row>
    <row r="685" spans="1:6" ht="12.75" x14ac:dyDescent="0.2">
      <c r="A685" s="89"/>
      <c r="B685" s="89"/>
      <c r="C685" s="91">
        <v>626</v>
      </c>
      <c r="D685" s="430" t="s">
        <v>739</v>
      </c>
      <c r="E685" s="430" t="s">
        <v>861</v>
      </c>
      <c r="F685" s="301"/>
    </row>
    <row r="686" spans="1:6" ht="12.75" x14ac:dyDescent="0.2">
      <c r="A686" s="89"/>
      <c r="B686" s="89"/>
      <c r="C686" s="91">
        <v>627</v>
      </c>
      <c r="D686" s="430" t="s">
        <v>419</v>
      </c>
      <c r="E686" s="430" t="s">
        <v>45</v>
      </c>
      <c r="F686" s="301"/>
    </row>
    <row r="687" spans="1:6" ht="12.75" x14ac:dyDescent="0.2">
      <c r="A687" s="89"/>
      <c r="B687" s="89"/>
      <c r="C687" s="91">
        <v>628</v>
      </c>
      <c r="D687" s="430" t="s">
        <v>452</v>
      </c>
      <c r="E687" s="430" t="s">
        <v>861</v>
      </c>
      <c r="F687" s="301"/>
    </row>
    <row r="688" spans="1:6" ht="12.75" x14ac:dyDescent="0.2">
      <c r="A688" s="89"/>
      <c r="B688" s="89"/>
      <c r="C688" s="91">
        <v>629</v>
      </c>
      <c r="D688" s="430" t="s">
        <v>421</v>
      </c>
      <c r="E688" s="430" t="s">
        <v>742</v>
      </c>
      <c r="F688" s="301"/>
    </row>
    <row r="689" spans="1:6" ht="12.75" x14ac:dyDescent="0.2">
      <c r="A689" s="89"/>
      <c r="B689" s="89"/>
      <c r="C689" s="91"/>
      <c r="D689" s="1005" t="s">
        <v>432</v>
      </c>
      <c r="E689" s="1005" t="s">
        <v>1437</v>
      </c>
      <c r="F689" s="301"/>
    </row>
    <row r="690" spans="1:6" ht="12.75" x14ac:dyDescent="0.2">
      <c r="A690" s="89"/>
      <c r="B690" s="89"/>
      <c r="C690" s="91">
        <v>630</v>
      </c>
      <c r="D690" s="1006"/>
      <c r="E690" s="1006"/>
      <c r="F690" s="301"/>
    </row>
    <row r="691" spans="1:6" ht="12.75" x14ac:dyDescent="0.2">
      <c r="A691" s="89"/>
      <c r="B691" s="89"/>
      <c r="C691" s="91">
        <v>631</v>
      </c>
      <c r="D691" s="430" t="s">
        <v>717</v>
      </c>
      <c r="E691" s="430" t="s">
        <v>861</v>
      </c>
      <c r="F691" s="301"/>
    </row>
    <row r="692" spans="1:6" ht="12.75" x14ac:dyDescent="0.2">
      <c r="A692" s="89"/>
      <c r="B692" s="89"/>
      <c r="C692" s="91">
        <v>632</v>
      </c>
      <c r="D692" s="430" t="s">
        <v>1438</v>
      </c>
      <c r="E692" s="430" t="s">
        <v>423</v>
      </c>
      <c r="F692" s="301"/>
    </row>
    <row r="693" spans="1:6" ht="12.75" x14ac:dyDescent="0.2">
      <c r="A693" s="89"/>
      <c r="B693" s="89"/>
      <c r="C693" s="91">
        <v>633</v>
      </c>
      <c r="D693" s="430" t="s">
        <v>737</v>
      </c>
      <c r="E693" s="430" t="s">
        <v>1439</v>
      </c>
      <c r="F693" s="301"/>
    </row>
    <row r="694" spans="1:6" ht="12.75" x14ac:dyDescent="0.2">
      <c r="A694" s="89"/>
      <c r="B694" s="89"/>
      <c r="C694" s="91">
        <v>634</v>
      </c>
      <c r="D694" s="430" t="s">
        <v>719</v>
      </c>
      <c r="E694" s="430" t="s">
        <v>418</v>
      </c>
      <c r="F694" s="301"/>
    </row>
    <row r="695" spans="1:6" ht="12.75" x14ac:dyDescent="0.2">
      <c r="A695" s="89"/>
      <c r="B695" s="89"/>
      <c r="C695" s="91">
        <v>635</v>
      </c>
      <c r="D695" s="430" t="s">
        <v>429</v>
      </c>
      <c r="E695" s="430" t="s">
        <v>447</v>
      </c>
      <c r="F695" s="301"/>
    </row>
    <row r="696" spans="1:6" ht="12.75" x14ac:dyDescent="0.2">
      <c r="A696" s="89"/>
      <c r="B696" s="89"/>
      <c r="C696" s="91">
        <v>636</v>
      </c>
      <c r="D696" s="430" t="s">
        <v>1440</v>
      </c>
      <c r="E696" s="430" t="s">
        <v>426</v>
      </c>
      <c r="F696" s="301"/>
    </row>
    <row r="697" spans="1:6" ht="12.75" x14ac:dyDescent="0.2">
      <c r="A697" s="89"/>
      <c r="B697" s="89"/>
      <c r="C697" s="91">
        <v>637</v>
      </c>
      <c r="D697" s="430" t="s">
        <v>1441</v>
      </c>
      <c r="E697" s="430" t="s">
        <v>428</v>
      </c>
      <c r="F697" s="301"/>
    </row>
    <row r="698" spans="1:6" ht="12.75" x14ac:dyDescent="0.2">
      <c r="A698" s="89"/>
      <c r="B698" s="89"/>
      <c r="C698" s="91">
        <v>638</v>
      </c>
      <c r="D698" s="430" t="s">
        <v>1442</v>
      </c>
      <c r="E698" s="430" t="s">
        <v>451</v>
      </c>
      <c r="F698" s="301"/>
    </row>
    <row r="699" spans="1:6" ht="12.75" x14ac:dyDescent="0.2">
      <c r="A699" s="89"/>
      <c r="B699" s="89"/>
      <c r="C699" s="91">
        <v>639</v>
      </c>
      <c r="D699" s="430" t="s">
        <v>443</v>
      </c>
      <c r="E699" s="430" t="s">
        <v>861</v>
      </c>
      <c r="F699" s="301"/>
    </row>
    <row r="700" spans="1:6" ht="12.75" x14ac:dyDescent="0.2">
      <c r="A700" s="89"/>
      <c r="B700" s="89"/>
      <c r="C700" s="91">
        <v>640</v>
      </c>
      <c r="D700" s="430" t="s">
        <v>449</v>
      </c>
      <c r="E700" s="430" t="s">
        <v>1443</v>
      </c>
      <c r="F700" s="301"/>
    </row>
    <row r="701" spans="1:6" ht="12.75" x14ac:dyDescent="0.2">
      <c r="A701" s="89"/>
      <c r="B701" s="89"/>
      <c r="C701" s="91">
        <v>641</v>
      </c>
      <c r="D701" s="430" t="s">
        <v>1444</v>
      </c>
      <c r="E701" s="430" t="s">
        <v>95</v>
      </c>
      <c r="F701" s="301"/>
    </row>
    <row r="702" spans="1:6" ht="12.75" x14ac:dyDescent="0.2">
      <c r="A702" s="89"/>
      <c r="B702" s="89"/>
      <c r="C702" s="91">
        <v>642</v>
      </c>
      <c r="D702" s="430" t="s">
        <v>1445</v>
      </c>
      <c r="E702" s="430" t="s">
        <v>433</v>
      </c>
      <c r="F702" s="301"/>
    </row>
    <row r="703" spans="1:6" ht="12.75" x14ac:dyDescent="0.2">
      <c r="A703" s="89"/>
      <c r="B703" s="89"/>
      <c r="C703" s="91">
        <v>643</v>
      </c>
      <c r="D703" s="430" t="s">
        <v>421</v>
      </c>
      <c r="E703" s="430" t="s">
        <v>1446</v>
      </c>
      <c r="F703" s="301"/>
    </row>
    <row r="704" spans="1:6" ht="12.75" x14ac:dyDescent="0.2">
      <c r="A704" s="89"/>
      <c r="B704" s="89"/>
      <c r="C704" s="91">
        <v>644</v>
      </c>
      <c r="D704" s="430" t="s">
        <v>696</v>
      </c>
      <c r="E704" s="430" t="s">
        <v>683</v>
      </c>
      <c r="F704" s="301"/>
    </row>
    <row r="705" spans="1:6" ht="12.75" x14ac:dyDescent="0.2">
      <c r="A705" s="89"/>
      <c r="B705" s="89"/>
      <c r="C705" s="91">
        <v>645</v>
      </c>
      <c r="D705" s="430" t="s">
        <v>419</v>
      </c>
      <c r="E705" s="430" t="s">
        <v>1447</v>
      </c>
      <c r="F705" s="301"/>
    </row>
    <row r="706" spans="1:6" ht="12.75" x14ac:dyDescent="0.2">
      <c r="A706" s="89"/>
      <c r="B706" s="89"/>
      <c r="C706" s="91">
        <v>646</v>
      </c>
      <c r="D706" s="430" t="s">
        <v>445</v>
      </c>
      <c r="E706" s="430" t="s">
        <v>1448</v>
      </c>
      <c r="F706" s="301"/>
    </row>
    <row r="707" spans="1:6" ht="12.75" x14ac:dyDescent="0.2">
      <c r="A707" s="89"/>
      <c r="B707" s="89"/>
      <c r="C707" s="91">
        <v>647</v>
      </c>
      <c r="D707" s="430" t="s">
        <v>1449</v>
      </c>
      <c r="E707" s="430" t="s">
        <v>1450</v>
      </c>
      <c r="F707" s="301"/>
    </row>
    <row r="708" spans="1:6" ht="12.75" x14ac:dyDescent="0.2">
      <c r="A708" s="89"/>
      <c r="B708" s="89"/>
      <c r="C708" s="91">
        <v>648</v>
      </c>
      <c r="D708" s="430" t="s">
        <v>440</v>
      </c>
      <c r="E708" s="430" t="s">
        <v>457</v>
      </c>
      <c r="F708" s="301"/>
    </row>
    <row r="709" spans="1:6" ht="12.75" x14ac:dyDescent="0.2">
      <c r="A709" s="89"/>
      <c r="B709" s="89"/>
      <c r="C709" s="91">
        <v>649</v>
      </c>
      <c r="D709" s="430" t="s">
        <v>725</v>
      </c>
      <c r="E709" s="430" t="s">
        <v>1451</v>
      </c>
      <c r="F709" s="301"/>
    </row>
    <row r="710" spans="1:6" ht="12.75" x14ac:dyDescent="0.2">
      <c r="A710" s="89"/>
      <c r="B710" s="89"/>
      <c r="C710" s="91">
        <v>650</v>
      </c>
      <c r="D710" s="430" t="s">
        <v>427</v>
      </c>
      <c r="E710" s="430" t="s">
        <v>34</v>
      </c>
      <c r="F710" s="301"/>
    </row>
    <row r="711" spans="1:6" ht="12.75" x14ac:dyDescent="0.2">
      <c r="A711" s="89"/>
      <c r="B711" s="89"/>
      <c r="C711" s="91">
        <v>651</v>
      </c>
      <c r="D711" s="430" t="s">
        <v>429</v>
      </c>
      <c r="E711" s="430" t="s">
        <v>366</v>
      </c>
      <c r="F711" s="301"/>
    </row>
    <row r="712" spans="1:6" ht="12.75" x14ac:dyDescent="0.2">
      <c r="A712" s="89"/>
      <c r="B712" s="89"/>
      <c r="C712" s="91">
        <v>652</v>
      </c>
      <c r="D712" s="430" t="s">
        <v>1452</v>
      </c>
      <c r="E712" s="430" t="s">
        <v>861</v>
      </c>
      <c r="F712" s="301"/>
    </row>
    <row r="713" spans="1:6" ht="12.75" x14ac:dyDescent="0.2">
      <c r="A713" s="89"/>
      <c r="B713" s="89"/>
      <c r="C713" s="91">
        <v>653</v>
      </c>
      <c r="D713" s="430" t="s">
        <v>1453</v>
      </c>
      <c r="E713" s="430" t="s">
        <v>1454</v>
      </c>
      <c r="F713" s="301"/>
    </row>
    <row r="714" spans="1:6" ht="12.75" x14ac:dyDescent="0.2">
      <c r="A714" s="89"/>
      <c r="B714" s="89"/>
      <c r="C714" s="91">
        <v>654</v>
      </c>
      <c r="D714" s="430" t="s">
        <v>1455</v>
      </c>
      <c r="E714" s="430" t="s">
        <v>95</v>
      </c>
      <c r="F714" s="301"/>
    </row>
    <row r="715" spans="1:6" ht="12.75" x14ac:dyDescent="0.2">
      <c r="A715" s="89"/>
      <c r="B715" s="89"/>
      <c r="C715" s="91">
        <v>655</v>
      </c>
      <c r="D715" s="430" t="s">
        <v>1456</v>
      </c>
      <c r="E715" s="430" t="s">
        <v>1457</v>
      </c>
      <c r="F715" s="301"/>
    </row>
    <row r="716" spans="1:6" ht="12.75" x14ac:dyDescent="0.2">
      <c r="A716" s="89"/>
      <c r="B716" s="89"/>
      <c r="C716" s="91">
        <v>656</v>
      </c>
      <c r="D716" s="430" t="s">
        <v>434</v>
      </c>
      <c r="E716" s="430" t="s">
        <v>45</v>
      </c>
      <c r="F716" s="301"/>
    </row>
    <row r="717" spans="1:6" ht="12.75" x14ac:dyDescent="0.2">
      <c r="A717" s="89"/>
      <c r="B717" s="89"/>
      <c r="C717" s="91">
        <v>657</v>
      </c>
      <c r="D717" s="430" t="s">
        <v>1458</v>
      </c>
      <c r="E717" s="430" t="s">
        <v>861</v>
      </c>
      <c r="F717" s="301"/>
    </row>
    <row r="718" spans="1:6" ht="12.75" x14ac:dyDescent="0.2">
      <c r="A718" s="89"/>
      <c r="B718" s="89"/>
      <c r="C718" s="91">
        <v>658</v>
      </c>
      <c r="D718" s="430" t="s">
        <v>1224</v>
      </c>
      <c r="E718" s="430" t="s">
        <v>430</v>
      </c>
      <c r="F718" s="301"/>
    </row>
    <row r="719" spans="1:6" ht="12.75" x14ac:dyDescent="0.2">
      <c r="A719" s="89"/>
      <c r="B719" s="89"/>
      <c r="C719" s="91">
        <v>659</v>
      </c>
      <c r="D719" s="430" t="s">
        <v>618</v>
      </c>
      <c r="E719" s="430" t="s">
        <v>1459</v>
      </c>
      <c r="F719" s="301"/>
    </row>
    <row r="720" spans="1:6" ht="12.75" x14ac:dyDescent="0.2">
      <c r="A720" s="89"/>
      <c r="B720" s="89"/>
      <c r="C720" s="91"/>
      <c r="D720" s="1005" t="s">
        <v>445</v>
      </c>
      <c r="E720" s="1005" t="s">
        <v>1460</v>
      </c>
      <c r="F720" s="301"/>
    </row>
    <row r="721" spans="1:6" ht="12.75" x14ac:dyDescent="0.2">
      <c r="A721" s="89"/>
      <c r="B721" s="89"/>
      <c r="C721" s="91">
        <v>660</v>
      </c>
      <c r="D721" s="1006"/>
      <c r="E721" s="1006"/>
      <c r="F721" s="301"/>
    </row>
    <row r="722" spans="1:6" ht="12.75" x14ac:dyDescent="0.2">
      <c r="A722" s="89"/>
      <c r="B722" s="89"/>
      <c r="C722" s="91">
        <v>661</v>
      </c>
      <c r="D722" s="430" t="s">
        <v>1461</v>
      </c>
      <c r="E722" s="430" t="s">
        <v>366</v>
      </c>
      <c r="F722" s="301"/>
    </row>
    <row r="723" spans="1:6" ht="12.75" x14ac:dyDescent="0.2">
      <c r="A723" s="89"/>
      <c r="B723" s="89"/>
      <c r="C723" s="91">
        <v>662</v>
      </c>
      <c r="D723" s="430" t="s">
        <v>1462</v>
      </c>
      <c r="E723" s="430" t="s">
        <v>1463</v>
      </c>
      <c r="F723" s="301"/>
    </row>
    <row r="724" spans="1:6" ht="12.75" x14ac:dyDescent="0.2">
      <c r="A724" s="89"/>
      <c r="B724" s="89"/>
      <c r="C724" s="91">
        <v>663</v>
      </c>
      <c r="D724" s="430" t="s">
        <v>1464</v>
      </c>
      <c r="E724" s="430" t="s">
        <v>620</v>
      </c>
      <c r="F724" s="301"/>
    </row>
    <row r="725" spans="1:6" ht="12.75" x14ac:dyDescent="0.2">
      <c r="A725" s="89"/>
      <c r="B725" s="89"/>
      <c r="C725" s="91">
        <v>664</v>
      </c>
      <c r="D725" s="430" t="s">
        <v>437</v>
      </c>
      <c r="E725" s="430" t="s">
        <v>45</v>
      </c>
      <c r="F725" s="301"/>
    </row>
    <row r="726" spans="1:6" ht="12.75" x14ac:dyDescent="0.2">
      <c r="A726" s="89"/>
      <c r="B726" s="89"/>
      <c r="C726" s="91">
        <v>665</v>
      </c>
      <c r="D726" s="430" t="s">
        <v>1465</v>
      </c>
      <c r="E726" s="430" t="s">
        <v>1466</v>
      </c>
      <c r="F726" s="301"/>
    </row>
    <row r="727" spans="1:6" ht="12.75" x14ac:dyDescent="0.2">
      <c r="A727" s="89"/>
      <c r="B727" s="89"/>
      <c r="C727" s="91"/>
      <c r="D727" s="1005" t="s">
        <v>1467</v>
      </c>
      <c r="E727" s="1005" t="s">
        <v>413</v>
      </c>
      <c r="F727" s="301"/>
    </row>
    <row r="728" spans="1:6" ht="12.75" x14ac:dyDescent="0.2">
      <c r="A728" s="89"/>
      <c r="B728" s="89"/>
      <c r="C728" s="91">
        <v>666</v>
      </c>
      <c r="D728" s="1006"/>
      <c r="E728" s="1006"/>
      <c r="F728" s="301"/>
    </row>
    <row r="729" spans="1:6" ht="12.75" x14ac:dyDescent="0.2">
      <c r="A729" s="89"/>
      <c r="B729" s="89"/>
      <c r="C729" s="91">
        <v>667</v>
      </c>
      <c r="D729" s="430" t="s">
        <v>727</v>
      </c>
      <c r="E729" s="430" t="s">
        <v>1468</v>
      </c>
      <c r="F729" s="301"/>
    </row>
    <row r="730" spans="1:6" ht="12.75" x14ac:dyDescent="0.2">
      <c r="A730" s="89"/>
      <c r="B730" s="89"/>
      <c r="C730" s="91">
        <v>668</v>
      </c>
      <c r="D730" s="430" t="s">
        <v>421</v>
      </c>
      <c r="E730" s="430" t="s">
        <v>861</v>
      </c>
      <c r="F730" s="301"/>
    </row>
    <row r="731" spans="1:6" ht="12.75" x14ac:dyDescent="0.2">
      <c r="A731" s="89"/>
      <c r="B731" s="89"/>
      <c r="C731" s="91">
        <v>669</v>
      </c>
      <c r="D731" s="430" t="s">
        <v>427</v>
      </c>
      <c r="E731" s="430" t="s">
        <v>1469</v>
      </c>
      <c r="F731" s="301"/>
    </row>
    <row r="732" spans="1:6" ht="12.75" x14ac:dyDescent="0.2">
      <c r="A732" s="89"/>
      <c r="B732" s="89"/>
      <c r="C732" s="91"/>
      <c r="D732" s="1005" t="s">
        <v>1470</v>
      </c>
      <c r="E732" s="1005" t="s">
        <v>1471</v>
      </c>
      <c r="F732" s="301"/>
    </row>
    <row r="733" spans="1:6" ht="12.75" x14ac:dyDescent="0.2">
      <c r="A733" s="89"/>
      <c r="B733" s="89"/>
      <c r="C733" s="91">
        <v>670</v>
      </c>
      <c r="D733" s="1006"/>
      <c r="E733" s="1006"/>
      <c r="F733" s="301"/>
    </row>
    <row r="734" spans="1:6" ht="12.75" x14ac:dyDescent="0.2">
      <c r="A734" s="89"/>
      <c r="B734" s="89"/>
      <c r="C734" s="91">
        <v>671</v>
      </c>
      <c r="D734" s="430" t="s">
        <v>1470</v>
      </c>
      <c r="E734" s="430" t="s">
        <v>1472</v>
      </c>
      <c r="F734" s="301"/>
    </row>
    <row r="735" spans="1:6" ht="12.75" x14ac:dyDescent="0.2">
      <c r="A735" s="89"/>
      <c r="B735" s="89"/>
      <c r="C735" s="91">
        <v>672</v>
      </c>
      <c r="D735" s="430" t="s">
        <v>738</v>
      </c>
      <c r="E735" s="430" t="s">
        <v>423</v>
      </c>
      <c r="F735" s="301"/>
    </row>
    <row r="736" spans="1:6" ht="12.75" x14ac:dyDescent="0.2">
      <c r="A736" s="89"/>
      <c r="B736" s="89"/>
      <c r="C736" s="91">
        <v>673</v>
      </c>
      <c r="D736" s="430" t="s">
        <v>1473</v>
      </c>
      <c r="E736" s="430" t="s">
        <v>1474</v>
      </c>
      <c r="F736" s="301"/>
    </row>
    <row r="737" spans="1:6" ht="12.75" x14ac:dyDescent="0.2">
      <c r="A737" s="89"/>
      <c r="B737" s="89"/>
      <c r="C737" s="91">
        <v>674</v>
      </c>
      <c r="D737" s="430" t="s">
        <v>449</v>
      </c>
      <c r="E737" s="430" t="s">
        <v>861</v>
      </c>
      <c r="F737" s="301"/>
    </row>
    <row r="738" spans="1:6" ht="12.75" x14ac:dyDescent="0.2">
      <c r="A738" s="89"/>
      <c r="B738" s="89"/>
      <c r="C738" s="91">
        <v>675</v>
      </c>
      <c r="D738" s="430" t="s">
        <v>741</v>
      </c>
      <c r="E738" s="430" t="s">
        <v>1475</v>
      </c>
      <c r="F738" s="301"/>
    </row>
    <row r="739" spans="1:6" ht="12.75" x14ac:dyDescent="0.2">
      <c r="A739" s="89"/>
      <c r="B739" s="89"/>
      <c r="C739" s="91">
        <v>676</v>
      </c>
      <c r="D739" s="430" t="s">
        <v>698</v>
      </c>
      <c r="E739" s="430" t="s">
        <v>1014</v>
      </c>
      <c r="F739" s="301"/>
    </row>
    <row r="740" spans="1:6" ht="12.75" x14ac:dyDescent="0.2">
      <c r="A740" s="89"/>
      <c r="B740" s="89"/>
      <c r="C740" s="91">
        <v>677</v>
      </c>
      <c r="D740" s="430" t="s">
        <v>1476</v>
      </c>
      <c r="E740" s="430" t="s">
        <v>861</v>
      </c>
      <c r="F740" s="301"/>
    </row>
    <row r="741" spans="1:6" ht="12.75" x14ac:dyDescent="0.2">
      <c r="A741" s="89"/>
      <c r="B741" s="89"/>
      <c r="C741" s="91">
        <v>678</v>
      </c>
      <c r="D741" s="430" t="s">
        <v>1477</v>
      </c>
      <c r="E741" s="430" t="s">
        <v>1478</v>
      </c>
      <c r="F741" s="301"/>
    </row>
    <row r="742" spans="1:6" ht="12.75" x14ac:dyDescent="0.2">
      <c r="A742" s="89"/>
      <c r="B742" s="89"/>
      <c r="C742" s="91"/>
      <c r="D742" s="1005" t="s">
        <v>1479</v>
      </c>
      <c r="E742" s="1005" t="s">
        <v>1480</v>
      </c>
      <c r="F742" s="301"/>
    </row>
    <row r="743" spans="1:6" ht="12.75" x14ac:dyDescent="0.2">
      <c r="A743" s="89"/>
      <c r="B743" s="89"/>
      <c r="C743" s="91">
        <v>679</v>
      </c>
      <c r="D743" s="1006"/>
      <c r="E743" s="1006"/>
      <c r="F743" s="301"/>
    </row>
    <row r="744" spans="1:6" ht="12.75" x14ac:dyDescent="0.2">
      <c r="A744" s="89"/>
      <c r="B744" s="89"/>
      <c r="C744" s="91">
        <v>680</v>
      </c>
      <c r="D744" s="430" t="s">
        <v>1481</v>
      </c>
      <c r="E744" s="430" t="s">
        <v>861</v>
      </c>
      <c r="F744" s="301"/>
    </row>
    <row r="745" spans="1:6" ht="12.75" x14ac:dyDescent="0.2">
      <c r="A745" s="89"/>
      <c r="B745" s="89"/>
      <c r="C745" s="91">
        <v>681</v>
      </c>
      <c r="D745" s="430" t="s">
        <v>712</v>
      </c>
      <c r="E745" s="430" t="s">
        <v>861</v>
      </c>
      <c r="F745" s="301"/>
    </row>
    <row r="746" spans="1:6" ht="12.75" x14ac:dyDescent="0.2">
      <c r="A746" s="89"/>
      <c r="B746" s="89"/>
      <c r="C746" s="91">
        <v>682</v>
      </c>
      <c r="D746" s="430" t="s">
        <v>1482</v>
      </c>
      <c r="E746" s="430" t="s">
        <v>1483</v>
      </c>
      <c r="F746" s="301"/>
    </row>
    <row r="747" spans="1:6" ht="12.75" x14ac:dyDescent="0.2">
      <c r="A747" s="89"/>
      <c r="B747" s="89"/>
      <c r="C747" s="91">
        <v>683</v>
      </c>
      <c r="D747" s="430" t="s">
        <v>1484</v>
      </c>
      <c r="E747" s="430" t="s">
        <v>1485</v>
      </c>
      <c r="F747" s="301"/>
    </row>
    <row r="748" spans="1:6" ht="12.75" x14ac:dyDescent="0.2">
      <c r="A748" s="89"/>
      <c r="B748" s="89"/>
      <c r="C748" s="91">
        <v>684</v>
      </c>
      <c r="D748" s="430" t="s">
        <v>1486</v>
      </c>
      <c r="E748" s="430" t="s">
        <v>861</v>
      </c>
      <c r="F748" s="301"/>
    </row>
    <row r="749" spans="1:6" ht="12.75" x14ac:dyDescent="0.2">
      <c r="A749" s="89"/>
      <c r="B749" s="89"/>
      <c r="C749" s="91">
        <v>685</v>
      </c>
      <c r="D749" s="430" t="s">
        <v>1487</v>
      </c>
      <c r="E749" s="430" t="s">
        <v>1488</v>
      </c>
      <c r="F749" s="301"/>
    </row>
    <row r="750" spans="1:6" ht="12.75" x14ac:dyDescent="0.2">
      <c r="A750" s="89"/>
      <c r="B750" s="89"/>
      <c r="C750" s="91">
        <v>686</v>
      </c>
      <c r="D750" s="430" t="s">
        <v>1489</v>
      </c>
      <c r="E750" s="430" t="s">
        <v>425</v>
      </c>
      <c r="F750" s="301"/>
    </row>
    <row r="751" spans="1:6" ht="12.75" x14ac:dyDescent="0.2">
      <c r="A751" s="89"/>
      <c r="B751" s="89"/>
      <c r="C751" s="91">
        <v>687</v>
      </c>
      <c r="D751" s="430" t="s">
        <v>1490</v>
      </c>
      <c r="E751" s="430" t="s">
        <v>861</v>
      </c>
      <c r="F751" s="301"/>
    </row>
    <row r="752" spans="1:6" ht="12.75" x14ac:dyDescent="0.2">
      <c r="A752" s="89"/>
      <c r="B752" s="89"/>
      <c r="C752" s="91">
        <v>688</v>
      </c>
      <c r="D752" s="430" t="s">
        <v>1491</v>
      </c>
      <c r="E752" s="430" t="s">
        <v>413</v>
      </c>
      <c r="F752" s="301"/>
    </row>
    <row r="753" spans="1:6" ht="12.75" x14ac:dyDescent="0.2">
      <c r="A753" s="89"/>
      <c r="B753" s="89"/>
      <c r="C753" s="91">
        <v>689</v>
      </c>
      <c r="D753" s="430" t="s">
        <v>1322</v>
      </c>
      <c r="E753" s="430" t="s">
        <v>451</v>
      </c>
      <c r="F753" s="301"/>
    </row>
    <row r="754" spans="1:6" ht="12.75" x14ac:dyDescent="0.2">
      <c r="A754" s="89"/>
      <c r="B754" s="89"/>
      <c r="C754" s="91">
        <v>690</v>
      </c>
      <c r="D754" s="430" t="s">
        <v>1492</v>
      </c>
      <c r="E754" s="430" t="s">
        <v>45</v>
      </c>
      <c r="F754" s="301"/>
    </row>
    <row r="755" spans="1:6" ht="12.75" x14ac:dyDescent="0.2">
      <c r="A755" s="89"/>
      <c r="B755" s="89"/>
      <c r="C755" s="91">
        <v>691</v>
      </c>
      <c r="D755" s="430" t="s">
        <v>1493</v>
      </c>
      <c r="E755" s="430" t="s">
        <v>861</v>
      </c>
      <c r="F755" s="301"/>
    </row>
    <row r="756" spans="1:6" ht="12.75" x14ac:dyDescent="0.2">
      <c r="A756" s="89"/>
      <c r="B756" s="89"/>
      <c r="C756" s="91">
        <v>692</v>
      </c>
      <c r="D756" s="430" t="s">
        <v>1494</v>
      </c>
      <c r="E756" s="430" t="s">
        <v>45</v>
      </c>
      <c r="F756" s="301"/>
    </row>
    <row r="757" spans="1:6" ht="12.75" x14ac:dyDescent="0.2">
      <c r="A757" s="89"/>
      <c r="B757" s="89"/>
      <c r="C757" s="91">
        <v>693</v>
      </c>
      <c r="D757" s="430" t="s">
        <v>427</v>
      </c>
      <c r="E757" s="430" t="s">
        <v>32</v>
      </c>
      <c r="F757" s="301"/>
    </row>
    <row r="758" spans="1:6" ht="12.75" x14ac:dyDescent="0.2">
      <c r="A758" s="89"/>
      <c r="B758" s="89"/>
      <c r="C758" s="91">
        <v>694</v>
      </c>
      <c r="D758" s="430" t="s">
        <v>1495</v>
      </c>
      <c r="E758" s="430" t="s">
        <v>95</v>
      </c>
      <c r="F758" s="301"/>
    </row>
    <row r="759" spans="1:6" ht="12.75" x14ac:dyDescent="0.2">
      <c r="A759" s="89"/>
      <c r="B759" s="89"/>
      <c r="C759" s="91">
        <v>695</v>
      </c>
      <c r="D759" s="430" t="s">
        <v>1496</v>
      </c>
      <c r="E759" s="430" t="s">
        <v>1497</v>
      </c>
      <c r="F759" s="301"/>
    </row>
    <row r="760" spans="1:6" ht="12.75" x14ac:dyDescent="0.2">
      <c r="A760" s="89"/>
      <c r="B760" s="89"/>
      <c r="C760" s="91">
        <v>696</v>
      </c>
      <c r="D760" s="430" t="s">
        <v>1498</v>
      </c>
      <c r="E760" s="430" t="s">
        <v>422</v>
      </c>
      <c r="F760" s="301"/>
    </row>
    <row r="761" spans="1:6" ht="12.75" x14ac:dyDescent="0.2">
      <c r="A761" s="89"/>
      <c r="B761" s="89"/>
      <c r="C761" s="91">
        <v>697</v>
      </c>
      <c r="D761" s="430" t="s">
        <v>1499</v>
      </c>
      <c r="E761" s="430" t="s">
        <v>45</v>
      </c>
      <c r="F761" s="301"/>
    </row>
    <row r="762" spans="1:6" ht="12.75" x14ac:dyDescent="0.2">
      <c r="A762" s="89"/>
      <c r="B762" s="89"/>
      <c r="C762" s="91">
        <v>698</v>
      </c>
      <c r="D762" s="430" t="s">
        <v>1500</v>
      </c>
      <c r="E762" s="430" t="s">
        <v>861</v>
      </c>
      <c r="F762" s="301"/>
    </row>
    <row r="763" spans="1:6" ht="12.75" x14ac:dyDescent="0.2">
      <c r="A763" s="89"/>
      <c r="B763" s="89"/>
      <c r="C763" s="91">
        <v>699</v>
      </c>
      <c r="D763" s="430" t="s">
        <v>1501</v>
      </c>
      <c r="E763" s="430" t="s">
        <v>861</v>
      </c>
      <c r="F763" s="301"/>
    </row>
    <row r="764" spans="1:6" ht="12.75" x14ac:dyDescent="0.2">
      <c r="A764" s="89"/>
      <c r="B764" s="89"/>
      <c r="C764" s="91">
        <v>700</v>
      </c>
      <c r="D764" s="430" t="s">
        <v>1502</v>
      </c>
      <c r="E764" s="430" t="s">
        <v>423</v>
      </c>
      <c r="F764" s="301"/>
    </row>
    <row r="765" spans="1:6" ht="12.75" x14ac:dyDescent="0.2">
      <c r="A765" s="89"/>
      <c r="B765" s="89"/>
      <c r="C765" s="91">
        <v>701</v>
      </c>
      <c r="D765" s="430" t="s">
        <v>1503</v>
      </c>
      <c r="E765" s="430" t="s">
        <v>95</v>
      </c>
      <c r="F765" s="301"/>
    </row>
    <row r="766" spans="1:6" ht="12.75" x14ac:dyDescent="0.2">
      <c r="A766" s="89"/>
      <c r="B766" s="89"/>
      <c r="C766" s="91">
        <v>702</v>
      </c>
      <c r="D766" s="430" t="s">
        <v>1504</v>
      </c>
      <c r="E766" s="430" t="s">
        <v>861</v>
      </c>
      <c r="F766" s="301"/>
    </row>
    <row r="767" spans="1:6" ht="12.75" x14ac:dyDescent="0.2">
      <c r="A767" s="89"/>
      <c r="B767" s="89"/>
      <c r="C767" s="91">
        <v>703</v>
      </c>
      <c r="D767" s="430" t="s">
        <v>1505</v>
      </c>
      <c r="E767" s="430" t="s">
        <v>422</v>
      </c>
      <c r="F767" s="301"/>
    </row>
    <row r="768" spans="1:6" ht="12.75" x14ac:dyDescent="0.2">
      <c r="A768" s="89"/>
      <c r="B768" s="89"/>
      <c r="C768" s="91">
        <v>704</v>
      </c>
      <c r="D768" s="430" t="s">
        <v>1506</v>
      </c>
      <c r="E768" s="430" t="s">
        <v>1507</v>
      </c>
      <c r="F768" s="301"/>
    </row>
    <row r="769" spans="1:6" ht="12.75" x14ac:dyDescent="0.2">
      <c r="A769" s="89"/>
      <c r="B769" s="89"/>
      <c r="C769" s="91"/>
      <c r="D769" s="1005" t="s">
        <v>1508</v>
      </c>
      <c r="E769" s="1005" t="s">
        <v>1509</v>
      </c>
      <c r="F769" s="301"/>
    </row>
    <row r="770" spans="1:6" ht="12.75" x14ac:dyDescent="0.2">
      <c r="A770" s="89"/>
      <c r="B770" s="89"/>
      <c r="C770" s="91">
        <v>705</v>
      </c>
      <c r="D770" s="1006"/>
      <c r="E770" s="1006"/>
      <c r="F770" s="301"/>
    </row>
    <row r="771" spans="1:6" ht="12.75" x14ac:dyDescent="0.2">
      <c r="A771" s="89"/>
      <c r="B771" s="89"/>
      <c r="C771" s="91">
        <v>706</v>
      </c>
      <c r="D771" s="430" t="s">
        <v>1510</v>
      </c>
      <c r="E771" s="430" t="s">
        <v>1511</v>
      </c>
      <c r="F771" s="301"/>
    </row>
    <row r="772" spans="1:6" ht="12.75" x14ac:dyDescent="0.2">
      <c r="A772" s="89"/>
      <c r="B772" s="89"/>
      <c r="C772" s="91"/>
      <c r="D772" s="1005" t="s">
        <v>1512</v>
      </c>
      <c r="E772" s="1005" t="s">
        <v>454</v>
      </c>
      <c r="F772" s="301"/>
    </row>
    <row r="773" spans="1:6" ht="12.75" x14ac:dyDescent="0.2">
      <c r="A773" s="89"/>
      <c r="B773" s="89"/>
      <c r="C773" s="91">
        <v>707</v>
      </c>
      <c r="D773" s="1006"/>
      <c r="E773" s="1006"/>
      <c r="F773" s="301"/>
    </row>
    <row r="774" spans="1:6" ht="12.75" x14ac:dyDescent="0.2">
      <c r="A774" s="89"/>
      <c r="B774" s="89"/>
      <c r="C774" s="91">
        <v>708</v>
      </c>
      <c r="D774" s="430" t="s">
        <v>1513</v>
      </c>
      <c r="E774" s="430" t="s">
        <v>620</v>
      </c>
      <c r="F774" s="301"/>
    </row>
    <row r="775" spans="1:6" ht="12.75" x14ac:dyDescent="0.2">
      <c r="A775" s="89"/>
      <c r="B775" s="89"/>
      <c r="C775" s="91">
        <v>709</v>
      </c>
      <c r="D775" s="430" t="s">
        <v>1514</v>
      </c>
      <c r="E775" s="430" t="s">
        <v>95</v>
      </c>
      <c r="F775" s="301"/>
    </row>
    <row r="776" spans="1:6" ht="12.75" x14ac:dyDescent="0.2">
      <c r="A776" s="89"/>
      <c r="B776" s="89"/>
      <c r="C776" s="91">
        <v>710</v>
      </c>
      <c r="D776" s="430" t="s">
        <v>1515</v>
      </c>
      <c r="E776" s="430" t="s">
        <v>861</v>
      </c>
      <c r="F776" s="301"/>
    </row>
    <row r="777" spans="1:6" ht="12.75" x14ac:dyDescent="0.2">
      <c r="A777" s="89"/>
      <c r="B777" s="89"/>
      <c r="C777" s="91">
        <v>711</v>
      </c>
      <c r="D777" s="430" t="s">
        <v>1516</v>
      </c>
      <c r="E777" s="430" t="s">
        <v>861</v>
      </c>
      <c r="F777" s="301"/>
    </row>
    <row r="778" spans="1:6" ht="12.75" x14ac:dyDescent="0.2">
      <c r="A778" s="89"/>
      <c r="B778" s="89"/>
      <c r="C778" s="91">
        <v>712</v>
      </c>
      <c r="D778" s="430" t="s">
        <v>441</v>
      </c>
      <c r="E778" s="430" t="s">
        <v>861</v>
      </c>
      <c r="F778" s="301"/>
    </row>
    <row r="779" spans="1:6" ht="12.75" x14ac:dyDescent="0.2">
      <c r="A779" s="89"/>
      <c r="B779" s="89"/>
      <c r="C779" s="91">
        <v>713</v>
      </c>
      <c r="D779" s="430" t="s">
        <v>1517</v>
      </c>
      <c r="E779" s="430" t="s">
        <v>861</v>
      </c>
      <c r="F779" s="301"/>
    </row>
    <row r="780" spans="1:6" ht="12.75" x14ac:dyDescent="0.2">
      <c r="A780" s="89"/>
      <c r="B780" s="89"/>
      <c r="C780" s="91">
        <v>714</v>
      </c>
      <c r="D780" s="430" t="s">
        <v>456</v>
      </c>
      <c r="E780" s="430" t="s">
        <v>861</v>
      </c>
      <c r="F780" s="301"/>
    </row>
    <row r="781" spans="1:6" ht="12.75" x14ac:dyDescent="0.2">
      <c r="A781" s="89"/>
      <c r="B781" s="89"/>
      <c r="C781" s="91">
        <v>715</v>
      </c>
      <c r="D781" s="430" t="s">
        <v>1518</v>
      </c>
      <c r="E781" s="430" t="s">
        <v>707</v>
      </c>
      <c r="F781" s="301"/>
    </row>
    <row r="782" spans="1:6" ht="12.75" x14ac:dyDescent="0.2">
      <c r="A782" s="89"/>
      <c r="B782" s="89"/>
      <c r="C782" s="91"/>
      <c r="D782" s="1005" t="s">
        <v>1519</v>
      </c>
      <c r="E782" s="1005" t="s">
        <v>861</v>
      </c>
      <c r="F782" s="301"/>
    </row>
    <row r="783" spans="1:6" ht="12.75" x14ac:dyDescent="0.2">
      <c r="A783" s="89"/>
      <c r="B783" s="89"/>
      <c r="C783" s="91">
        <v>716</v>
      </c>
      <c r="D783" s="1006"/>
      <c r="E783" s="1006"/>
      <c r="F783" s="301"/>
    </row>
    <row r="784" spans="1:6" ht="12.75" x14ac:dyDescent="0.2">
      <c r="A784" s="89"/>
      <c r="B784" s="89"/>
      <c r="C784" s="91">
        <v>717</v>
      </c>
      <c r="D784" s="430" t="s">
        <v>1520</v>
      </c>
      <c r="E784" s="430" t="s">
        <v>861</v>
      </c>
      <c r="F784" s="301"/>
    </row>
    <row r="785" spans="1:6" ht="12.75" x14ac:dyDescent="0.2">
      <c r="A785" s="89"/>
      <c r="B785" s="89"/>
      <c r="C785" s="91">
        <v>718</v>
      </c>
      <c r="D785" s="430" t="s">
        <v>1521</v>
      </c>
      <c r="E785" s="430" t="s">
        <v>95</v>
      </c>
      <c r="F785" s="301"/>
    </row>
    <row r="786" spans="1:6" ht="12.75" x14ac:dyDescent="0.2">
      <c r="A786" s="89"/>
      <c r="B786" s="89"/>
      <c r="C786" s="91">
        <v>719</v>
      </c>
      <c r="D786" s="430" t="s">
        <v>1522</v>
      </c>
      <c r="E786" s="430" t="s">
        <v>1004</v>
      </c>
      <c r="F786" s="301"/>
    </row>
    <row r="787" spans="1:6" ht="12.75" x14ac:dyDescent="0.2">
      <c r="A787" s="89"/>
      <c r="B787" s="89"/>
      <c r="C787" s="91">
        <v>720</v>
      </c>
      <c r="D787" s="430" t="s">
        <v>1523</v>
      </c>
      <c r="E787" s="430" t="s">
        <v>451</v>
      </c>
      <c r="F787" s="301"/>
    </row>
    <row r="788" spans="1:6" ht="12.75" x14ac:dyDescent="0.2">
      <c r="A788" s="89"/>
      <c r="B788" s="89"/>
      <c r="C788" s="91">
        <v>721</v>
      </c>
      <c r="D788" s="430" t="s">
        <v>449</v>
      </c>
      <c r="E788" s="430" t="s">
        <v>619</v>
      </c>
      <c r="F788" s="301"/>
    </row>
    <row r="789" spans="1:6" ht="12.75" x14ac:dyDescent="0.2">
      <c r="A789" s="89"/>
      <c r="B789" s="89"/>
      <c r="C789" s="91">
        <v>722</v>
      </c>
      <c r="D789" s="430" t="s">
        <v>1524</v>
      </c>
      <c r="E789" s="430" t="s">
        <v>861</v>
      </c>
      <c r="F789" s="301"/>
    </row>
    <row r="790" spans="1:6" ht="12.75" x14ac:dyDescent="0.2">
      <c r="A790" s="89"/>
      <c r="B790" s="89"/>
      <c r="C790" s="91">
        <v>723</v>
      </c>
      <c r="D790" s="430" t="s">
        <v>1487</v>
      </c>
      <c r="E790" s="430" t="s">
        <v>365</v>
      </c>
      <c r="F790" s="301"/>
    </row>
    <row r="791" spans="1:6" ht="12.75" x14ac:dyDescent="0.2">
      <c r="A791" s="89"/>
      <c r="B791" s="89"/>
      <c r="C791" s="91"/>
      <c r="D791" s="1005" t="s">
        <v>1525</v>
      </c>
      <c r="E791" s="1005" t="s">
        <v>861</v>
      </c>
      <c r="F791" s="301"/>
    </row>
    <row r="792" spans="1:6" ht="12.75" x14ac:dyDescent="0.2">
      <c r="A792" s="89"/>
      <c r="B792" s="89"/>
      <c r="C792" s="91">
        <v>724</v>
      </c>
      <c r="D792" s="1006"/>
      <c r="E792" s="1006"/>
      <c r="F792" s="301"/>
    </row>
    <row r="793" spans="1:6" ht="12.75" x14ac:dyDescent="0.2">
      <c r="A793" s="89"/>
      <c r="B793" s="89"/>
      <c r="C793" s="91">
        <v>725</v>
      </c>
      <c r="D793" s="430" t="s">
        <v>1526</v>
      </c>
      <c r="E793" s="430" t="s">
        <v>861</v>
      </c>
      <c r="F793" s="301"/>
    </row>
    <row r="794" spans="1:6" ht="12.75" x14ac:dyDescent="0.2">
      <c r="A794" s="89"/>
      <c r="B794" s="89"/>
      <c r="C794" s="91">
        <v>726</v>
      </c>
      <c r="D794" s="430" t="s">
        <v>1090</v>
      </c>
      <c r="E794" s="430" t="s">
        <v>1527</v>
      </c>
      <c r="F794" s="301"/>
    </row>
    <row r="795" spans="1:6" ht="12.75" x14ac:dyDescent="0.2">
      <c r="A795" s="89"/>
      <c r="B795" s="89"/>
      <c r="C795" s="91">
        <v>727</v>
      </c>
      <c r="D795" s="430" t="s">
        <v>1528</v>
      </c>
      <c r="E795" s="430" t="s">
        <v>423</v>
      </c>
      <c r="F795" s="301"/>
    </row>
    <row r="796" spans="1:6" ht="12.75" x14ac:dyDescent="0.2">
      <c r="A796" s="89"/>
      <c r="B796" s="89"/>
      <c r="C796" s="91"/>
      <c r="D796" s="1005" t="s">
        <v>1529</v>
      </c>
      <c r="E796" s="1005" t="s">
        <v>95</v>
      </c>
      <c r="F796" s="301"/>
    </row>
    <row r="797" spans="1:6" ht="12.75" x14ac:dyDescent="0.2">
      <c r="A797" s="89"/>
      <c r="B797" s="89"/>
      <c r="C797" s="91">
        <v>728</v>
      </c>
      <c r="D797" s="1006"/>
      <c r="E797" s="1006"/>
      <c r="F797" s="301"/>
    </row>
    <row r="798" spans="1:6" ht="12.75" x14ac:dyDescent="0.2">
      <c r="A798" s="89"/>
      <c r="B798" s="89"/>
      <c r="C798" s="91">
        <v>729</v>
      </c>
      <c r="D798" s="430" t="s">
        <v>1530</v>
      </c>
      <c r="E798" s="430" t="s">
        <v>861</v>
      </c>
      <c r="F798" s="301"/>
    </row>
    <row r="799" spans="1:6" ht="12.75" x14ac:dyDescent="0.2">
      <c r="A799" s="89"/>
      <c r="B799" s="89"/>
      <c r="C799" s="91">
        <v>730</v>
      </c>
      <c r="D799" s="430" t="s">
        <v>455</v>
      </c>
      <c r="E799" s="430" t="s">
        <v>861</v>
      </c>
      <c r="F799" s="301"/>
    </row>
    <row r="800" spans="1:6" ht="12.75" x14ac:dyDescent="0.2">
      <c r="A800" s="89"/>
      <c r="B800" s="89"/>
      <c r="C800" s="91">
        <v>731</v>
      </c>
      <c r="D800" s="430" t="s">
        <v>445</v>
      </c>
      <c r="E800" s="430" t="s">
        <v>45</v>
      </c>
      <c r="F800" s="301"/>
    </row>
    <row r="801" spans="1:6" ht="12.75" x14ac:dyDescent="0.2">
      <c r="A801" s="89"/>
      <c r="B801" s="89"/>
      <c r="C801" s="91">
        <v>732</v>
      </c>
      <c r="D801" s="430" t="s">
        <v>1531</v>
      </c>
      <c r="E801" s="430" t="s">
        <v>687</v>
      </c>
      <c r="F801" s="301"/>
    </row>
    <row r="802" spans="1:6" ht="12.75" x14ac:dyDescent="0.2">
      <c r="A802" s="89"/>
      <c r="B802" s="89"/>
      <c r="C802" s="91">
        <v>733</v>
      </c>
      <c r="D802" s="430" t="s">
        <v>686</v>
      </c>
      <c r="E802" s="430" t="s">
        <v>45</v>
      </c>
      <c r="F802" s="301"/>
    </row>
    <row r="803" spans="1:6" ht="12.75" x14ac:dyDescent="0.2">
      <c r="A803" s="89"/>
      <c r="B803" s="89"/>
      <c r="C803" s="91">
        <v>734</v>
      </c>
      <c r="D803" s="430" t="s">
        <v>429</v>
      </c>
      <c r="E803" s="430" t="s">
        <v>423</v>
      </c>
      <c r="F803" s="301"/>
    </row>
    <row r="804" spans="1:6" ht="12.75" x14ac:dyDescent="0.2">
      <c r="A804" s="89"/>
      <c r="B804" s="89"/>
      <c r="C804" s="91">
        <v>735</v>
      </c>
      <c r="D804" s="430" t="s">
        <v>1532</v>
      </c>
      <c r="E804" s="430" t="s">
        <v>95</v>
      </c>
      <c r="F804" s="301"/>
    </row>
    <row r="805" spans="1:6" ht="12.75" x14ac:dyDescent="0.2">
      <c r="A805" s="89"/>
      <c r="B805" s="89"/>
      <c r="C805" s="91">
        <v>736</v>
      </c>
      <c r="D805" s="430" t="s">
        <v>1533</v>
      </c>
      <c r="E805" s="430" t="s">
        <v>861</v>
      </c>
      <c r="F805" s="301"/>
    </row>
    <row r="806" spans="1:6" ht="12.75" x14ac:dyDescent="0.2">
      <c r="A806" s="89"/>
      <c r="B806" s="89"/>
      <c r="C806" s="91"/>
      <c r="D806" s="1005" t="s">
        <v>1534</v>
      </c>
      <c r="E806" s="1005" t="s">
        <v>45</v>
      </c>
      <c r="F806" s="301"/>
    </row>
    <row r="807" spans="1:6" ht="12.75" x14ac:dyDescent="0.2">
      <c r="A807" s="89"/>
      <c r="B807" s="89"/>
      <c r="C807" s="91">
        <v>737</v>
      </c>
      <c r="D807" s="1006"/>
      <c r="E807" s="1006"/>
      <c r="F807" s="301"/>
    </row>
    <row r="808" spans="1:6" ht="12.75" x14ac:dyDescent="0.2">
      <c r="A808" s="89"/>
      <c r="B808" s="89"/>
      <c r="C808" s="91"/>
      <c r="D808" s="1005" t="s">
        <v>1535</v>
      </c>
      <c r="E808" s="1005" t="s">
        <v>1536</v>
      </c>
      <c r="F808" s="301"/>
    </row>
    <row r="809" spans="1:6" ht="12.75" x14ac:dyDescent="0.2">
      <c r="A809" s="89"/>
      <c r="B809" s="89"/>
      <c r="C809" s="91">
        <v>738</v>
      </c>
      <c r="D809" s="1006"/>
      <c r="E809" s="1006"/>
      <c r="F809" s="301"/>
    </row>
    <row r="810" spans="1:6" ht="12.75" x14ac:dyDescent="0.2">
      <c r="A810" s="89"/>
      <c r="B810" s="89"/>
      <c r="C810" s="91">
        <v>739</v>
      </c>
      <c r="D810" s="430" t="s">
        <v>1537</v>
      </c>
      <c r="E810" s="430" t="s">
        <v>45</v>
      </c>
      <c r="F810" s="301"/>
    </row>
    <row r="811" spans="1:6" ht="12.75" x14ac:dyDescent="0.2">
      <c r="A811" s="89"/>
      <c r="B811" s="89"/>
      <c r="C811" s="91">
        <v>740</v>
      </c>
      <c r="D811" s="430" t="s">
        <v>1538</v>
      </c>
      <c r="E811" s="430" t="s">
        <v>428</v>
      </c>
      <c r="F811" s="301"/>
    </row>
    <row r="812" spans="1:6" ht="12.75" x14ac:dyDescent="0.2">
      <c r="A812" s="89"/>
      <c r="B812" s="89"/>
      <c r="C812" s="91">
        <v>741</v>
      </c>
      <c r="D812" s="430" t="s">
        <v>1539</v>
      </c>
      <c r="E812" s="430" t="s">
        <v>1540</v>
      </c>
      <c r="F812" s="301"/>
    </row>
    <row r="813" spans="1:6" ht="12.75" x14ac:dyDescent="0.2">
      <c r="A813" s="89"/>
      <c r="B813" s="89"/>
      <c r="C813" s="91"/>
      <c r="D813" s="1005" t="s">
        <v>1541</v>
      </c>
      <c r="E813" s="1005" t="s">
        <v>425</v>
      </c>
      <c r="F813" s="301"/>
    </row>
    <row r="814" spans="1:6" ht="12.75" x14ac:dyDescent="0.2">
      <c r="A814" s="89"/>
      <c r="B814" s="89"/>
      <c r="C814" s="91">
        <v>742</v>
      </c>
      <c r="D814" s="1006"/>
      <c r="E814" s="1006"/>
      <c r="F814" s="301"/>
    </row>
    <row r="815" spans="1:6" ht="12.75" x14ac:dyDescent="0.2">
      <c r="A815" s="89"/>
      <c r="B815" s="89"/>
      <c r="C815" s="91">
        <v>743</v>
      </c>
      <c r="D815" s="430" t="s">
        <v>1542</v>
      </c>
      <c r="E815" s="430" t="s">
        <v>95</v>
      </c>
      <c r="F815" s="301"/>
    </row>
    <row r="816" spans="1:6" ht="12.75" x14ac:dyDescent="0.2">
      <c r="A816" s="89"/>
      <c r="B816" s="89"/>
      <c r="C816" s="91">
        <v>744</v>
      </c>
      <c r="D816" s="430" t="s">
        <v>1543</v>
      </c>
      <c r="E816" s="430" t="s">
        <v>1544</v>
      </c>
      <c r="F816" s="301"/>
    </row>
    <row r="817" spans="1:6" ht="12.75" x14ac:dyDescent="0.2">
      <c r="A817" s="89"/>
      <c r="B817" s="89"/>
      <c r="C817" s="91">
        <v>745</v>
      </c>
      <c r="D817" s="430" t="s">
        <v>1545</v>
      </c>
      <c r="E817" s="430" t="s">
        <v>423</v>
      </c>
      <c r="F817" s="301"/>
    </row>
    <row r="818" spans="1:6" ht="12.75" x14ac:dyDescent="0.2">
      <c r="A818" s="89"/>
      <c r="B818" s="89"/>
      <c r="C818" s="91">
        <v>746</v>
      </c>
      <c r="D818" s="430" t="s">
        <v>1546</v>
      </c>
      <c r="E818" s="430" t="s">
        <v>425</v>
      </c>
      <c r="F818" s="301"/>
    </row>
    <row r="819" spans="1:6" ht="12.75" x14ac:dyDescent="0.2">
      <c r="A819" s="89"/>
      <c r="B819" s="89"/>
      <c r="C819" s="91">
        <v>747</v>
      </c>
      <c r="D819" s="430" t="s">
        <v>709</v>
      </c>
      <c r="E819" s="430" t="s">
        <v>95</v>
      </c>
      <c r="F819" s="301"/>
    </row>
    <row r="820" spans="1:6" ht="12.75" x14ac:dyDescent="0.2">
      <c r="A820" s="89"/>
      <c r="B820" s="89"/>
      <c r="C820" s="91"/>
      <c r="D820" s="1005" t="s">
        <v>1547</v>
      </c>
      <c r="E820" s="1005" t="s">
        <v>423</v>
      </c>
      <c r="F820" s="301"/>
    </row>
    <row r="821" spans="1:6" ht="12.75" x14ac:dyDescent="0.2">
      <c r="A821" s="89"/>
      <c r="B821" s="89"/>
      <c r="C821" s="91">
        <v>748</v>
      </c>
      <c r="D821" s="1006"/>
      <c r="E821" s="1006"/>
      <c r="F821" s="301"/>
    </row>
    <row r="822" spans="1:6" ht="12.75" x14ac:dyDescent="0.2">
      <c r="A822" s="89"/>
      <c r="B822" s="89"/>
      <c r="C822" s="91">
        <v>749</v>
      </c>
      <c r="D822" s="430" t="s">
        <v>456</v>
      </c>
      <c r="E822" s="430" t="s">
        <v>861</v>
      </c>
      <c r="F822" s="301"/>
    </row>
    <row r="823" spans="1:6" ht="12.75" x14ac:dyDescent="0.2">
      <c r="A823" s="89"/>
      <c r="B823" s="89"/>
      <c r="C823" s="91"/>
      <c r="D823" s="1005" t="s">
        <v>1548</v>
      </c>
      <c r="E823" s="1005" t="s">
        <v>1549</v>
      </c>
      <c r="F823" s="301"/>
    </row>
    <row r="824" spans="1:6" ht="12.75" x14ac:dyDescent="0.2">
      <c r="A824" s="89"/>
      <c r="B824" s="89"/>
      <c r="C824" s="91">
        <v>750</v>
      </c>
      <c r="D824" s="1006"/>
      <c r="E824" s="1006"/>
      <c r="F824" s="301"/>
    </row>
    <row r="825" spans="1:6" ht="12.75" x14ac:dyDescent="0.2">
      <c r="A825" s="89"/>
      <c r="B825" s="89"/>
      <c r="C825" s="91">
        <v>751</v>
      </c>
      <c r="D825" s="430" t="s">
        <v>688</v>
      </c>
      <c r="E825" s="430" t="s">
        <v>425</v>
      </c>
      <c r="F825" s="301"/>
    </row>
    <row r="826" spans="1:6" ht="12.75" x14ac:dyDescent="0.2">
      <c r="A826" s="89"/>
      <c r="B826" s="89"/>
      <c r="C826" s="91">
        <v>752</v>
      </c>
      <c r="D826" s="430" t="s">
        <v>697</v>
      </c>
      <c r="E826" s="430" t="s">
        <v>423</v>
      </c>
      <c r="F826" s="301"/>
    </row>
    <row r="827" spans="1:6" ht="12.75" x14ac:dyDescent="0.2">
      <c r="A827" s="89"/>
      <c r="B827" s="89"/>
      <c r="C827" s="91">
        <v>753</v>
      </c>
      <c r="D827" s="430" t="s">
        <v>1550</v>
      </c>
      <c r="E827" s="430" t="s">
        <v>32</v>
      </c>
      <c r="F827" s="301"/>
    </row>
    <row r="828" spans="1:6" ht="12.75" x14ac:dyDescent="0.2">
      <c r="A828" s="89"/>
      <c r="B828" s="89"/>
      <c r="C828" s="91"/>
      <c r="D828" s="1005" t="s">
        <v>1551</v>
      </c>
      <c r="E828" s="1005" t="s">
        <v>1552</v>
      </c>
      <c r="F828" s="301"/>
    </row>
    <row r="829" spans="1:6" ht="12.75" x14ac:dyDescent="0.2">
      <c r="A829" s="89"/>
      <c r="B829" s="89"/>
      <c r="C829" s="91">
        <v>754</v>
      </c>
      <c r="D829" s="1006"/>
      <c r="E829" s="1006"/>
      <c r="F829" s="301"/>
    </row>
    <row r="830" spans="1:6" ht="12.75" x14ac:dyDescent="0.2">
      <c r="A830" s="89"/>
      <c r="B830" s="89"/>
      <c r="C830" s="91">
        <v>755</v>
      </c>
      <c r="D830" s="430" t="s">
        <v>1553</v>
      </c>
      <c r="E830" s="430" t="s">
        <v>95</v>
      </c>
      <c r="F830" s="301"/>
    </row>
    <row r="831" spans="1:6" ht="12.75" x14ac:dyDescent="0.2">
      <c r="A831" s="89"/>
      <c r="B831" s="89"/>
      <c r="C831" s="91">
        <v>756</v>
      </c>
      <c r="D831" s="430" t="s">
        <v>427</v>
      </c>
      <c r="E831" s="430" t="s">
        <v>45</v>
      </c>
      <c r="F831" s="301"/>
    </row>
    <row r="832" spans="1:6" ht="12.75" x14ac:dyDescent="0.2">
      <c r="A832" s="89"/>
      <c r="B832" s="89"/>
      <c r="C832" s="91"/>
      <c r="D832" s="1005" t="s">
        <v>1554</v>
      </c>
      <c r="E832" s="1005" t="s">
        <v>861</v>
      </c>
      <c r="F832" s="301"/>
    </row>
    <row r="833" spans="1:6" ht="12.75" x14ac:dyDescent="0.2">
      <c r="A833" s="89"/>
      <c r="B833" s="89"/>
      <c r="C833" s="91">
        <v>757</v>
      </c>
      <c r="D833" s="1006"/>
      <c r="E833" s="1006"/>
      <c r="F833" s="301"/>
    </row>
    <row r="834" spans="1:6" ht="12.75" x14ac:dyDescent="0.2">
      <c r="A834" s="89"/>
      <c r="B834" s="89"/>
      <c r="C834" s="91">
        <v>758</v>
      </c>
      <c r="D834" s="430" t="s">
        <v>1555</v>
      </c>
      <c r="E834" s="430" t="s">
        <v>1556</v>
      </c>
      <c r="F834" s="301"/>
    </row>
    <row r="835" spans="1:6" ht="12.75" x14ac:dyDescent="0.2">
      <c r="A835" s="89"/>
      <c r="B835" s="89"/>
      <c r="C835" s="91">
        <v>759</v>
      </c>
      <c r="D835" s="430" t="s">
        <v>429</v>
      </c>
      <c r="E835" s="430" t="s">
        <v>623</v>
      </c>
      <c r="F835" s="301"/>
    </row>
    <row r="836" spans="1:6" ht="12.75" x14ac:dyDescent="0.2">
      <c r="A836" s="89"/>
      <c r="B836" s="89"/>
      <c r="C836" s="91">
        <v>760</v>
      </c>
      <c r="D836" s="430" t="s">
        <v>1557</v>
      </c>
      <c r="E836" s="430" t="s">
        <v>423</v>
      </c>
      <c r="F836" s="301"/>
    </row>
    <row r="837" spans="1:6" ht="12.75" x14ac:dyDescent="0.2">
      <c r="A837" s="89"/>
      <c r="B837" s="89"/>
      <c r="C837" s="91">
        <v>761</v>
      </c>
      <c r="D837" s="430" t="s">
        <v>427</v>
      </c>
      <c r="E837" s="430" t="s">
        <v>1558</v>
      </c>
      <c r="F837" s="301"/>
    </row>
    <row r="838" spans="1:6" ht="12.75" x14ac:dyDescent="0.2">
      <c r="A838" s="89"/>
      <c r="B838" s="89"/>
      <c r="C838" s="91">
        <v>762</v>
      </c>
      <c r="D838" s="430" t="s">
        <v>723</v>
      </c>
      <c r="E838" s="430" t="s">
        <v>32</v>
      </c>
      <c r="F838" s="301"/>
    </row>
    <row r="839" spans="1:6" ht="12.75" x14ac:dyDescent="0.2">
      <c r="A839" s="89"/>
      <c r="B839" s="89"/>
      <c r="C839" s="91">
        <v>763</v>
      </c>
      <c r="D839" s="430" t="s">
        <v>445</v>
      </c>
      <c r="E839" s="430" t="s">
        <v>1559</v>
      </c>
      <c r="F839" s="301"/>
    </row>
    <row r="840" spans="1:6" ht="12.75" x14ac:dyDescent="0.2">
      <c r="A840" s="89"/>
      <c r="B840" s="89"/>
      <c r="C840" s="91"/>
      <c r="D840" s="1005" t="s">
        <v>1560</v>
      </c>
      <c r="E840" s="1005" t="s">
        <v>45</v>
      </c>
      <c r="F840" s="301"/>
    </row>
    <row r="841" spans="1:6" ht="12.75" x14ac:dyDescent="0.2">
      <c r="A841" s="89"/>
      <c r="B841" s="89"/>
      <c r="C841" s="91">
        <v>764</v>
      </c>
      <c r="D841" s="1006"/>
      <c r="E841" s="1006"/>
      <c r="F841" s="301"/>
    </row>
    <row r="842" spans="1:6" ht="12.75" x14ac:dyDescent="0.2">
      <c r="A842" s="89"/>
      <c r="B842" s="89"/>
      <c r="C842" s="91">
        <v>765</v>
      </c>
      <c r="D842" s="430" t="s">
        <v>1561</v>
      </c>
      <c r="E842" s="430" t="s">
        <v>422</v>
      </c>
      <c r="F842" s="301"/>
    </row>
    <row r="843" spans="1:6" ht="12.75" x14ac:dyDescent="0.2">
      <c r="A843" s="89"/>
      <c r="B843" s="89"/>
      <c r="C843" s="91"/>
      <c r="D843" s="1005" t="s">
        <v>1562</v>
      </c>
      <c r="E843" s="1005" t="s">
        <v>1563</v>
      </c>
      <c r="F843" s="301"/>
    </row>
    <row r="844" spans="1:6" ht="12.75" x14ac:dyDescent="0.2">
      <c r="A844" s="89"/>
      <c r="B844" s="89"/>
      <c r="C844" s="91">
        <v>766</v>
      </c>
      <c r="D844" s="1006"/>
      <c r="E844" s="1006"/>
      <c r="F844" s="301"/>
    </row>
    <row r="845" spans="1:6" ht="12.75" x14ac:dyDescent="0.2">
      <c r="A845" s="89"/>
      <c r="B845" s="89"/>
      <c r="C845" s="91">
        <v>767</v>
      </c>
      <c r="D845" s="430" t="s">
        <v>427</v>
      </c>
      <c r="E845" s="430" t="s">
        <v>861</v>
      </c>
      <c r="F845" s="301"/>
    </row>
    <row r="846" spans="1:6" ht="12.75" x14ac:dyDescent="0.2">
      <c r="A846" s="89"/>
      <c r="B846" s="89"/>
      <c r="C846" s="91">
        <v>768</v>
      </c>
      <c r="D846" s="430" t="s">
        <v>1564</v>
      </c>
      <c r="E846" s="430" t="s">
        <v>1565</v>
      </c>
      <c r="F846" s="301"/>
    </row>
    <row r="847" spans="1:6" ht="12.75" x14ac:dyDescent="0.2">
      <c r="A847" s="89"/>
      <c r="B847" s="89"/>
      <c r="C847" s="91">
        <v>769</v>
      </c>
      <c r="D847" s="430" t="s">
        <v>1566</v>
      </c>
      <c r="E847" s="430" t="s">
        <v>720</v>
      </c>
      <c r="F847" s="301"/>
    </row>
    <row r="848" spans="1:6" ht="12.75" x14ac:dyDescent="0.2">
      <c r="A848" s="89"/>
      <c r="B848" s="89"/>
      <c r="C848" s="91">
        <v>770</v>
      </c>
      <c r="D848" s="430" t="s">
        <v>427</v>
      </c>
      <c r="E848" s="430" t="s">
        <v>45</v>
      </c>
      <c r="F848" s="301"/>
    </row>
    <row r="849" spans="1:6" ht="12.75" x14ac:dyDescent="0.2">
      <c r="A849" s="89"/>
      <c r="B849" s="89"/>
      <c r="C849" s="91">
        <v>771</v>
      </c>
      <c r="D849" s="430" t="s">
        <v>421</v>
      </c>
      <c r="E849" s="430" t="s">
        <v>418</v>
      </c>
      <c r="F849" s="301"/>
    </row>
    <row r="850" spans="1:6" ht="12.75" x14ac:dyDescent="0.2">
      <c r="A850" s="89"/>
      <c r="B850" s="89"/>
      <c r="C850" s="91">
        <v>772</v>
      </c>
      <c r="D850" s="430" t="s">
        <v>1567</v>
      </c>
      <c r="E850" s="430" t="s">
        <v>1568</v>
      </c>
      <c r="F850" s="301"/>
    </row>
    <row r="851" spans="1:6" ht="12.75" x14ac:dyDescent="0.2">
      <c r="A851" s="89"/>
      <c r="B851" s="89"/>
      <c r="C851" s="89"/>
      <c r="D851" s="301"/>
      <c r="E851" s="301"/>
      <c r="F851" s="301"/>
    </row>
    <row r="852" spans="1:6" ht="12.75" x14ac:dyDescent="0.2">
      <c r="A852" s="89"/>
      <c r="B852" s="89"/>
      <c r="C852" s="1008" t="s">
        <v>256</v>
      </c>
      <c r="D852" s="1008"/>
      <c r="E852" s="89"/>
      <c r="F852" s="89"/>
    </row>
    <row r="853" spans="1:6" ht="12.75" x14ac:dyDescent="0.2">
      <c r="A853" s="89"/>
      <c r="B853" s="89"/>
      <c r="C853" s="510"/>
      <c r="D853" s="510"/>
      <c r="E853" s="89"/>
      <c r="F853" s="89"/>
    </row>
    <row r="854" spans="1:6" ht="12.75" x14ac:dyDescent="0.2">
      <c r="A854" s="89"/>
      <c r="B854" s="89"/>
      <c r="C854" s="1011" t="s">
        <v>265</v>
      </c>
      <c r="D854" s="1012" t="s">
        <v>267</v>
      </c>
      <c r="E854" s="1012" t="s">
        <v>268</v>
      </c>
      <c r="F854" s="89"/>
    </row>
    <row r="855" spans="1:6" ht="12.75" x14ac:dyDescent="0.2">
      <c r="A855" s="89"/>
      <c r="B855" s="89"/>
      <c r="C855" s="1011"/>
      <c r="D855" s="1013"/>
      <c r="E855" s="1013"/>
      <c r="F855" s="89"/>
    </row>
    <row r="856" spans="1:6" ht="12.75" x14ac:dyDescent="0.2">
      <c r="A856" s="89"/>
      <c r="B856" s="89"/>
      <c r="C856" s="107">
        <v>1</v>
      </c>
      <c r="D856" s="429" t="s">
        <v>1569</v>
      </c>
      <c r="E856" s="429" t="s">
        <v>861</v>
      </c>
      <c r="F856" s="89"/>
    </row>
    <row r="857" spans="1:6" ht="12.75" x14ac:dyDescent="0.2">
      <c r="A857" s="89"/>
      <c r="B857" s="89"/>
      <c r="C857" s="107">
        <v>2</v>
      </c>
      <c r="D857" s="429" t="s">
        <v>452</v>
      </c>
      <c r="E857" s="429" t="s">
        <v>423</v>
      </c>
      <c r="F857" s="89"/>
    </row>
    <row r="858" spans="1:6" ht="12.75" x14ac:dyDescent="0.2">
      <c r="A858" s="89"/>
      <c r="B858" s="89"/>
      <c r="C858" s="107">
        <v>3</v>
      </c>
      <c r="D858" s="429" t="s">
        <v>435</v>
      </c>
      <c r="E858" s="429" t="s">
        <v>861</v>
      </c>
      <c r="F858" s="89"/>
    </row>
    <row r="859" spans="1:6" ht="12.75" x14ac:dyDescent="0.2">
      <c r="A859" s="89"/>
      <c r="B859" s="89"/>
      <c r="C859" s="107">
        <v>4</v>
      </c>
      <c r="D859" s="429" t="s">
        <v>437</v>
      </c>
      <c r="E859" s="429" t="s">
        <v>418</v>
      </c>
      <c r="F859" s="89"/>
    </row>
    <row r="860" spans="1:6" ht="12.75" x14ac:dyDescent="0.2">
      <c r="A860" s="89"/>
      <c r="B860" s="89"/>
      <c r="C860" s="107">
        <v>5</v>
      </c>
      <c r="D860" s="429" t="s">
        <v>1570</v>
      </c>
      <c r="E860" s="429" t="s">
        <v>45</v>
      </c>
      <c r="F860" s="89"/>
    </row>
    <row r="861" spans="1:6" ht="12.75" x14ac:dyDescent="0.2">
      <c r="A861" s="89"/>
      <c r="B861" s="89"/>
      <c r="C861" s="89"/>
      <c r="D861" s="90"/>
      <c r="E861" s="90"/>
      <c r="F861" s="90"/>
    </row>
    <row r="862" spans="1:6" ht="12.75" x14ac:dyDescent="0.2">
      <c r="A862" s="89"/>
      <c r="B862" s="89"/>
      <c r="C862" s="89"/>
      <c r="D862" s="90"/>
      <c r="E862" s="90"/>
      <c r="F862" s="90"/>
    </row>
    <row r="863" spans="1:6" ht="12.75" x14ac:dyDescent="0.2">
      <c r="A863" s="89"/>
      <c r="B863" s="89"/>
      <c r="C863" s="89"/>
      <c r="D863" s="90"/>
      <c r="E863" s="90"/>
      <c r="F863" s="90"/>
    </row>
    <row r="864" spans="1:6" ht="12.75" x14ac:dyDescent="0.2">
      <c r="A864" s="1010" t="s">
        <v>825</v>
      </c>
      <c r="B864" s="1010"/>
      <c r="C864" s="1010"/>
      <c r="D864" s="1010"/>
      <c r="E864" s="1010"/>
      <c r="F864" s="90"/>
    </row>
    <row r="865" spans="1:6" ht="12.75" x14ac:dyDescent="0.2">
      <c r="A865" s="1010"/>
      <c r="B865" s="1010"/>
      <c r="C865" s="1010"/>
      <c r="D865" s="1010"/>
      <c r="E865" s="1010"/>
      <c r="F865" s="90"/>
    </row>
    <row r="866" spans="1:6" ht="12.75" x14ac:dyDescent="0.2">
      <c r="A866" s="89"/>
      <c r="B866" s="89"/>
      <c r="C866" s="89"/>
      <c r="D866" s="90"/>
      <c r="E866" s="90"/>
      <c r="F866" s="90"/>
    </row>
    <row r="867" spans="1:6" ht="12.75" x14ac:dyDescent="0.2">
      <c r="A867" s="1015" t="s">
        <v>515</v>
      </c>
      <c r="B867" s="1015"/>
      <c r="C867" s="1015"/>
      <c r="D867" s="1015"/>
      <c r="E867" s="1015"/>
      <c r="F867" s="90"/>
    </row>
    <row r="868" spans="1:6" ht="12.75" x14ac:dyDescent="0.2">
      <c r="A868" s="89"/>
      <c r="B868" s="89"/>
      <c r="C868" s="89"/>
      <c r="D868" s="90"/>
      <c r="E868" s="90"/>
      <c r="F868" s="90"/>
    </row>
    <row r="869" spans="1:6" ht="12.75" x14ac:dyDescent="0.2">
      <c r="A869" s="89"/>
      <c r="B869" s="1008" t="s">
        <v>343</v>
      </c>
      <c r="C869" s="1008"/>
      <c r="D869" s="1008"/>
      <c r="E869" s="89"/>
      <c r="F869" s="89"/>
    </row>
    <row r="870" spans="1:6" ht="12.75" x14ac:dyDescent="0.2">
      <c r="A870" s="89"/>
      <c r="B870" s="510"/>
      <c r="C870" s="510"/>
      <c r="D870" s="89"/>
      <c r="E870" s="89"/>
      <c r="F870" s="89"/>
    </row>
    <row r="871" spans="1:6" ht="14.25" x14ac:dyDescent="0.2">
      <c r="A871" s="89"/>
      <c r="B871" s="510"/>
      <c r="C871" s="1009" t="s">
        <v>266</v>
      </c>
      <c r="D871" s="1009"/>
      <c r="E871" s="89"/>
      <c r="F871" s="89"/>
    </row>
    <row r="872" spans="1:6" ht="12.75" x14ac:dyDescent="0.2">
      <c r="A872" s="89"/>
      <c r="B872" s="89"/>
      <c r="C872" s="89"/>
      <c r="D872" s="90"/>
      <c r="E872" s="90"/>
      <c r="F872" s="90"/>
    </row>
    <row r="873" spans="1:6" ht="12.75" x14ac:dyDescent="0.2">
      <c r="A873" s="89"/>
      <c r="B873" s="89"/>
      <c r="C873" s="1011" t="s">
        <v>265</v>
      </c>
      <c r="D873" s="1012" t="s">
        <v>267</v>
      </c>
      <c r="E873" s="1012" t="s">
        <v>268</v>
      </c>
      <c r="F873" s="512"/>
    </row>
    <row r="874" spans="1:6" ht="12.75" x14ac:dyDescent="0.2">
      <c r="A874" s="89"/>
      <c r="B874" s="89"/>
      <c r="C874" s="1011"/>
      <c r="D874" s="1013"/>
      <c r="E874" s="1013"/>
      <c r="F874" s="512"/>
    </row>
    <row r="875" spans="1:6" ht="12.75" x14ac:dyDescent="0.2">
      <c r="A875" s="89"/>
      <c r="B875" s="89"/>
      <c r="C875" s="91">
        <v>1</v>
      </c>
      <c r="D875" s="430" t="s">
        <v>1571</v>
      </c>
      <c r="E875" s="430" t="s">
        <v>861</v>
      </c>
      <c r="F875" s="301"/>
    </row>
    <row r="876" spans="1:6" ht="12.75" x14ac:dyDescent="0.2">
      <c r="A876" s="89"/>
      <c r="B876" s="89"/>
      <c r="C876" s="91">
        <v>2</v>
      </c>
      <c r="D876" s="430" t="s">
        <v>890</v>
      </c>
      <c r="E876" s="430" t="s">
        <v>1572</v>
      </c>
      <c r="F876" s="301"/>
    </row>
    <row r="877" spans="1:6" ht="12.75" x14ac:dyDescent="0.2">
      <c r="A877" s="89"/>
      <c r="B877" s="89"/>
      <c r="C877" s="89"/>
      <c r="D877" s="301"/>
      <c r="E877" s="301"/>
      <c r="F877" s="301"/>
    </row>
    <row r="878" spans="1:6" ht="12.75" x14ac:dyDescent="0.2">
      <c r="A878" s="89"/>
      <c r="B878" s="89"/>
      <c r="C878" s="1008" t="s">
        <v>256</v>
      </c>
      <c r="D878" s="1008"/>
      <c r="E878" s="510"/>
      <c r="F878" s="510"/>
    </row>
    <row r="879" spans="1:6" ht="12.75" x14ac:dyDescent="0.2">
      <c r="A879" s="89"/>
      <c r="B879" s="89"/>
      <c r="C879" s="89"/>
      <c r="D879" s="90"/>
      <c r="E879" s="90"/>
      <c r="F879" s="90"/>
    </row>
    <row r="880" spans="1:6" ht="12.75" x14ac:dyDescent="0.2">
      <c r="A880" s="89"/>
      <c r="B880" s="89"/>
      <c r="C880" s="91">
        <v>1</v>
      </c>
      <c r="D880" s="430" t="s">
        <v>1573</v>
      </c>
      <c r="E880" s="430" t="s">
        <v>861</v>
      </c>
      <c r="F880" s="90"/>
    </row>
    <row r="881" spans="1:6" ht="12.75" x14ac:dyDescent="0.2">
      <c r="A881" s="89"/>
      <c r="B881" s="89"/>
      <c r="C881" s="89"/>
      <c r="D881" s="90"/>
      <c r="E881" s="90"/>
      <c r="F881" s="90"/>
    </row>
    <row r="882" spans="1:6" ht="12.75" x14ac:dyDescent="0.2">
      <c r="A882" s="89"/>
      <c r="B882" s="89"/>
      <c r="C882" s="91"/>
      <c r="D882" s="302"/>
      <c r="E882" s="302"/>
      <c r="F882" s="302"/>
    </row>
    <row r="883" spans="1:6" ht="12.75" x14ac:dyDescent="0.2">
      <c r="A883" s="89"/>
      <c r="B883" s="1008" t="s">
        <v>279</v>
      </c>
      <c r="C883" s="1008"/>
      <c r="D883" s="1008"/>
      <c r="E883" s="302"/>
      <c r="F883" s="302"/>
    </row>
    <row r="884" spans="1:6" ht="12.75" x14ac:dyDescent="0.2">
      <c r="A884" s="89"/>
      <c r="B884" s="89"/>
      <c r="C884" s="91"/>
      <c r="D884" s="302"/>
      <c r="E884" s="302"/>
      <c r="F884" s="302"/>
    </row>
    <row r="885" spans="1:6" ht="14.25" x14ac:dyDescent="0.2">
      <c r="A885" s="89"/>
      <c r="B885" s="89"/>
      <c r="C885" s="1009" t="s">
        <v>266</v>
      </c>
      <c r="D885" s="1009"/>
      <c r="E885" s="89"/>
      <c r="F885" s="89"/>
    </row>
    <row r="886" spans="1:6" ht="12.75" x14ac:dyDescent="0.2">
      <c r="A886" s="89"/>
      <c r="B886" s="89"/>
      <c r="C886" s="89"/>
      <c r="D886" s="90"/>
      <c r="E886" s="90"/>
      <c r="F886" s="90"/>
    </row>
    <row r="887" spans="1:6" ht="12.75" x14ac:dyDescent="0.2">
      <c r="A887" s="89"/>
      <c r="B887" s="89"/>
      <c r="C887" s="1011" t="s">
        <v>265</v>
      </c>
      <c r="D887" s="1012" t="s">
        <v>267</v>
      </c>
      <c r="E887" s="1012" t="s">
        <v>268</v>
      </c>
      <c r="F887" s="90"/>
    </row>
    <row r="888" spans="1:6" ht="12.75" x14ac:dyDescent="0.2">
      <c r="A888" s="89"/>
      <c r="B888" s="89"/>
      <c r="C888" s="1011"/>
      <c r="D888" s="1013"/>
      <c r="E888" s="1013"/>
      <c r="F888" s="90"/>
    </row>
    <row r="889" spans="1:6" ht="12.75" x14ac:dyDescent="0.2">
      <c r="A889" s="89"/>
      <c r="B889" s="89"/>
      <c r="C889" s="91">
        <v>1</v>
      </c>
      <c r="D889" s="430" t="s">
        <v>1574</v>
      </c>
      <c r="E889" s="430" t="s">
        <v>95</v>
      </c>
      <c r="F889" s="90"/>
    </row>
    <row r="890" spans="1:6" ht="12.75" x14ac:dyDescent="0.2">
      <c r="A890" s="89"/>
      <c r="B890" s="89"/>
      <c r="C890" s="91">
        <v>2</v>
      </c>
      <c r="D890" s="430" t="s">
        <v>612</v>
      </c>
      <c r="E890" s="430" t="s">
        <v>1575</v>
      </c>
      <c r="F890" s="90"/>
    </row>
    <row r="891" spans="1:6" ht="12.75" x14ac:dyDescent="0.2">
      <c r="A891" s="89"/>
      <c r="B891" s="89"/>
      <c r="C891" s="91">
        <v>3</v>
      </c>
      <c r="D891" s="430" t="s">
        <v>1576</v>
      </c>
      <c r="E891" s="430" t="s">
        <v>1577</v>
      </c>
      <c r="F891" s="90"/>
    </row>
    <row r="892" spans="1:6" ht="12.75" x14ac:dyDescent="0.2">
      <c r="A892" s="89"/>
      <c r="B892" s="89"/>
      <c r="C892" s="91"/>
      <c r="D892" s="302"/>
      <c r="E892" s="302"/>
      <c r="F892" s="302"/>
    </row>
    <row r="893" spans="1:6" ht="12.75" x14ac:dyDescent="0.2">
      <c r="A893" s="89"/>
      <c r="B893" s="89"/>
      <c r="C893" s="1008" t="s">
        <v>256</v>
      </c>
      <c r="D893" s="1008"/>
      <c r="E893" s="302"/>
      <c r="F893" s="302"/>
    </row>
    <row r="894" spans="1:6" ht="12.75" x14ac:dyDescent="0.2">
      <c r="A894" s="89"/>
      <c r="B894" s="89"/>
      <c r="C894" s="510"/>
      <c r="D894" s="510"/>
      <c r="E894" s="302"/>
      <c r="F894" s="302"/>
    </row>
    <row r="895" spans="1:6" ht="12.75" x14ac:dyDescent="0.2">
      <c r="A895" s="89"/>
      <c r="B895" s="89"/>
      <c r="C895" s="89"/>
      <c r="D895" s="301" t="s">
        <v>278</v>
      </c>
      <c r="E895" s="90"/>
      <c r="F895" s="90"/>
    </row>
    <row r="896" spans="1:6" ht="12.75" x14ac:dyDescent="0.2">
      <c r="A896" s="89"/>
      <c r="B896" s="89"/>
      <c r="C896" s="89"/>
      <c r="D896" s="90"/>
      <c r="E896" s="90"/>
      <c r="F896" s="90"/>
    </row>
    <row r="897" spans="1:6" ht="12.75" x14ac:dyDescent="0.2">
      <c r="A897" s="89"/>
      <c r="B897" s="89"/>
      <c r="C897" s="89"/>
      <c r="D897" s="90"/>
      <c r="E897" s="90"/>
      <c r="F897" s="90"/>
    </row>
    <row r="898" spans="1:6" ht="12.75" x14ac:dyDescent="0.2">
      <c r="A898" s="1010" t="s">
        <v>825</v>
      </c>
      <c r="B898" s="1010"/>
      <c r="C898" s="1010"/>
      <c r="D898" s="1010"/>
      <c r="E898" s="1010"/>
      <c r="F898" s="90"/>
    </row>
    <row r="899" spans="1:6" ht="12.75" x14ac:dyDescent="0.2">
      <c r="A899" s="1010"/>
      <c r="B899" s="1010"/>
      <c r="C899" s="1010"/>
      <c r="D899" s="1010"/>
      <c r="E899" s="1010"/>
      <c r="F899" s="90"/>
    </row>
    <row r="900" spans="1:6" ht="12.75" x14ac:dyDescent="0.2">
      <c r="A900" s="89"/>
      <c r="B900" s="89"/>
      <c r="C900" s="89"/>
      <c r="D900" s="90"/>
      <c r="E900" s="90"/>
      <c r="F900" s="90"/>
    </row>
    <row r="901" spans="1:6" ht="15.75" x14ac:dyDescent="0.2">
      <c r="A901" s="1007" t="s">
        <v>342</v>
      </c>
      <c r="B901" s="1007"/>
      <c r="C901" s="1007"/>
      <c r="D901" s="1007"/>
      <c r="E901" s="1007"/>
      <c r="F901" s="509"/>
    </row>
    <row r="902" spans="1:6" ht="12.75" x14ac:dyDescent="0.2">
      <c r="A902" s="89"/>
      <c r="B902" s="89"/>
      <c r="C902" s="89"/>
      <c r="D902" s="90"/>
      <c r="E902" s="90"/>
      <c r="F902" s="90"/>
    </row>
    <row r="903" spans="1:6" ht="12.75" x14ac:dyDescent="0.2">
      <c r="A903" s="89"/>
      <c r="B903" s="1008" t="s">
        <v>345</v>
      </c>
      <c r="C903" s="1008"/>
      <c r="D903" s="1008"/>
      <c r="E903" s="510"/>
      <c r="F903" s="510"/>
    </row>
    <row r="904" spans="1:6" ht="12.75" x14ac:dyDescent="0.2">
      <c r="A904" s="89"/>
      <c r="B904" s="89"/>
      <c r="C904" s="510"/>
      <c r="D904" s="92"/>
      <c r="E904" s="92"/>
      <c r="F904" s="92"/>
    </row>
    <row r="905" spans="1:6" ht="14.25" x14ac:dyDescent="0.2">
      <c r="A905" s="89"/>
      <c r="B905" s="89"/>
      <c r="C905" s="1009" t="s">
        <v>266</v>
      </c>
      <c r="D905" s="1009"/>
      <c r="E905" s="92"/>
      <c r="F905" s="92"/>
    </row>
    <row r="906" spans="1:6" ht="12.75" x14ac:dyDescent="0.2">
      <c r="A906" s="89"/>
      <c r="B906" s="89"/>
      <c r="C906" s="89"/>
      <c r="D906" s="90"/>
      <c r="E906" s="90"/>
      <c r="F906" s="90"/>
    </row>
    <row r="907" spans="1:6" ht="12.75" x14ac:dyDescent="0.2">
      <c r="A907" s="89"/>
      <c r="B907" s="89"/>
      <c r="C907" s="1011" t="s">
        <v>265</v>
      </c>
      <c r="D907" s="1012" t="s">
        <v>267</v>
      </c>
      <c r="E907" s="1012" t="s">
        <v>268</v>
      </c>
      <c r="F907" s="512"/>
    </row>
    <row r="908" spans="1:6" ht="12.75" x14ac:dyDescent="0.2">
      <c r="A908" s="89"/>
      <c r="B908" s="89"/>
      <c r="C908" s="1011"/>
      <c r="D908" s="1013"/>
      <c r="E908" s="1013"/>
      <c r="F908" s="512"/>
    </row>
    <row r="909" spans="1:6" ht="12.75" x14ac:dyDescent="0.2">
      <c r="A909" s="89"/>
      <c r="B909" s="89"/>
      <c r="C909" s="91">
        <v>1</v>
      </c>
      <c r="D909" s="430" t="s">
        <v>410</v>
      </c>
      <c r="E909" s="430" t="s">
        <v>1578</v>
      </c>
      <c r="F909" s="301"/>
    </row>
    <row r="910" spans="1:6" ht="12.75" x14ac:dyDescent="0.2">
      <c r="A910" s="89"/>
      <c r="B910" s="89"/>
      <c r="C910" s="91">
        <v>2</v>
      </c>
      <c r="D910" s="430" t="s">
        <v>458</v>
      </c>
      <c r="E910" s="430" t="s">
        <v>729</v>
      </c>
      <c r="F910" s="301"/>
    </row>
    <row r="911" spans="1:6" ht="12.75" x14ac:dyDescent="0.2">
      <c r="A911" s="89"/>
      <c r="B911" s="89"/>
      <c r="C911" s="91">
        <v>3</v>
      </c>
      <c r="D911" s="430" t="s">
        <v>882</v>
      </c>
      <c r="E911" s="430" t="s">
        <v>1579</v>
      </c>
      <c r="F911" s="301"/>
    </row>
    <row r="912" spans="1:6" ht="12.75" x14ac:dyDescent="0.2">
      <c r="A912" s="89"/>
      <c r="B912" s="89"/>
      <c r="C912" s="91">
        <v>4</v>
      </c>
      <c r="D912" s="430" t="s">
        <v>430</v>
      </c>
      <c r="E912" s="430" t="s">
        <v>1580</v>
      </c>
      <c r="F912" s="301"/>
    </row>
    <row r="913" spans="1:6" ht="12.75" x14ac:dyDescent="0.2">
      <c r="A913" s="89"/>
      <c r="B913" s="89"/>
      <c r="C913" s="91">
        <v>5</v>
      </c>
      <c r="D913" s="430" t="s">
        <v>848</v>
      </c>
      <c r="E913" s="430" t="s">
        <v>1581</v>
      </c>
      <c r="F913" s="301"/>
    </row>
    <row r="914" spans="1:6" ht="12.75" x14ac:dyDescent="0.2">
      <c r="A914" s="89"/>
      <c r="B914" s="89"/>
      <c r="C914" s="91">
        <v>6</v>
      </c>
      <c r="D914" s="430" t="s">
        <v>1582</v>
      </c>
      <c r="E914" s="430" t="s">
        <v>1583</v>
      </c>
      <c r="F914" s="301"/>
    </row>
    <row r="915" spans="1:6" ht="12.75" x14ac:dyDescent="0.2">
      <c r="A915" s="89"/>
      <c r="B915" s="89"/>
      <c r="C915" s="91">
        <v>7</v>
      </c>
      <c r="D915" s="430" t="s">
        <v>1584</v>
      </c>
      <c r="E915" s="430" t="s">
        <v>1585</v>
      </c>
      <c r="F915" s="301"/>
    </row>
    <row r="916" spans="1:6" ht="12.75" x14ac:dyDescent="0.2">
      <c r="A916" s="89"/>
      <c r="B916" s="89"/>
      <c r="C916" s="91">
        <v>8</v>
      </c>
      <c r="D916" s="430" t="s">
        <v>1032</v>
      </c>
      <c r="E916" s="430" t="s">
        <v>1586</v>
      </c>
      <c r="F916" s="301"/>
    </row>
    <row r="917" spans="1:6" ht="12.75" x14ac:dyDescent="0.2">
      <c r="A917" s="89"/>
      <c r="B917" s="89"/>
      <c r="C917" s="91">
        <v>9</v>
      </c>
      <c r="D917" s="430" t="s">
        <v>1032</v>
      </c>
      <c r="E917" s="430" t="s">
        <v>1586</v>
      </c>
      <c r="F917" s="301"/>
    </row>
    <row r="918" spans="1:6" ht="12.75" x14ac:dyDescent="0.2">
      <c r="A918" s="89"/>
      <c r="B918" s="89"/>
      <c r="C918" s="91">
        <v>10</v>
      </c>
      <c r="D918" s="430" t="s">
        <v>861</v>
      </c>
      <c r="E918" s="430" t="s">
        <v>901</v>
      </c>
      <c r="F918" s="301"/>
    </row>
    <row r="919" spans="1:6" ht="12.75" x14ac:dyDescent="0.2">
      <c r="A919" s="89"/>
      <c r="B919" s="89"/>
      <c r="C919" s="91">
        <v>11</v>
      </c>
      <c r="D919" s="430" t="s">
        <v>861</v>
      </c>
      <c r="E919" s="430" t="s">
        <v>902</v>
      </c>
      <c r="F919" s="301"/>
    </row>
    <row r="920" spans="1:6" ht="12.75" x14ac:dyDescent="0.2">
      <c r="A920" s="89"/>
      <c r="B920" s="89"/>
      <c r="C920" s="91">
        <v>12</v>
      </c>
      <c r="D920" s="430" t="s">
        <v>861</v>
      </c>
      <c r="E920" s="430" t="s">
        <v>743</v>
      </c>
      <c r="F920" s="301"/>
    </row>
    <row r="921" spans="1:6" ht="12.75" x14ac:dyDescent="0.2">
      <c r="A921" s="89"/>
      <c r="B921" s="89"/>
      <c r="C921" s="91"/>
      <c r="D921" s="1005" t="s">
        <v>861</v>
      </c>
      <c r="E921" s="1005" t="s">
        <v>906</v>
      </c>
      <c r="F921" s="301"/>
    </row>
    <row r="922" spans="1:6" ht="12.75" x14ac:dyDescent="0.2">
      <c r="A922" s="89"/>
      <c r="B922" s="89"/>
      <c r="C922" s="91">
        <v>13</v>
      </c>
      <c r="D922" s="1006"/>
      <c r="E922" s="1006"/>
      <c r="F922" s="301"/>
    </row>
    <row r="923" spans="1:6" ht="12.75" x14ac:dyDescent="0.2">
      <c r="A923" s="89"/>
      <c r="B923" s="89"/>
      <c r="C923" s="91">
        <v>14</v>
      </c>
      <c r="D923" s="430" t="s">
        <v>633</v>
      </c>
      <c r="E923" s="430" t="s">
        <v>407</v>
      </c>
      <c r="F923" s="301"/>
    </row>
    <row r="924" spans="1:6" ht="12.75" x14ac:dyDescent="0.2">
      <c r="A924" s="89"/>
      <c r="B924" s="89"/>
      <c r="C924" s="91">
        <v>15</v>
      </c>
      <c r="D924" s="430" t="s">
        <v>33</v>
      </c>
      <c r="E924" s="430" t="s">
        <v>1587</v>
      </c>
      <c r="F924" s="301"/>
    </row>
    <row r="925" spans="1:6" ht="12.75" x14ac:dyDescent="0.2">
      <c r="A925" s="89"/>
      <c r="B925" s="89"/>
      <c r="C925" s="91">
        <v>16</v>
      </c>
      <c r="D925" s="430" t="s">
        <v>96</v>
      </c>
      <c r="E925" s="430" t="s">
        <v>1588</v>
      </c>
      <c r="F925" s="301"/>
    </row>
    <row r="926" spans="1:6" ht="12.75" x14ac:dyDescent="0.2">
      <c r="A926" s="89"/>
      <c r="B926" s="89"/>
      <c r="C926" s="91">
        <v>17</v>
      </c>
      <c r="D926" s="430" t="s">
        <v>1589</v>
      </c>
      <c r="E926" s="430" t="s">
        <v>1590</v>
      </c>
      <c r="F926" s="301"/>
    </row>
    <row r="927" spans="1:6" ht="12.75" x14ac:dyDescent="0.2">
      <c r="A927" s="89"/>
      <c r="B927" s="89"/>
      <c r="C927" s="91">
        <v>18</v>
      </c>
      <c r="D927" s="430" t="s">
        <v>1591</v>
      </c>
      <c r="E927" s="430" t="s">
        <v>729</v>
      </c>
      <c r="F927" s="301"/>
    </row>
    <row r="928" spans="1:6" ht="12.75" x14ac:dyDescent="0.2">
      <c r="A928" s="89"/>
      <c r="B928" s="89"/>
      <c r="C928" s="91">
        <v>19</v>
      </c>
      <c r="D928" s="430" t="s">
        <v>34</v>
      </c>
      <c r="E928" s="430" t="s">
        <v>1586</v>
      </c>
      <c r="F928" s="301"/>
    </row>
    <row r="929" spans="1:6" ht="12.75" x14ac:dyDescent="0.2">
      <c r="A929" s="89"/>
      <c r="B929" s="89"/>
      <c r="C929" s="91"/>
      <c r="D929" s="301"/>
      <c r="E929" s="301"/>
      <c r="F929" s="301"/>
    </row>
    <row r="930" spans="1:6" ht="12.75" x14ac:dyDescent="0.2">
      <c r="A930" s="89"/>
      <c r="B930" s="89"/>
      <c r="C930" s="1008" t="s">
        <v>256</v>
      </c>
      <c r="D930" s="1008"/>
      <c r="E930" s="510"/>
      <c r="F930" s="510"/>
    </row>
    <row r="931" spans="1:6" ht="12.75" x14ac:dyDescent="0.2">
      <c r="A931" s="89"/>
      <c r="B931" s="89"/>
      <c r="C931" s="89"/>
      <c r="D931" s="90"/>
      <c r="E931" s="90"/>
      <c r="F931" s="90"/>
    </row>
    <row r="932" spans="1:6" ht="12.75" x14ac:dyDescent="0.2">
      <c r="A932" s="89"/>
      <c r="B932" s="89"/>
      <c r="C932" s="89"/>
      <c r="D932" s="89" t="s">
        <v>278</v>
      </c>
      <c r="E932" s="90"/>
      <c r="F932" s="90"/>
    </row>
    <row r="933" spans="1:6" ht="12.75" x14ac:dyDescent="0.2">
      <c r="A933" s="89"/>
      <c r="B933" s="89"/>
      <c r="C933" s="89"/>
      <c r="D933" s="89"/>
      <c r="E933" s="90"/>
      <c r="F933" s="90"/>
    </row>
    <row r="934" spans="1:6" ht="12.75" x14ac:dyDescent="0.2">
      <c r="A934" s="89"/>
      <c r="B934" s="89"/>
      <c r="C934" s="89"/>
      <c r="D934" s="90"/>
      <c r="E934" s="90"/>
      <c r="F934" s="90"/>
    </row>
    <row r="935" spans="1:6" ht="12.75" x14ac:dyDescent="0.2">
      <c r="A935" s="89"/>
      <c r="B935" s="1008" t="s">
        <v>343</v>
      </c>
      <c r="C935" s="1008"/>
      <c r="D935" s="1008"/>
      <c r="E935" s="510"/>
      <c r="F935" s="510"/>
    </row>
    <row r="936" spans="1:6" ht="12.75" x14ac:dyDescent="0.2">
      <c r="A936" s="89"/>
      <c r="B936" s="510"/>
      <c r="C936" s="510"/>
      <c r="D936" s="92"/>
      <c r="E936" s="92"/>
      <c r="F936" s="92"/>
    </row>
    <row r="937" spans="1:6" ht="14.25" x14ac:dyDescent="0.2">
      <c r="A937" s="89"/>
      <c r="B937" s="510"/>
      <c r="C937" s="1009" t="s">
        <v>266</v>
      </c>
      <c r="D937" s="1009"/>
      <c r="E937" s="92"/>
      <c r="F937" s="92"/>
    </row>
    <row r="938" spans="1:6" ht="12.75" x14ac:dyDescent="0.2">
      <c r="A938" s="89"/>
      <c r="B938" s="89"/>
      <c r="C938" s="89"/>
      <c r="D938" s="90"/>
      <c r="E938" s="90"/>
      <c r="F938" s="90"/>
    </row>
    <row r="939" spans="1:6" ht="12.75" x14ac:dyDescent="0.2">
      <c r="A939" s="89"/>
      <c r="B939" s="89"/>
      <c r="C939" s="89"/>
      <c r="D939" s="89" t="s">
        <v>278</v>
      </c>
      <c r="E939" s="90"/>
      <c r="F939" s="90"/>
    </row>
    <row r="940" spans="1:6" ht="12.75" x14ac:dyDescent="0.2">
      <c r="A940" s="89"/>
      <c r="B940" s="89"/>
      <c r="C940" s="91"/>
      <c r="D940" s="301"/>
      <c r="E940" s="301"/>
      <c r="F940" s="301"/>
    </row>
    <row r="941" spans="1:6" ht="12.75" x14ac:dyDescent="0.2">
      <c r="A941" s="89"/>
      <c r="B941" s="89"/>
      <c r="C941" s="1008" t="s">
        <v>256</v>
      </c>
      <c r="D941" s="1008"/>
      <c r="E941" s="301"/>
      <c r="F941" s="301"/>
    </row>
    <row r="942" spans="1:6" ht="12.75" x14ac:dyDescent="0.2">
      <c r="A942" s="89"/>
      <c r="B942" s="89"/>
      <c r="C942" s="510"/>
      <c r="D942" s="510"/>
      <c r="E942" s="301"/>
      <c r="F942" s="301"/>
    </row>
    <row r="943" spans="1:6" ht="12.75" x14ac:dyDescent="0.2">
      <c r="A943" s="89"/>
      <c r="B943" s="89"/>
      <c r="C943" s="510"/>
      <c r="D943" s="89" t="s">
        <v>278</v>
      </c>
      <c r="E943" s="301"/>
      <c r="F943" s="301"/>
    </row>
    <row r="944" spans="1:6" ht="12.75" x14ac:dyDescent="0.2">
      <c r="A944" s="89"/>
      <c r="B944" s="89"/>
      <c r="C944" s="510"/>
      <c r="D944" s="89"/>
      <c r="E944" s="301"/>
      <c r="F944" s="301"/>
    </row>
    <row r="945" spans="1:6" ht="12.75" x14ac:dyDescent="0.2">
      <c r="A945" s="89"/>
      <c r="B945" s="89"/>
      <c r="C945" s="510"/>
      <c r="D945" s="89"/>
      <c r="E945" s="301"/>
      <c r="F945" s="301"/>
    </row>
    <row r="946" spans="1:6" ht="12.75" x14ac:dyDescent="0.2">
      <c r="A946" s="89"/>
      <c r="B946" s="1008" t="s">
        <v>279</v>
      </c>
      <c r="C946" s="1008"/>
      <c r="D946" s="1008"/>
      <c r="E946" s="301"/>
      <c r="F946" s="301"/>
    </row>
    <row r="947" spans="1:6" ht="12.75" x14ac:dyDescent="0.2">
      <c r="A947" s="89"/>
      <c r="B947" s="89"/>
      <c r="C947" s="91"/>
      <c r="D947" s="302"/>
      <c r="E947" s="301"/>
      <c r="F947" s="301"/>
    </row>
    <row r="948" spans="1:6" ht="14.25" x14ac:dyDescent="0.2">
      <c r="A948" s="89"/>
      <c r="B948" s="89"/>
      <c r="C948" s="1009" t="s">
        <v>266</v>
      </c>
      <c r="D948" s="1009"/>
      <c r="E948" s="301"/>
      <c r="F948" s="301"/>
    </row>
    <row r="949" spans="1:6" ht="12.75" x14ac:dyDescent="0.2">
      <c r="A949" s="89"/>
      <c r="B949" s="89"/>
      <c r="C949" s="89"/>
      <c r="D949" s="90"/>
      <c r="E949" s="301"/>
      <c r="F949" s="301"/>
    </row>
    <row r="950" spans="1:6" ht="12.75" x14ac:dyDescent="0.2">
      <c r="A950" s="89"/>
      <c r="B950" s="89"/>
      <c r="C950" s="89"/>
      <c r="D950" s="89" t="s">
        <v>278</v>
      </c>
      <c r="E950" s="301"/>
      <c r="F950" s="301"/>
    </row>
    <row r="951" spans="1:6" ht="12.75" x14ac:dyDescent="0.2">
      <c r="A951" s="89"/>
      <c r="B951" s="89"/>
      <c r="C951" s="91"/>
      <c r="D951" s="302"/>
      <c r="E951" s="301"/>
      <c r="F951" s="301"/>
    </row>
    <row r="952" spans="1:6" ht="12.75" x14ac:dyDescent="0.2">
      <c r="A952" s="89"/>
      <c r="B952" s="89"/>
      <c r="C952" s="1008" t="s">
        <v>256</v>
      </c>
      <c r="D952" s="1008"/>
      <c r="E952" s="301"/>
      <c r="F952" s="301"/>
    </row>
    <row r="953" spans="1:6" ht="12.75" x14ac:dyDescent="0.2">
      <c r="A953" s="89"/>
      <c r="B953" s="89"/>
      <c r="C953" s="510"/>
      <c r="D953" s="510"/>
      <c r="E953" s="301"/>
      <c r="F953" s="301"/>
    </row>
    <row r="954" spans="1:6" ht="12.75" x14ac:dyDescent="0.2">
      <c r="A954" s="89"/>
      <c r="B954" s="89"/>
      <c r="C954" s="510"/>
      <c r="D954" s="89" t="s">
        <v>278</v>
      </c>
      <c r="E954" s="301"/>
      <c r="F954" s="301"/>
    </row>
    <row r="955" spans="1:6" ht="12.75" x14ac:dyDescent="0.2">
      <c r="A955" s="89"/>
      <c r="B955" s="89"/>
      <c r="C955" s="510"/>
      <c r="D955" s="89"/>
      <c r="E955" s="301"/>
      <c r="F955" s="301"/>
    </row>
    <row r="956" spans="1:6" ht="12.75" x14ac:dyDescent="0.2">
      <c r="A956" s="89"/>
      <c r="B956" s="89"/>
      <c r="C956" s="89"/>
      <c r="D956" s="90"/>
      <c r="E956" s="90"/>
      <c r="F956" s="90"/>
    </row>
    <row r="957" spans="1:6" ht="12.75" x14ac:dyDescent="0.2">
      <c r="A957" s="93"/>
      <c r="B957" s="93"/>
      <c r="C957" s="93"/>
      <c r="D957" s="94"/>
      <c r="E957" s="94"/>
      <c r="F957" s="179"/>
    </row>
    <row r="959" spans="1:6" ht="10.5" customHeight="1" x14ac:dyDescent="0.2">
      <c r="A959" s="973" t="s">
        <v>194</v>
      </c>
      <c r="B959" s="973"/>
      <c r="C959" s="973"/>
    </row>
    <row r="960" spans="1:6" ht="10.5" customHeight="1" x14ac:dyDescent="0.2">
      <c r="A960" s="829" t="s">
        <v>260</v>
      </c>
      <c r="B960" s="829"/>
      <c r="C960" s="829"/>
      <c r="D960" s="829"/>
      <c r="E960" s="829"/>
      <c r="F960" s="484"/>
    </row>
    <row r="961" spans="1:5" ht="10.5" customHeight="1" x14ac:dyDescent="0.2">
      <c r="A961" s="829" t="s">
        <v>510</v>
      </c>
      <c r="B961" s="829"/>
      <c r="C961" s="829"/>
      <c r="D961" s="829"/>
      <c r="E961" s="829"/>
    </row>
    <row r="962" spans="1:5" ht="10.5" customHeight="1" x14ac:dyDescent="0.2"/>
    <row r="963" spans="1:5" ht="10.5" customHeight="1" x14ac:dyDescent="0.2">
      <c r="A963" s="980" t="s">
        <v>785</v>
      </c>
      <c r="B963" s="980"/>
      <c r="C963" s="980"/>
      <c r="D963" s="980"/>
    </row>
    <row r="971" spans="1:5" ht="12.75" x14ac:dyDescent="0.2">
      <c r="A971" s="89"/>
      <c r="B971" s="510"/>
      <c r="C971" s="91"/>
      <c r="D971" s="302"/>
    </row>
    <row r="972" spans="1:5" ht="12.75" x14ac:dyDescent="0.2">
      <c r="A972" s="89"/>
      <c r="B972" s="89"/>
      <c r="C972" s="91"/>
      <c r="D972" s="302"/>
    </row>
    <row r="973" spans="1:5" ht="12.75" x14ac:dyDescent="0.2">
      <c r="A973" s="89"/>
      <c r="B973" s="89"/>
      <c r="C973" s="511"/>
      <c r="D973" s="89"/>
    </row>
    <row r="974" spans="1:5" ht="12.75" x14ac:dyDescent="0.2">
      <c r="A974" s="89"/>
      <c r="B974" s="89"/>
      <c r="C974" s="89"/>
      <c r="D974" s="90"/>
    </row>
    <row r="975" spans="1:5" ht="12.75" x14ac:dyDescent="0.2">
      <c r="A975" s="89"/>
      <c r="B975" s="89"/>
      <c r="C975" s="89"/>
      <c r="D975" s="89"/>
    </row>
    <row r="976" spans="1:5" ht="12.75" x14ac:dyDescent="0.2">
      <c r="A976" s="89"/>
      <c r="B976" s="89"/>
      <c r="C976" s="91"/>
      <c r="D976" s="302"/>
    </row>
    <row r="977" spans="1:4" ht="12.75" x14ac:dyDescent="0.2">
      <c r="A977" s="89"/>
      <c r="B977" s="89"/>
      <c r="C977" s="510"/>
      <c r="D977" s="510"/>
    </row>
    <row r="978" spans="1:4" ht="12.75" x14ac:dyDescent="0.2">
      <c r="A978" s="89"/>
      <c r="B978" s="89"/>
      <c r="C978" s="510"/>
      <c r="D978" s="510"/>
    </row>
    <row r="979" spans="1:4" ht="12.75" x14ac:dyDescent="0.2">
      <c r="A979" s="89"/>
      <c r="B979" s="89"/>
      <c r="C979" s="510"/>
      <c r="D979" s="89"/>
    </row>
  </sheetData>
  <mergeCells count="178">
    <mergeCell ref="D89:D90"/>
    <mergeCell ref="E89:E90"/>
    <mergeCell ref="D120:D121"/>
    <mergeCell ref="E120:E121"/>
    <mergeCell ref="D129:D130"/>
    <mergeCell ref="E873:E874"/>
    <mergeCell ref="C887:C888"/>
    <mergeCell ref="D887:D888"/>
    <mergeCell ref="E887:E888"/>
    <mergeCell ref="A867:E867"/>
    <mergeCell ref="G1:H1"/>
    <mergeCell ref="A960:E960"/>
    <mergeCell ref="A963:D963"/>
    <mergeCell ref="B935:D935"/>
    <mergeCell ref="C937:D937"/>
    <mergeCell ref="C941:D941"/>
    <mergeCell ref="B946:D946"/>
    <mergeCell ref="C948:D948"/>
    <mergeCell ref="A961:E961"/>
    <mergeCell ref="C930:D930"/>
    <mergeCell ref="C905:D905"/>
    <mergeCell ref="B903:D903"/>
    <mergeCell ref="A898:E899"/>
    <mergeCell ref="C907:C908"/>
    <mergeCell ref="D907:D908"/>
    <mergeCell ref="E907:E908"/>
    <mergeCell ref="A1:E2"/>
    <mergeCell ref="C11:C12"/>
    <mergeCell ref="D11:D12"/>
    <mergeCell ref="E11:E12"/>
    <mergeCell ref="C854:C855"/>
    <mergeCell ref="D854:D855"/>
    <mergeCell ref="E854:E855"/>
    <mergeCell ref="D16:D17"/>
    <mergeCell ref="E129:E130"/>
    <mergeCell ref="D131:D132"/>
    <mergeCell ref="E131:E132"/>
    <mergeCell ref="D136:D137"/>
    <mergeCell ref="E136:E137"/>
    <mergeCell ref="A959:C959"/>
    <mergeCell ref="A5:E5"/>
    <mergeCell ref="B7:D7"/>
    <mergeCell ref="C9:D9"/>
    <mergeCell ref="C852:D852"/>
    <mergeCell ref="B869:D869"/>
    <mergeCell ref="C871:D871"/>
    <mergeCell ref="C878:D878"/>
    <mergeCell ref="B883:D883"/>
    <mergeCell ref="C885:D885"/>
    <mergeCell ref="C893:D893"/>
    <mergeCell ref="A901:E901"/>
    <mergeCell ref="C952:D952"/>
    <mergeCell ref="A864:E865"/>
    <mergeCell ref="C873:C874"/>
    <mergeCell ref="D873:D874"/>
    <mergeCell ref="E16:E17"/>
    <mergeCell ref="D86:D87"/>
    <mergeCell ref="E86:E87"/>
    <mergeCell ref="D194:D195"/>
    <mergeCell ref="E194:E195"/>
    <mergeCell ref="D196:D197"/>
    <mergeCell ref="E196:E197"/>
    <mergeCell ref="D201:D202"/>
    <mergeCell ref="E201:E202"/>
    <mergeCell ref="D156:D157"/>
    <mergeCell ref="E156:E157"/>
    <mergeCell ref="D178:D179"/>
    <mergeCell ref="E178:E179"/>
    <mergeCell ref="D186:D187"/>
    <mergeCell ref="E186:E187"/>
    <mergeCell ref="D241:D242"/>
    <mergeCell ref="E241:E242"/>
    <mergeCell ref="D261:D262"/>
    <mergeCell ref="E261:E262"/>
    <mergeCell ref="D264:D265"/>
    <mergeCell ref="E264:E265"/>
    <mergeCell ref="D215:D216"/>
    <mergeCell ref="E215:E216"/>
    <mergeCell ref="D220:D221"/>
    <mergeCell ref="E220:E221"/>
    <mergeCell ref="D230:D231"/>
    <mergeCell ref="E230:E231"/>
    <mergeCell ref="D310:D311"/>
    <mergeCell ref="E310:E311"/>
    <mergeCell ref="D332:D333"/>
    <mergeCell ref="E332:E333"/>
    <mergeCell ref="D342:D343"/>
    <mergeCell ref="E342:E343"/>
    <mergeCell ref="D276:D277"/>
    <mergeCell ref="E276:E277"/>
    <mergeCell ref="D279:D280"/>
    <mergeCell ref="E279:E280"/>
    <mergeCell ref="D282:D283"/>
    <mergeCell ref="E282:E283"/>
    <mergeCell ref="D379:D380"/>
    <mergeCell ref="E379:E380"/>
    <mergeCell ref="D413:D414"/>
    <mergeCell ref="E413:E414"/>
    <mergeCell ref="D429:D430"/>
    <mergeCell ref="E429:E430"/>
    <mergeCell ref="D355:D356"/>
    <mergeCell ref="E355:E356"/>
    <mergeCell ref="D363:D364"/>
    <mergeCell ref="E363:E364"/>
    <mergeCell ref="D370:D371"/>
    <mergeCell ref="E370:E371"/>
    <mergeCell ref="D466:D467"/>
    <mergeCell ref="E466:E467"/>
    <mergeCell ref="D470:D471"/>
    <mergeCell ref="E470:E471"/>
    <mergeCell ref="D478:D479"/>
    <mergeCell ref="E478:E479"/>
    <mergeCell ref="D435:D436"/>
    <mergeCell ref="E435:E436"/>
    <mergeCell ref="D438:D439"/>
    <mergeCell ref="E438:E439"/>
    <mergeCell ref="D442:D443"/>
    <mergeCell ref="E442:E443"/>
    <mergeCell ref="D572:D573"/>
    <mergeCell ref="E572:E573"/>
    <mergeCell ref="D610:D611"/>
    <mergeCell ref="E610:E611"/>
    <mergeCell ref="D612:D613"/>
    <mergeCell ref="E612:E613"/>
    <mergeCell ref="D536:D537"/>
    <mergeCell ref="E536:E537"/>
    <mergeCell ref="D546:D547"/>
    <mergeCell ref="E546:E547"/>
    <mergeCell ref="D548:D549"/>
    <mergeCell ref="E548:E549"/>
    <mergeCell ref="D668:D669"/>
    <mergeCell ref="E668:E669"/>
    <mergeCell ref="D689:D690"/>
    <mergeCell ref="E689:E690"/>
    <mergeCell ref="D720:D721"/>
    <mergeCell ref="E720:E721"/>
    <mergeCell ref="D618:D619"/>
    <mergeCell ref="E618:E619"/>
    <mergeCell ref="D628:D629"/>
    <mergeCell ref="E628:E629"/>
    <mergeCell ref="D660:D661"/>
    <mergeCell ref="E660:E661"/>
    <mergeCell ref="D769:D770"/>
    <mergeCell ref="E769:E770"/>
    <mergeCell ref="D772:D773"/>
    <mergeCell ref="E772:E773"/>
    <mergeCell ref="D782:D783"/>
    <mergeCell ref="E782:E783"/>
    <mergeCell ref="D727:D728"/>
    <mergeCell ref="E727:E728"/>
    <mergeCell ref="D732:D733"/>
    <mergeCell ref="E732:E733"/>
    <mergeCell ref="D742:D743"/>
    <mergeCell ref="E742:E743"/>
    <mergeCell ref="D808:D809"/>
    <mergeCell ref="E808:E809"/>
    <mergeCell ref="D813:D814"/>
    <mergeCell ref="E813:E814"/>
    <mergeCell ref="D820:D821"/>
    <mergeCell ref="E820:E821"/>
    <mergeCell ref="D791:D792"/>
    <mergeCell ref="E791:E792"/>
    <mergeCell ref="D796:D797"/>
    <mergeCell ref="E796:E797"/>
    <mergeCell ref="D806:D807"/>
    <mergeCell ref="E806:E807"/>
    <mergeCell ref="D840:D841"/>
    <mergeCell ref="E840:E841"/>
    <mergeCell ref="D843:D844"/>
    <mergeCell ref="E843:E844"/>
    <mergeCell ref="D921:D922"/>
    <mergeCell ref="E921:E922"/>
    <mergeCell ref="D823:D824"/>
    <mergeCell ref="E823:E824"/>
    <mergeCell ref="D828:D829"/>
    <mergeCell ref="E828:E829"/>
    <mergeCell ref="D832:D833"/>
    <mergeCell ref="E832:E833"/>
  </mergeCells>
  <hyperlinks>
    <hyperlink ref="G1" location="Contents!A1" display="back to contents"/>
  </hyperlinks>
  <pageMargins left="0.70866141732283472" right="0.70866141732283472" top="0.74803149606299213" bottom="0.74803149606299213" header="0.31496062992125984" footer="0.31496062992125984"/>
  <pageSetup paperSize="9" scale="60" fitToHeight="8" orientation="portrait" r:id="rId1"/>
  <rowBreaks count="2" manualBreakCount="2">
    <brk id="863" max="5" man="1"/>
    <brk id="897" max="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9"/>
  <sheetViews>
    <sheetView showGridLines="0" zoomScaleNormal="100" workbookViewId="0">
      <selection sqref="A1:R2"/>
    </sheetView>
  </sheetViews>
  <sheetFormatPr defaultRowHeight="11.25" x14ac:dyDescent="0.2"/>
  <cols>
    <col min="1" max="2" width="2.83203125" style="72" customWidth="1"/>
    <col min="3" max="3" width="56.33203125" style="72" customWidth="1"/>
    <col min="4" max="21" width="6.33203125" style="72" customWidth="1"/>
    <col min="22" max="23" width="8.1640625" style="72" customWidth="1"/>
    <col min="24" max="24" width="2.5" style="72" customWidth="1"/>
    <col min="25" max="16384" width="9.33203125" style="72"/>
  </cols>
  <sheetData>
    <row r="1" spans="1:27" ht="18" customHeight="1" x14ac:dyDescent="0.25">
      <c r="A1" s="964" t="s">
        <v>826</v>
      </c>
      <c r="B1" s="964"/>
      <c r="C1" s="964"/>
      <c r="D1" s="964"/>
      <c r="E1" s="964"/>
      <c r="F1" s="964"/>
      <c r="G1" s="964"/>
      <c r="H1" s="964"/>
      <c r="I1" s="964"/>
      <c r="J1" s="964"/>
      <c r="K1" s="964"/>
      <c r="L1" s="964"/>
      <c r="M1" s="964"/>
      <c r="N1" s="964"/>
      <c r="O1" s="964"/>
      <c r="P1" s="964"/>
      <c r="Q1" s="964"/>
      <c r="R1" s="964"/>
      <c r="S1" s="497"/>
      <c r="T1" s="971" t="s">
        <v>761</v>
      </c>
      <c r="U1" s="971"/>
      <c r="V1" s="971"/>
      <c r="W1" s="499"/>
      <c r="Y1" s="1016"/>
      <c r="Z1" s="1016"/>
      <c r="AA1" s="1016"/>
    </row>
    <row r="2" spans="1:27" ht="15" customHeight="1" x14ac:dyDescent="0.25">
      <c r="A2" s="964"/>
      <c r="B2" s="964"/>
      <c r="C2" s="964"/>
      <c r="D2" s="964"/>
      <c r="E2" s="964"/>
      <c r="F2" s="964"/>
      <c r="G2" s="964"/>
      <c r="H2" s="964"/>
      <c r="I2" s="964"/>
      <c r="J2" s="964"/>
      <c r="K2" s="964"/>
      <c r="L2" s="964"/>
      <c r="M2" s="964"/>
      <c r="N2" s="964"/>
      <c r="O2" s="964"/>
      <c r="P2" s="964"/>
      <c r="Q2" s="964"/>
      <c r="R2" s="964"/>
      <c r="S2" s="497"/>
      <c r="T2" s="497"/>
      <c r="U2" s="497"/>
      <c r="V2" s="497"/>
      <c r="W2" s="497"/>
      <c r="Y2" s="514"/>
      <c r="Z2" s="514"/>
      <c r="AA2" s="514"/>
    </row>
    <row r="3" spans="1:27" ht="15" customHeight="1" thickBot="1" x14ac:dyDescent="0.25">
      <c r="A3" s="115" t="s">
        <v>220</v>
      </c>
      <c r="B3" s="115"/>
      <c r="C3" s="115"/>
      <c r="D3" s="562"/>
      <c r="E3" s="562"/>
      <c r="F3" s="562"/>
      <c r="G3" s="562"/>
      <c r="H3" s="562"/>
      <c r="I3" s="562"/>
      <c r="J3" s="562"/>
      <c r="K3" s="562"/>
      <c r="L3" s="562"/>
      <c r="M3" s="562"/>
      <c r="N3" s="562"/>
    </row>
    <row r="4" spans="1:27" ht="15.75" x14ac:dyDescent="0.25">
      <c r="A4" s="563"/>
      <c r="B4" s="563"/>
      <c r="C4" s="563"/>
      <c r="D4" s="1017">
        <v>2000</v>
      </c>
      <c r="E4" s="954">
        <v>2001</v>
      </c>
      <c r="F4" s="1017">
        <v>2002</v>
      </c>
      <c r="G4" s="954">
        <v>2003</v>
      </c>
      <c r="H4" s="1017">
        <v>2004</v>
      </c>
      <c r="I4" s="954">
        <v>2005</v>
      </c>
      <c r="J4" s="1017">
        <v>2006</v>
      </c>
      <c r="K4" s="954">
        <v>2007</v>
      </c>
      <c r="L4" s="1017">
        <v>2008</v>
      </c>
      <c r="M4" s="954">
        <v>2009</v>
      </c>
      <c r="N4" s="1017">
        <v>2010</v>
      </c>
      <c r="O4" s="954">
        <v>2011</v>
      </c>
      <c r="P4" s="1017">
        <v>2012</v>
      </c>
      <c r="Q4" s="954">
        <v>2013</v>
      </c>
      <c r="R4" s="1017">
        <v>2014</v>
      </c>
      <c r="S4" s="1017">
        <v>2015</v>
      </c>
      <c r="T4" s="1017">
        <v>2016</v>
      </c>
      <c r="U4" s="1017">
        <v>2017</v>
      </c>
      <c r="V4" s="1017">
        <v>2018</v>
      </c>
      <c r="W4" s="1017">
        <v>2019</v>
      </c>
    </row>
    <row r="5" spans="1:27" s="170" customFormat="1" ht="12.75" x14ac:dyDescent="0.2">
      <c r="A5" s="1002"/>
      <c r="B5" s="1002"/>
      <c r="C5" s="1002"/>
      <c r="D5" s="1018"/>
      <c r="E5" s="955"/>
      <c r="F5" s="1018"/>
      <c r="G5" s="955"/>
      <c r="H5" s="1018"/>
      <c r="I5" s="955"/>
      <c r="J5" s="1018"/>
      <c r="K5" s="955"/>
      <c r="L5" s="1018"/>
      <c r="M5" s="955"/>
      <c r="N5" s="1018"/>
      <c r="O5" s="955"/>
      <c r="P5" s="1018"/>
      <c r="Q5" s="955"/>
      <c r="R5" s="1018"/>
      <c r="S5" s="1018"/>
      <c r="T5" s="1018"/>
      <c r="U5" s="1018"/>
      <c r="V5" s="1018"/>
      <c r="W5" s="1018"/>
    </row>
    <row r="6" spans="1:27" s="170" customFormat="1" ht="12.75" x14ac:dyDescent="0.2">
      <c r="A6" s="114"/>
      <c r="B6" s="114"/>
      <c r="C6" s="114"/>
      <c r="D6" s="1019"/>
      <c r="E6" s="956"/>
      <c r="F6" s="1019"/>
      <c r="G6" s="956"/>
      <c r="H6" s="1019"/>
      <c r="I6" s="956"/>
      <c r="J6" s="1019"/>
      <c r="K6" s="956"/>
      <c r="L6" s="1019"/>
      <c r="M6" s="956"/>
      <c r="N6" s="1019"/>
      <c r="O6" s="956"/>
      <c r="P6" s="1019"/>
      <c r="Q6" s="956"/>
      <c r="R6" s="1019"/>
      <c r="S6" s="1019"/>
      <c r="T6" s="1019"/>
      <c r="U6" s="1019"/>
      <c r="V6" s="1019"/>
      <c r="W6" s="1019"/>
    </row>
    <row r="7" spans="1:27" s="170" customFormat="1" ht="12.75" x14ac:dyDescent="0.2">
      <c r="A7" s="70"/>
      <c r="B7" s="70"/>
      <c r="C7" s="70"/>
      <c r="D7" s="71"/>
      <c r="E7" s="71"/>
      <c r="F7" s="71"/>
      <c r="G7" s="71"/>
      <c r="H7" s="71"/>
      <c r="I7" s="71"/>
      <c r="J7" s="564"/>
      <c r="K7" s="564"/>
      <c r="L7" s="17"/>
      <c r="M7" s="17"/>
    </row>
    <row r="8" spans="1:27" s="170" customFormat="1" ht="15.75" customHeight="1" x14ac:dyDescent="0.2">
      <c r="A8" s="975" t="s">
        <v>349</v>
      </c>
      <c r="B8" s="975"/>
      <c r="C8" s="975"/>
      <c r="D8" s="398">
        <f>D10+D12</f>
        <v>293</v>
      </c>
      <c r="E8" s="398">
        <f t="shared" ref="E8:W8" si="0">E10+E12</f>
        <v>339</v>
      </c>
      <c r="F8" s="398">
        <f t="shared" si="0"/>
        <v>388</v>
      </c>
      <c r="G8" s="398">
        <f t="shared" si="0"/>
        <v>330</v>
      </c>
      <c r="H8" s="398">
        <f t="shared" si="0"/>
        <v>365</v>
      </c>
      <c r="I8" s="398">
        <f t="shared" si="0"/>
        <v>346</v>
      </c>
      <c r="J8" s="398">
        <f t="shared" si="0"/>
        <v>430</v>
      </c>
      <c r="K8" s="398">
        <f t="shared" si="0"/>
        <v>474</v>
      </c>
      <c r="L8" s="398">
        <f t="shared" si="0"/>
        <v>591</v>
      </c>
      <c r="M8" s="398">
        <f t="shared" si="0"/>
        <v>570</v>
      </c>
      <c r="N8" s="398">
        <f t="shared" si="0"/>
        <v>512</v>
      </c>
      <c r="O8" s="398">
        <f t="shared" si="0"/>
        <v>609</v>
      </c>
      <c r="P8" s="398">
        <f t="shared" si="0"/>
        <v>606</v>
      </c>
      <c r="Q8" s="398">
        <f t="shared" si="0"/>
        <v>559</v>
      </c>
      <c r="R8" s="398">
        <f t="shared" si="0"/>
        <v>624</v>
      </c>
      <c r="S8" s="398">
        <f t="shared" si="0"/>
        <v>710</v>
      </c>
      <c r="T8" s="398">
        <f t="shared" si="0"/>
        <v>873</v>
      </c>
      <c r="U8" s="398">
        <f t="shared" si="0"/>
        <v>937</v>
      </c>
      <c r="V8" s="400">
        <f t="shared" si="0"/>
        <v>1196</v>
      </c>
      <c r="W8" s="400">
        <f t="shared" si="0"/>
        <v>1266</v>
      </c>
    </row>
    <row r="9" spans="1:27" s="170" customFormat="1" ht="15.75" customHeight="1" x14ac:dyDescent="0.2">
      <c r="A9" s="502"/>
      <c r="B9" s="502"/>
      <c r="C9" s="502"/>
      <c r="D9" s="565"/>
      <c r="E9" s="565"/>
      <c r="F9" s="565"/>
      <c r="G9" s="565"/>
      <c r="H9" s="565"/>
      <c r="I9" s="565"/>
      <c r="J9" s="565"/>
      <c r="K9" s="565"/>
      <c r="L9" s="226"/>
      <c r="M9" s="226"/>
      <c r="Q9" s="566"/>
      <c r="V9" s="567"/>
      <c r="W9" s="567"/>
    </row>
    <row r="10" spans="1:27" s="170" customFormat="1" ht="15.75" customHeight="1" x14ac:dyDescent="0.2">
      <c r="A10" s="975" t="s">
        <v>348</v>
      </c>
      <c r="B10" s="975"/>
      <c r="C10" s="975"/>
      <c r="D10" s="565">
        <v>292</v>
      </c>
      <c r="E10" s="565">
        <v>332</v>
      </c>
      <c r="F10" s="565">
        <v>382</v>
      </c>
      <c r="G10" s="565">
        <v>317</v>
      </c>
      <c r="H10" s="565">
        <v>356</v>
      </c>
      <c r="I10" s="565">
        <v>336</v>
      </c>
      <c r="J10" s="565">
        <v>421</v>
      </c>
      <c r="K10" s="565">
        <v>455</v>
      </c>
      <c r="L10" s="226">
        <v>574</v>
      </c>
      <c r="M10" s="226">
        <v>545</v>
      </c>
      <c r="N10" s="170">
        <v>485</v>
      </c>
      <c r="O10" s="170">
        <v>584</v>
      </c>
      <c r="P10" s="170">
        <v>581</v>
      </c>
      <c r="Q10" s="170">
        <v>527</v>
      </c>
      <c r="R10" s="170">
        <v>614</v>
      </c>
      <c r="S10" s="170">
        <v>706</v>
      </c>
      <c r="T10" s="170">
        <v>868</v>
      </c>
      <c r="U10" s="170">
        <v>934</v>
      </c>
      <c r="V10" s="577">
        <v>1187</v>
      </c>
      <c r="W10" s="577">
        <v>1264</v>
      </c>
    </row>
    <row r="11" spans="1:27" s="170" customFormat="1" ht="15.75" customHeight="1" x14ac:dyDescent="0.2">
      <c r="A11" s="502"/>
      <c r="B11" s="502"/>
      <c r="C11" s="502"/>
      <c r="D11" s="565"/>
      <c r="E11" s="565"/>
      <c r="F11" s="565"/>
      <c r="G11" s="565"/>
      <c r="H11" s="565"/>
      <c r="I11" s="565"/>
      <c r="J11" s="565"/>
      <c r="K11" s="565"/>
      <c r="L11" s="226"/>
      <c r="M11" s="226"/>
      <c r="Q11" s="566"/>
      <c r="V11" s="567"/>
      <c r="W11" s="567"/>
    </row>
    <row r="12" spans="1:27" s="170" customFormat="1" ht="15.75" customHeight="1" x14ac:dyDescent="0.2">
      <c r="A12" s="1020" t="s">
        <v>578</v>
      </c>
      <c r="B12" s="975"/>
      <c r="C12" s="975"/>
      <c r="D12" s="289">
        <v>1</v>
      </c>
      <c r="E12" s="289">
        <v>7</v>
      </c>
      <c r="F12" s="289">
        <v>6</v>
      </c>
      <c r="G12" s="289">
        <v>13</v>
      </c>
      <c r="H12" s="289">
        <v>9</v>
      </c>
      <c r="I12" s="289">
        <v>10</v>
      </c>
      <c r="J12" s="289">
        <v>9</v>
      </c>
      <c r="K12" s="289">
        <v>19</v>
      </c>
      <c r="L12" s="289">
        <v>17</v>
      </c>
      <c r="M12" s="289">
        <v>25</v>
      </c>
      <c r="N12" s="289">
        <v>27</v>
      </c>
      <c r="O12" s="289">
        <v>25</v>
      </c>
      <c r="P12" s="289">
        <v>25</v>
      </c>
      <c r="Q12" s="289">
        <v>32</v>
      </c>
      <c r="R12" s="567">
        <v>10</v>
      </c>
      <c r="S12" s="567">
        <v>4</v>
      </c>
      <c r="T12" s="567">
        <v>5</v>
      </c>
      <c r="U12" s="567">
        <v>3</v>
      </c>
      <c r="V12" s="567">
        <v>9</v>
      </c>
      <c r="W12" s="567">
        <v>2</v>
      </c>
    </row>
    <row r="13" spans="1:27" s="170" customFormat="1" ht="12.75" x14ac:dyDescent="0.2">
      <c r="A13" s="507"/>
      <c r="B13" s="1001" t="s">
        <v>92</v>
      </c>
      <c r="C13" s="1001"/>
      <c r="D13" s="569"/>
      <c r="E13" s="569"/>
      <c r="F13" s="569"/>
      <c r="G13" s="569"/>
      <c r="H13" s="569"/>
      <c r="I13" s="569"/>
      <c r="J13" s="569"/>
      <c r="K13" s="569"/>
      <c r="L13" s="569"/>
      <c r="M13" s="569"/>
      <c r="Q13" s="570"/>
      <c r="V13" s="567"/>
      <c r="W13" s="567"/>
    </row>
    <row r="14" spans="1:27" s="170" customFormat="1" ht="14.25" x14ac:dyDescent="0.2">
      <c r="A14" s="507"/>
      <c r="B14" s="571"/>
      <c r="C14" s="170" t="s">
        <v>351</v>
      </c>
      <c r="D14" s="565">
        <v>0</v>
      </c>
      <c r="E14" s="565">
        <v>0</v>
      </c>
      <c r="F14" s="565">
        <v>0</v>
      </c>
      <c r="G14" s="565">
        <v>0</v>
      </c>
      <c r="H14" s="565">
        <v>0</v>
      </c>
      <c r="I14" s="565">
        <v>0</v>
      </c>
      <c r="J14" s="565">
        <v>0</v>
      </c>
      <c r="K14" s="565">
        <v>0</v>
      </c>
      <c r="L14" s="565">
        <v>0</v>
      </c>
      <c r="M14" s="565">
        <v>0</v>
      </c>
      <c r="N14" s="565">
        <v>3</v>
      </c>
      <c r="O14" s="565">
        <v>0</v>
      </c>
      <c r="P14" s="565">
        <v>0</v>
      </c>
      <c r="Q14" s="565">
        <v>0</v>
      </c>
      <c r="R14" s="170">
        <v>0</v>
      </c>
      <c r="S14" s="170">
        <v>0</v>
      </c>
      <c r="T14" s="170">
        <v>0</v>
      </c>
      <c r="U14" s="170">
        <v>0</v>
      </c>
      <c r="V14" s="567">
        <v>0</v>
      </c>
      <c r="W14" s="567">
        <v>0</v>
      </c>
    </row>
    <row r="15" spans="1:27" s="170" customFormat="1" ht="14.25" x14ac:dyDescent="0.2">
      <c r="A15" s="507"/>
      <c r="B15" s="571"/>
      <c r="C15" s="170" t="s">
        <v>352</v>
      </c>
      <c r="D15" s="565">
        <v>0</v>
      </c>
      <c r="E15" s="565">
        <v>0</v>
      </c>
      <c r="F15" s="565">
        <v>0</v>
      </c>
      <c r="G15" s="565">
        <v>0</v>
      </c>
      <c r="H15" s="565">
        <v>0</v>
      </c>
      <c r="I15" s="565">
        <v>0</v>
      </c>
      <c r="J15" s="565">
        <v>0</v>
      </c>
      <c r="K15" s="565">
        <v>0</v>
      </c>
      <c r="L15" s="565">
        <v>0</v>
      </c>
      <c r="M15" s="565">
        <v>0</v>
      </c>
      <c r="N15" s="565">
        <v>0</v>
      </c>
      <c r="O15" s="565">
        <v>1</v>
      </c>
      <c r="P15" s="565">
        <v>1</v>
      </c>
      <c r="Q15" s="565">
        <v>0</v>
      </c>
      <c r="R15" s="170">
        <v>0</v>
      </c>
      <c r="S15" s="170">
        <v>0</v>
      </c>
      <c r="T15" s="170">
        <v>0</v>
      </c>
      <c r="U15" s="170">
        <v>0</v>
      </c>
      <c r="V15" s="567">
        <v>0</v>
      </c>
      <c r="W15" s="567">
        <v>0</v>
      </c>
    </row>
    <row r="16" spans="1:27" s="170" customFormat="1" ht="14.25" x14ac:dyDescent="0.2">
      <c r="A16" s="507"/>
      <c r="C16" s="170" t="s">
        <v>353</v>
      </c>
      <c r="D16" s="565">
        <v>0</v>
      </c>
      <c r="E16" s="565">
        <v>5</v>
      </c>
      <c r="F16" s="565">
        <v>2</v>
      </c>
      <c r="G16" s="565">
        <v>12</v>
      </c>
      <c r="H16" s="565">
        <v>8</v>
      </c>
      <c r="I16" s="565">
        <v>9</v>
      </c>
      <c r="J16" s="565">
        <v>9</v>
      </c>
      <c r="K16" s="565">
        <v>16</v>
      </c>
      <c r="L16" s="565">
        <v>14</v>
      </c>
      <c r="M16" s="565">
        <v>19</v>
      </c>
      <c r="N16" s="565">
        <v>17</v>
      </c>
      <c r="O16" s="565">
        <v>12</v>
      </c>
      <c r="P16" s="565">
        <v>17</v>
      </c>
      <c r="Q16" s="565">
        <v>27</v>
      </c>
      <c r="R16" s="170">
        <v>3</v>
      </c>
      <c r="S16" s="170">
        <v>0</v>
      </c>
      <c r="T16" s="170">
        <v>0</v>
      </c>
      <c r="U16" s="170">
        <v>0</v>
      </c>
      <c r="V16" s="567">
        <v>0</v>
      </c>
      <c r="W16" s="567">
        <v>0</v>
      </c>
    </row>
    <row r="17" spans="1:23" s="170" customFormat="1" ht="14.25" x14ac:dyDescent="0.2">
      <c r="A17" s="507"/>
      <c r="C17" s="170" t="s">
        <v>354</v>
      </c>
      <c r="D17" s="565">
        <v>1</v>
      </c>
      <c r="E17" s="565">
        <v>2</v>
      </c>
      <c r="F17" s="565">
        <v>4</v>
      </c>
      <c r="G17" s="565">
        <v>1</v>
      </c>
      <c r="H17" s="565">
        <v>1</v>
      </c>
      <c r="I17" s="565">
        <v>1</v>
      </c>
      <c r="J17" s="565">
        <v>0</v>
      </c>
      <c r="K17" s="565">
        <v>4</v>
      </c>
      <c r="L17" s="565">
        <v>2</v>
      </c>
      <c r="M17" s="565">
        <v>6</v>
      </c>
      <c r="N17" s="565">
        <v>7</v>
      </c>
      <c r="O17" s="565">
        <v>9</v>
      </c>
      <c r="P17" s="565">
        <v>7</v>
      </c>
      <c r="Q17" s="565">
        <v>1</v>
      </c>
      <c r="R17" s="170">
        <v>0</v>
      </c>
      <c r="S17" s="170">
        <v>0</v>
      </c>
      <c r="T17" s="170">
        <v>0</v>
      </c>
      <c r="U17" s="170">
        <v>0</v>
      </c>
      <c r="V17" s="567">
        <v>0</v>
      </c>
      <c r="W17" s="567">
        <v>0</v>
      </c>
    </row>
    <row r="18" spans="1:23" s="170" customFormat="1" ht="14.25" x14ac:dyDescent="0.2">
      <c r="A18" s="507"/>
      <c r="C18" s="170" t="s">
        <v>852</v>
      </c>
      <c r="D18" s="565">
        <v>0</v>
      </c>
      <c r="E18" s="565">
        <v>0</v>
      </c>
      <c r="F18" s="565">
        <v>0</v>
      </c>
      <c r="G18" s="565">
        <v>0</v>
      </c>
      <c r="H18" s="565">
        <v>0</v>
      </c>
      <c r="I18" s="565">
        <v>0</v>
      </c>
      <c r="J18" s="565">
        <v>0</v>
      </c>
      <c r="K18" s="565">
        <v>0</v>
      </c>
      <c r="L18" s="565">
        <v>0</v>
      </c>
      <c r="M18" s="565">
        <v>0</v>
      </c>
      <c r="N18" s="565">
        <v>0</v>
      </c>
      <c r="O18" s="565">
        <v>0</v>
      </c>
      <c r="P18" s="565">
        <v>0</v>
      </c>
      <c r="Q18" s="565">
        <v>0</v>
      </c>
      <c r="R18" s="170">
        <v>3</v>
      </c>
      <c r="S18" s="170">
        <v>0</v>
      </c>
      <c r="T18" s="170">
        <v>2</v>
      </c>
      <c r="U18" s="170">
        <v>1</v>
      </c>
      <c r="V18" s="567">
        <v>0</v>
      </c>
      <c r="W18" s="567">
        <v>0</v>
      </c>
    </row>
    <row r="19" spans="1:23" s="170" customFormat="1" ht="14.25" x14ac:dyDescent="0.2">
      <c r="A19" s="507"/>
      <c r="C19" s="170" t="s">
        <v>853</v>
      </c>
      <c r="D19" s="565">
        <v>0</v>
      </c>
      <c r="E19" s="565">
        <v>0</v>
      </c>
      <c r="F19" s="565">
        <v>0</v>
      </c>
      <c r="G19" s="565">
        <v>0</v>
      </c>
      <c r="H19" s="565">
        <v>0</v>
      </c>
      <c r="I19" s="565">
        <v>0</v>
      </c>
      <c r="J19" s="565">
        <v>0</v>
      </c>
      <c r="K19" s="565">
        <v>0</v>
      </c>
      <c r="L19" s="565">
        <v>1</v>
      </c>
      <c r="M19" s="565">
        <v>0</v>
      </c>
      <c r="N19" s="565">
        <v>2</v>
      </c>
      <c r="O19" s="565">
        <v>3</v>
      </c>
      <c r="P19" s="565">
        <v>5</v>
      </c>
      <c r="Q19" s="565">
        <v>4</v>
      </c>
      <c r="R19" s="170">
        <v>2</v>
      </c>
      <c r="S19" s="170">
        <v>2</v>
      </c>
      <c r="T19" s="170">
        <v>1</v>
      </c>
      <c r="U19" s="170">
        <v>2</v>
      </c>
      <c r="V19" s="567">
        <v>5</v>
      </c>
      <c r="W19" s="567">
        <v>0</v>
      </c>
    </row>
    <row r="20" spans="1:23" s="170" customFormat="1" ht="14.25" x14ac:dyDescent="0.2">
      <c r="A20" s="507"/>
      <c r="C20" s="170" t="s">
        <v>854</v>
      </c>
      <c r="D20" s="565">
        <v>0</v>
      </c>
      <c r="E20" s="565">
        <v>0</v>
      </c>
      <c r="F20" s="565">
        <v>0</v>
      </c>
      <c r="G20" s="565">
        <v>0</v>
      </c>
      <c r="H20" s="565">
        <v>0</v>
      </c>
      <c r="I20" s="565">
        <v>0</v>
      </c>
      <c r="J20" s="565">
        <v>0</v>
      </c>
      <c r="K20" s="565">
        <v>0</v>
      </c>
      <c r="L20" s="565">
        <v>0</v>
      </c>
      <c r="M20" s="565">
        <v>0</v>
      </c>
      <c r="N20" s="565">
        <v>0</v>
      </c>
      <c r="O20" s="565">
        <v>0</v>
      </c>
      <c r="P20" s="565">
        <v>0</v>
      </c>
      <c r="Q20" s="565">
        <v>3</v>
      </c>
      <c r="R20" s="170">
        <v>2</v>
      </c>
      <c r="S20" s="170">
        <v>1</v>
      </c>
      <c r="T20" s="170">
        <v>2</v>
      </c>
      <c r="U20" s="170">
        <v>0</v>
      </c>
      <c r="V20" s="567">
        <v>5</v>
      </c>
      <c r="W20" s="567">
        <v>2</v>
      </c>
    </row>
    <row r="21" spans="1:23" s="170" customFormat="1" ht="12.75" x14ac:dyDescent="0.2">
      <c r="A21" s="507"/>
      <c r="V21" s="567"/>
      <c r="W21" s="567"/>
    </row>
    <row r="22" spans="1:23" s="170" customFormat="1" ht="12.75" x14ac:dyDescent="0.2">
      <c r="A22" s="507"/>
      <c r="C22" s="1021" t="s">
        <v>855</v>
      </c>
      <c r="D22" s="289">
        <v>0</v>
      </c>
      <c r="E22" s="289">
        <v>0</v>
      </c>
      <c r="F22" s="289">
        <v>0</v>
      </c>
      <c r="G22" s="289">
        <v>0</v>
      </c>
      <c r="H22" s="289">
        <v>0</v>
      </c>
      <c r="I22" s="289">
        <v>0</v>
      </c>
      <c r="J22" s="289">
        <v>0</v>
      </c>
      <c r="K22" s="289">
        <v>0</v>
      </c>
      <c r="L22" s="289">
        <v>0</v>
      </c>
      <c r="M22" s="289">
        <v>1</v>
      </c>
      <c r="N22" s="289">
        <v>0</v>
      </c>
      <c r="O22" s="289">
        <v>0</v>
      </c>
      <c r="P22" s="289">
        <v>1</v>
      </c>
      <c r="Q22" s="289">
        <v>2</v>
      </c>
      <c r="R22" s="567">
        <v>1</v>
      </c>
      <c r="S22" s="567">
        <v>1</v>
      </c>
      <c r="T22" s="567">
        <v>1</v>
      </c>
      <c r="U22" s="567">
        <v>0</v>
      </c>
      <c r="V22" s="567">
        <v>0</v>
      </c>
      <c r="W22" s="567">
        <v>0</v>
      </c>
    </row>
    <row r="23" spans="1:23" s="170" customFormat="1" ht="12.75" x14ac:dyDescent="0.2">
      <c r="A23" s="507"/>
      <c r="C23" s="1021"/>
      <c r="D23" s="565"/>
      <c r="E23" s="565"/>
      <c r="F23" s="565"/>
      <c r="G23" s="565"/>
      <c r="H23" s="565"/>
      <c r="I23" s="565"/>
      <c r="J23" s="565"/>
      <c r="K23" s="565"/>
      <c r="L23" s="565"/>
      <c r="M23" s="565"/>
      <c r="N23" s="565"/>
      <c r="O23" s="565"/>
      <c r="P23" s="565"/>
      <c r="Q23" s="565"/>
      <c r="V23" s="567"/>
      <c r="W23" s="567"/>
    </row>
    <row r="24" spans="1:23" s="170" customFormat="1" ht="12.75" x14ac:dyDescent="0.2">
      <c r="A24" s="507"/>
      <c r="B24" s="507"/>
      <c r="C24" s="571"/>
      <c r="D24" s="569"/>
      <c r="E24" s="569"/>
      <c r="F24" s="569"/>
      <c r="G24" s="569"/>
      <c r="H24" s="569"/>
      <c r="I24" s="569"/>
      <c r="J24" s="569"/>
      <c r="K24" s="569"/>
      <c r="L24" s="569"/>
      <c r="M24" s="569"/>
    </row>
    <row r="25" spans="1:23" ht="12.75" x14ac:dyDescent="0.2">
      <c r="A25" s="574"/>
      <c r="B25" s="574"/>
      <c r="C25" s="574"/>
      <c r="D25" s="574"/>
      <c r="E25" s="574"/>
      <c r="F25" s="574"/>
      <c r="G25" s="574"/>
      <c r="H25" s="574"/>
      <c r="I25" s="574"/>
      <c r="J25" s="574"/>
      <c r="K25" s="574"/>
      <c r="L25" s="574"/>
      <c r="M25" s="574"/>
      <c r="N25" s="574"/>
      <c r="O25" s="574"/>
      <c r="P25" s="574"/>
      <c r="Q25" s="574"/>
      <c r="R25" s="574"/>
      <c r="S25" s="574"/>
      <c r="T25" s="574"/>
      <c r="U25" s="574"/>
      <c r="V25" s="574"/>
      <c r="W25" s="574"/>
    </row>
    <row r="26" spans="1:23" ht="15" x14ac:dyDescent="0.2">
      <c r="A26" s="575"/>
      <c r="B26" s="575"/>
      <c r="C26" s="575"/>
      <c r="D26" s="17"/>
      <c r="E26" s="17"/>
      <c r="F26" s="17"/>
      <c r="G26" s="17"/>
      <c r="H26" s="17"/>
      <c r="I26" s="17"/>
      <c r="J26" s="17"/>
      <c r="K26" s="17"/>
      <c r="L26" s="17"/>
      <c r="M26" s="17"/>
      <c r="N26" s="17"/>
    </row>
    <row r="27" spans="1:23" x14ac:dyDescent="0.2">
      <c r="A27" s="973" t="s">
        <v>194</v>
      </c>
      <c r="B27" s="973"/>
      <c r="C27" s="973"/>
      <c r="D27" s="69"/>
      <c r="E27" s="69"/>
      <c r="F27" s="69"/>
      <c r="G27" s="69"/>
      <c r="H27" s="69"/>
      <c r="I27" s="69"/>
      <c r="J27" s="69"/>
      <c r="K27" s="69"/>
      <c r="L27" s="69"/>
      <c r="M27" s="69"/>
    </row>
    <row r="28" spans="1:23" x14ac:dyDescent="0.2">
      <c r="A28" s="734" t="s">
        <v>542</v>
      </c>
      <c r="B28" s="734"/>
      <c r="C28" s="734"/>
      <c r="D28" s="734"/>
      <c r="E28" s="734"/>
      <c r="F28" s="734"/>
      <c r="G28" s="734"/>
      <c r="H28" s="734"/>
      <c r="I28" s="734"/>
      <c r="J28" s="734"/>
      <c r="K28" s="734"/>
      <c r="L28" s="734"/>
      <c r="M28" s="734"/>
      <c r="N28" s="734"/>
      <c r="O28" s="734"/>
      <c r="P28" s="734"/>
      <c r="Q28" s="734"/>
      <c r="R28" s="734"/>
      <c r="S28" s="734"/>
      <c r="T28" s="734"/>
      <c r="U28" s="734"/>
      <c r="V28" s="734"/>
      <c r="W28" s="576"/>
    </row>
    <row r="29" spans="1:23" x14ac:dyDescent="0.2">
      <c r="A29" s="829" t="s">
        <v>543</v>
      </c>
      <c r="B29" s="829"/>
      <c r="C29" s="829"/>
      <c r="D29" s="829"/>
      <c r="E29" s="829"/>
      <c r="F29" s="829"/>
      <c r="G29" s="829"/>
      <c r="H29" s="829"/>
      <c r="I29" s="829"/>
      <c r="J29" s="829"/>
      <c r="K29" s="829"/>
      <c r="L29" s="829"/>
      <c r="M29" s="829"/>
      <c r="N29" s="829"/>
      <c r="O29" s="829"/>
      <c r="P29" s="829"/>
      <c r="Q29" s="829"/>
      <c r="R29" s="829"/>
      <c r="S29" s="829"/>
      <c r="T29" s="829"/>
      <c r="U29" s="829"/>
      <c r="V29" s="829"/>
      <c r="W29" s="484"/>
    </row>
    <row r="30" spans="1:23" x14ac:dyDescent="0.2">
      <c r="A30" s="829" t="s">
        <v>592</v>
      </c>
      <c r="B30" s="829"/>
      <c r="C30" s="829"/>
      <c r="D30" s="829"/>
      <c r="E30" s="829"/>
      <c r="F30" s="829"/>
      <c r="G30" s="829"/>
      <c r="H30" s="829"/>
      <c r="I30" s="829"/>
      <c r="J30" s="829"/>
      <c r="K30" s="829"/>
      <c r="L30" s="829"/>
      <c r="M30" s="829"/>
      <c r="N30" s="829"/>
      <c r="O30" s="829"/>
      <c r="P30" s="829"/>
      <c r="Q30" s="829"/>
      <c r="R30" s="829"/>
      <c r="S30" s="829"/>
      <c r="T30" s="829"/>
      <c r="U30" s="829"/>
      <c r="V30" s="829"/>
      <c r="W30" s="484"/>
    </row>
    <row r="31" spans="1:23" x14ac:dyDescent="0.2">
      <c r="A31" s="734" t="s">
        <v>544</v>
      </c>
      <c r="B31" s="734"/>
      <c r="C31" s="734"/>
      <c r="D31" s="734"/>
      <c r="E31" s="734"/>
      <c r="F31" s="734"/>
      <c r="G31" s="734"/>
      <c r="H31" s="734"/>
      <c r="I31" s="734"/>
      <c r="J31" s="734"/>
      <c r="K31" s="734"/>
      <c r="L31" s="734"/>
      <c r="M31" s="734"/>
      <c r="N31" s="734"/>
      <c r="O31" s="734"/>
      <c r="P31" s="734"/>
      <c r="Q31" s="734"/>
      <c r="R31" s="734"/>
      <c r="S31" s="734"/>
      <c r="T31" s="734"/>
      <c r="U31" s="734"/>
      <c r="V31" s="734"/>
      <c r="W31" s="576"/>
    </row>
    <row r="32" spans="1:23" x14ac:dyDescent="0.2">
      <c r="A32" s="734" t="s">
        <v>545</v>
      </c>
      <c r="B32" s="734"/>
      <c r="C32" s="734"/>
      <c r="D32" s="734"/>
      <c r="E32" s="734"/>
      <c r="F32" s="734"/>
      <c r="G32" s="734"/>
      <c r="H32" s="734"/>
      <c r="I32" s="734"/>
      <c r="J32" s="734"/>
      <c r="K32" s="734"/>
      <c r="L32" s="734"/>
      <c r="M32" s="734"/>
      <c r="N32" s="734"/>
      <c r="O32" s="734"/>
      <c r="P32" s="734"/>
      <c r="Q32" s="734"/>
      <c r="R32" s="734"/>
      <c r="S32" s="734"/>
      <c r="T32" s="734"/>
      <c r="U32" s="734"/>
      <c r="V32" s="734"/>
      <c r="W32" s="576"/>
    </row>
    <row r="33" spans="1:23" x14ac:dyDescent="0.2">
      <c r="A33" s="749" t="s">
        <v>546</v>
      </c>
      <c r="B33" s="749"/>
      <c r="C33" s="749"/>
      <c r="D33" s="749"/>
      <c r="E33" s="749"/>
      <c r="F33" s="749"/>
      <c r="G33" s="749"/>
      <c r="H33" s="749"/>
      <c r="I33" s="749"/>
      <c r="J33" s="749"/>
      <c r="K33" s="749"/>
      <c r="L33" s="749"/>
      <c r="M33" s="749"/>
      <c r="N33" s="749"/>
      <c r="O33" s="749"/>
      <c r="P33" s="749"/>
      <c r="Q33" s="749"/>
      <c r="R33" s="749"/>
      <c r="S33" s="749"/>
      <c r="T33" s="749"/>
      <c r="U33" s="749"/>
      <c r="V33" s="749"/>
      <c r="W33" s="578"/>
    </row>
    <row r="34" spans="1:23" x14ac:dyDescent="0.2">
      <c r="A34" s="749" t="s">
        <v>858</v>
      </c>
      <c r="B34" s="749"/>
      <c r="C34" s="749"/>
      <c r="D34" s="749"/>
      <c r="E34" s="749"/>
      <c r="F34" s="749"/>
      <c r="G34" s="749"/>
      <c r="H34" s="749"/>
      <c r="I34" s="749"/>
      <c r="J34" s="749"/>
      <c r="K34" s="749"/>
      <c r="L34" s="749"/>
      <c r="M34" s="749"/>
      <c r="N34" s="749"/>
      <c r="O34" s="749"/>
      <c r="P34" s="749"/>
      <c r="Q34" s="749"/>
      <c r="R34" s="749"/>
      <c r="S34" s="749"/>
      <c r="T34" s="749"/>
      <c r="U34" s="749"/>
      <c r="V34" s="749"/>
      <c r="W34" s="578"/>
    </row>
    <row r="35" spans="1:23" x14ac:dyDescent="0.2">
      <c r="A35" s="749" t="s">
        <v>857</v>
      </c>
      <c r="B35" s="749"/>
      <c r="C35" s="749"/>
      <c r="D35" s="749"/>
      <c r="E35" s="749"/>
      <c r="F35" s="749"/>
      <c r="G35" s="749"/>
      <c r="H35" s="749"/>
      <c r="I35" s="749"/>
      <c r="J35" s="749"/>
      <c r="K35" s="749"/>
      <c r="L35" s="749"/>
      <c r="M35" s="749"/>
      <c r="N35" s="749"/>
      <c r="O35" s="749"/>
      <c r="P35" s="749"/>
      <c r="Q35" s="749"/>
      <c r="R35" s="749"/>
      <c r="S35" s="749"/>
      <c r="T35" s="749"/>
      <c r="U35" s="749"/>
      <c r="V35" s="749"/>
      <c r="W35" s="578"/>
    </row>
    <row r="36" spans="1:23" x14ac:dyDescent="0.2">
      <c r="A36" s="829" t="s">
        <v>856</v>
      </c>
      <c r="B36" s="829"/>
      <c r="C36" s="829"/>
      <c r="D36" s="829"/>
      <c r="E36" s="829"/>
      <c r="F36" s="829"/>
      <c r="G36" s="829"/>
      <c r="H36" s="829"/>
      <c r="I36" s="829"/>
      <c r="J36" s="829"/>
      <c r="K36" s="829"/>
      <c r="L36" s="829"/>
      <c r="M36" s="829"/>
      <c r="N36" s="829"/>
      <c r="O36" s="829"/>
      <c r="P36" s="829"/>
      <c r="Q36" s="829"/>
      <c r="R36" s="829"/>
      <c r="S36" s="829"/>
      <c r="T36" s="829"/>
      <c r="U36" s="829"/>
      <c r="V36" s="829"/>
      <c r="W36" s="484"/>
    </row>
    <row r="37" spans="1:23" x14ac:dyDescent="0.2">
      <c r="A37" s="473"/>
      <c r="B37" s="359"/>
      <c r="C37" s="359"/>
      <c r="D37" s="359"/>
      <c r="E37" s="359"/>
      <c r="F37" s="359"/>
      <c r="G37" s="359"/>
      <c r="H37" s="359"/>
      <c r="I37" s="359"/>
      <c r="J37" s="359"/>
      <c r="K37" s="359"/>
      <c r="L37" s="359"/>
      <c r="M37" s="359"/>
    </row>
    <row r="38" spans="1:23" x14ac:dyDescent="0.2">
      <c r="A38" s="972" t="s">
        <v>785</v>
      </c>
      <c r="B38" s="972"/>
      <c r="C38" s="972"/>
      <c r="D38" s="359"/>
      <c r="E38" s="359"/>
      <c r="F38" s="359"/>
      <c r="G38" s="359"/>
      <c r="H38" s="359"/>
      <c r="I38" s="359"/>
      <c r="J38" s="359"/>
      <c r="K38" s="359"/>
      <c r="L38" s="359"/>
      <c r="M38" s="359"/>
    </row>
    <row r="39" spans="1:23" x14ac:dyDescent="0.2">
      <c r="A39" s="505" t="s">
        <v>223</v>
      </c>
      <c r="B39" s="74"/>
      <c r="C39" s="74"/>
      <c r="D39" s="69"/>
      <c r="E39" s="69"/>
      <c r="F39" s="69"/>
      <c r="G39" s="69"/>
      <c r="H39" s="69"/>
      <c r="I39" s="69"/>
      <c r="J39" s="69"/>
      <c r="K39" s="69"/>
      <c r="L39" s="69"/>
      <c r="M39" s="69"/>
    </row>
    <row r="41" spans="1:23" x14ac:dyDescent="0.2">
      <c r="A41" s="73"/>
      <c r="B41" s="73"/>
      <c r="C41" s="73"/>
    </row>
    <row r="42" spans="1:23" x14ac:dyDescent="0.2">
      <c r="A42" s="73"/>
      <c r="B42" s="73"/>
      <c r="C42" s="73"/>
    </row>
    <row r="43" spans="1:23" ht="15" x14ac:dyDescent="0.2">
      <c r="A43" s="579"/>
      <c r="B43" s="579"/>
      <c r="C43" s="579"/>
    </row>
    <row r="44" spans="1:23" ht="15" x14ac:dyDescent="0.2">
      <c r="A44" s="579"/>
      <c r="B44" s="579"/>
      <c r="C44" s="579"/>
    </row>
    <row r="45" spans="1:23" ht="15" x14ac:dyDescent="0.2">
      <c r="A45" s="579"/>
      <c r="B45" s="579"/>
      <c r="C45" s="579"/>
    </row>
    <row r="46" spans="1:23" ht="15" x14ac:dyDescent="0.2">
      <c r="A46" s="579"/>
      <c r="B46" s="579"/>
      <c r="C46" s="579"/>
    </row>
    <row r="47" spans="1:23" ht="15" x14ac:dyDescent="0.2">
      <c r="A47" s="579"/>
      <c r="B47" s="579"/>
      <c r="C47" s="579"/>
    </row>
    <row r="48" spans="1:23" ht="15" x14ac:dyDescent="0.2">
      <c r="A48" s="579"/>
      <c r="B48" s="579"/>
      <c r="C48" s="579"/>
    </row>
    <row r="49" spans="1:3" ht="15" x14ac:dyDescent="0.2">
      <c r="A49" s="579"/>
      <c r="B49" s="579"/>
      <c r="C49" s="579"/>
    </row>
    <row r="50" spans="1:3" ht="15" x14ac:dyDescent="0.2">
      <c r="A50" s="579"/>
      <c r="B50" s="579"/>
      <c r="C50" s="579"/>
    </row>
    <row r="51" spans="1:3" ht="15" x14ac:dyDescent="0.2">
      <c r="A51" s="579"/>
      <c r="B51" s="579"/>
      <c r="C51" s="579"/>
    </row>
    <row r="52" spans="1:3" ht="15" x14ac:dyDescent="0.2">
      <c r="A52" s="579"/>
      <c r="B52" s="579"/>
      <c r="C52" s="579"/>
    </row>
    <row r="53" spans="1:3" ht="15" x14ac:dyDescent="0.2">
      <c r="A53" s="579"/>
      <c r="B53" s="579"/>
      <c r="C53" s="579"/>
    </row>
    <row r="54" spans="1:3" ht="15" x14ac:dyDescent="0.2">
      <c r="A54" s="579"/>
      <c r="B54" s="579"/>
      <c r="C54" s="579"/>
    </row>
    <row r="55" spans="1:3" ht="15" x14ac:dyDescent="0.2">
      <c r="A55" s="579"/>
      <c r="B55" s="579"/>
      <c r="C55" s="579"/>
    </row>
    <row r="56" spans="1:3" ht="15" x14ac:dyDescent="0.2">
      <c r="A56" s="579"/>
      <c r="B56" s="579"/>
      <c r="C56" s="579"/>
    </row>
    <row r="57" spans="1:3" ht="15" x14ac:dyDescent="0.2">
      <c r="A57" s="579"/>
      <c r="B57" s="579"/>
      <c r="C57" s="579"/>
    </row>
    <row r="58" spans="1:3" ht="15" x14ac:dyDescent="0.2">
      <c r="A58" s="579"/>
      <c r="B58" s="579"/>
      <c r="C58" s="579"/>
    </row>
    <row r="59" spans="1:3" ht="15" x14ac:dyDescent="0.2">
      <c r="A59" s="579"/>
      <c r="B59" s="579"/>
      <c r="C59" s="579"/>
    </row>
  </sheetData>
  <mergeCells count="40">
    <mergeCell ref="W4:W6"/>
    <mergeCell ref="A33:V33"/>
    <mergeCell ref="D4:D6"/>
    <mergeCell ref="E4:E6"/>
    <mergeCell ref="F4:F6"/>
    <mergeCell ref="G4:G6"/>
    <mergeCell ref="A5:C5"/>
    <mergeCell ref="K4:K6"/>
    <mergeCell ref="T1:V1"/>
    <mergeCell ref="A38:C38"/>
    <mergeCell ref="A10:C10"/>
    <mergeCell ref="A12:C12"/>
    <mergeCell ref="A27:C27"/>
    <mergeCell ref="B13:C13"/>
    <mergeCell ref="C22:C23"/>
    <mergeCell ref="A36:V36"/>
    <mergeCell ref="A32:V32"/>
    <mergeCell ref="A31:V31"/>
    <mergeCell ref="A30:V30"/>
    <mergeCell ref="A29:V29"/>
    <mergeCell ref="A28:V28"/>
    <mergeCell ref="A34:V34"/>
    <mergeCell ref="A8:C8"/>
    <mergeCell ref="A35:V35"/>
    <mergeCell ref="Y1:AA1"/>
    <mergeCell ref="L4:L6"/>
    <mergeCell ref="M4:M6"/>
    <mergeCell ref="N4:N6"/>
    <mergeCell ref="S4:S6"/>
    <mergeCell ref="T4:T6"/>
    <mergeCell ref="U4:U6"/>
    <mergeCell ref="O4:O6"/>
    <mergeCell ref="P4:P6"/>
    <mergeCell ref="Q4:Q6"/>
    <mergeCell ref="A1:R2"/>
    <mergeCell ref="V4:V6"/>
    <mergeCell ref="R4:R6"/>
    <mergeCell ref="H4:H6"/>
    <mergeCell ref="I4:I6"/>
    <mergeCell ref="J4:J6"/>
  </mergeCells>
  <hyperlinks>
    <hyperlink ref="T1" location="Contents!A1" display="back to contents"/>
  </hyperlinks>
  <pageMargins left="0.70866141732283472" right="0.70866141732283472" top="0.74803149606299213" bottom="0.74803149606299213" header="0.31496062992125984" footer="0.31496062992125984"/>
  <pageSetup paperSize="9" scale="8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showGridLines="0" zoomScaleNormal="100" workbookViewId="0">
      <selection sqref="A1:N1"/>
    </sheetView>
  </sheetViews>
  <sheetFormatPr defaultRowHeight="11.25" x14ac:dyDescent="0.2"/>
  <cols>
    <col min="1" max="2" width="2.83203125" style="69" customWidth="1"/>
    <col min="3" max="3" width="52.6640625" style="69" customWidth="1"/>
    <col min="4" max="21" width="6.33203125" style="69" customWidth="1"/>
    <col min="22" max="23" width="7.5" style="69" customWidth="1"/>
    <col min="24" max="24" width="1.83203125" style="69" customWidth="1"/>
    <col min="25" max="16384" width="9.33203125" style="69"/>
  </cols>
  <sheetData>
    <row r="1" spans="1:26" ht="18" customHeight="1" x14ac:dyDescent="0.25">
      <c r="A1" s="964" t="s">
        <v>827</v>
      </c>
      <c r="B1" s="964"/>
      <c r="C1" s="964"/>
      <c r="D1" s="964"/>
      <c r="E1" s="964"/>
      <c r="F1" s="964"/>
      <c r="G1" s="964"/>
      <c r="H1" s="964"/>
      <c r="I1" s="964"/>
      <c r="J1" s="964"/>
      <c r="K1" s="964"/>
      <c r="L1" s="964"/>
      <c r="M1" s="964"/>
      <c r="N1" s="964"/>
      <c r="O1" s="497"/>
      <c r="P1" s="971" t="s">
        <v>761</v>
      </c>
      <c r="Q1" s="971"/>
      <c r="R1" s="971"/>
      <c r="S1" s="497"/>
      <c r="T1" s="497"/>
      <c r="U1" s="72"/>
      <c r="V1" s="72"/>
      <c r="W1" s="72"/>
      <c r="Y1" s="1016"/>
      <c r="Z1" s="1016"/>
    </row>
    <row r="2" spans="1:26" ht="15" customHeight="1" thickBot="1" x14ac:dyDescent="0.25">
      <c r="A2" s="115" t="s">
        <v>220</v>
      </c>
      <c r="B2" s="115"/>
      <c r="C2" s="115"/>
      <c r="D2" s="562"/>
      <c r="E2" s="562"/>
      <c r="F2" s="562"/>
      <c r="G2" s="562"/>
      <c r="H2" s="562"/>
      <c r="I2" s="562"/>
      <c r="J2" s="562"/>
      <c r="K2" s="562"/>
      <c r="L2" s="562"/>
      <c r="M2" s="562"/>
      <c r="N2" s="562"/>
      <c r="O2" s="72"/>
      <c r="P2" s="72"/>
      <c r="Q2" s="72"/>
      <c r="R2" s="72"/>
      <c r="S2" s="72"/>
      <c r="T2" s="72"/>
      <c r="U2" s="72"/>
      <c r="V2" s="72"/>
      <c r="W2" s="72"/>
      <c r="X2" s="72"/>
      <c r="Y2" s="72"/>
      <c r="Z2" s="72"/>
    </row>
    <row r="3" spans="1:26" ht="15.75" x14ac:dyDescent="0.25">
      <c r="A3" s="563"/>
      <c r="B3" s="563"/>
      <c r="C3" s="563"/>
      <c r="D3" s="1017">
        <v>2000</v>
      </c>
      <c r="E3" s="954">
        <v>2001</v>
      </c>
      <c r="F3" s="1017">
        <v>2002</v>
      </c>
      <c r="G3" s="954">
        <v>2003</v>
      </c>
      <c r="H3" s="1017">
        <v>2004</v>
      </c>
      <c r="I3" s="954">
        <v>2005</v>
      </c>
      <c r="J3" s="1017">
        <v>2006</v>
      </c>
      <c r="K3" s="954">
        <v>2007</v>
      </c>
      <c r="L3" s="1017">
        <v>2008</v>
      </c>
      <c r="M3" s="954">
        <v>2009</v>
      </c>
      <c r="N3" s="1017">
        <v>2010</v>
      </c>
      <c r="O3" s="954">
        <v>2011</v>
      </c>
      <c r="P3" s="1017">
        <v>2012</v>
      </c>
      <c r="Q3" s="954">
        <v>2013</v>
      </c>
      <c r="R3" s="1017">
        <v>2014</v>
      </c>
      <c r="S3" s="954">
        <v>2015</v>
      </c>
      <c r="T3" s="954">
        <v>2016</v>
      </c>
      <c r="U3" s="954">
        <v>2017</v>
      </c>
      <c r="V3" s="954">
        <v>2018</v>
      </c>
      <c r="W3" s="954">
        <v>2019</v>
      </c>
      <c r="X3" s="72"/>
      <c r="Y3" s="72"/>
      <c r="Z3" s="72"/>
    </row>
    <row r="4" spans="1:26" ht="12.75" x14ac:dyDescent="0.2">
      <c r="A4" s="1002"/>
      <c r="B4" s="1002"/>
      <c r="C4" s="1002"/>
      <c r="D4" s="1018"/>
      <c r="E4" s="955"/>
      <c r="F4" s="1018"/>
      <c r="G4" s="955"/>
      <c r="H4" s="1018"/>
      <c r="I4" s="955"/>
      <c r="J4" s="1018"/>
      <c r="K4" s="955"/>
      <c r="L4" s="1018"/>
      <c r="M4" s="955"/>
      <c r="N4" s="1018"/>
      <c r="O4" s="955"/>
      <c r="P4" s="1018"/>
      <c r="Q4" s="955"/>
      <c r="R4" s="1018"/>
      <c r="S4" s="955"/>
      <c r="T4" s="955"/>
      <c r="U4" s="955"/>
      <c r="V4" s="955"/>
      <c r="W4" s="955"/>
      <c r="X4" s="170"/>
      <c r="Y4" s="170"/>
      <c r="Z4" s="170"/>
    </row>
    <row r="5" spans="1:26" ht="12.75" x14ac:dyDescent="0.2">
      <c r="A5" s="114"/>
      <c r="B5" s="114"/>
      <c r="C5" s="114"/>
      <c r="D5" s="1019"/>
      <c r="E5" s="956"/>
      <c r="F5" s="1019"/>
      <c r="G5" s="956"/>
      <c r="H5" s="1019"/>
      <c r="I5" s="956"/>
      <c r="J5" s="1019"/>
      <c r="K5" s="956"/>
      <c r="L5" s="1019"/>
      <c r="M5" s="956"/>
      <c r="N5" s="1019"/>
      <c r="O5" s="956"/>
      <c r="P5" s="1019"/>
      <c r="Q5" s="956"/>
      <c r="R5" s="1019"/>
      <c r="S5" s="956"/>
      <c r="T5" s="956"/>
      <c r="U5" s="956"/>
      <c r="V5" s="956"/>
      <c r="W5" s="956"/>
      <c r="X5" s="170"/>
      <c r="Y5" s="170"/>
      <c r="Z5" s="170"/>
    </row>
    <row r="6" spans="1:26" ht="12.75" x14ac:dyDescent="0.2">
      <c r="A6" s="70"/>
      <c r="B6" s="70"/>
      <c r="C6" s="70"/>
      <c r="D6" s="71"/>
      <c r="E6" s="71"/>
      <c r="F6" s="71"/>
      <c r="G6" s="71"/>
      <c r="H6" s="71"/>
      <c r="I6" s="71"/>
      <c r="J6" s="564"/>
      <c r="K6" s="564"/>
      <c r="L6" s="17"/>
      <c r="M6" s="17"/>
      <c r="N6" s="170"/>
      <c r="O6" s="170"/>
      <c r="P6" s="170"/>
      <c r="Q6" s="170"/>
      <c r="R6" s="170"/>
      <c r="S6" s="170"/>
      <c r="T6" s="170"/>
      <c r="U6" s="170"/>
      <c r="V6" s="170"/>
      <c r="W6" s="170"/>
      <c r="X6" s="170"/>
      <c r="Y6" s="170"/>
      <c r="Z6" s="170"/>
    </row>
    <row r="7" spans="1:26" ht="14.25" x14ac:dyDescent="0.2">
      <c r="A7" s="975" t="s">
        <v>549</v>
      </c>
      <c r="B7" s="975"/>
      <c r="C7" s="975"/>
      <c r="D7" s="398">
        <f>D9+D11</f>
        <v>293</v>
      </c>
      <c r="E7" s="398">
        <f t="shared" ref="E7:X7" si="0">E9+E11</f>
        <v>339</v>
      </c>
      <c r="F7" s="398">
        <f t="shared" si="0"/>
        <v>388</v>
      </c>
      <c r="G7" s="398">
        <f t="shared" si="0"/>
        <v>330</v>
      </c>
      <c r="H7" s="398">
        <f t="shared" si="0"/>
        <v>365</v>
      </c>
      <c r="I7" s="398">
        <f t="shared" si="0"/>
        <v>346</v>
      </c>
      <c r="J7" s="398">
        <f t="shared" si="0"/>
        <v>430</v>
      </c>
      <c r="K7" s="398">
        <f t="shared" si="0"/>
        <v>474</v>
      </c>
      <c r="L7" s="398">
        <f t="shared" si="0"/>
        <v>591</v>
      </c>
      <c r="M7" s="398">
        <f t="shared" si="0"/>
        <v>570</v>
      </c>
      <c r="N7" s="398">
        <f t="shared" si="0"/>
        <v>512</v>
      </c>
      <c r="O7" s="398">
        <f t="shared" si="0"/>
        <v>609</v>
      </c>
      <c r="P7" s="398">
        <f t="shared" si="0"/>
        <v>606</v>
      </c>
      <c r="Q7" s="398">
        <f t="shared" si="0"/>
        <v>559</v>
      </c>
      <c r="R7" s="398">
        <f t="shared" si="0"/>
        <v>624</v>
      </c>
      <c r="S7" s="398">
        <f t="shared" si="0"/>
        <v>710</v>
      </c>
      <c r="T7" s="398">
        <f t="shared" si="0"/>
        <v>873</v>
      </c>
      <c r="U7" s="398">
        <f t="shared" si="0"/>
        <v>937</v>
      </c>
      <c r="V7" s="399">
        <f t="shared" si="0"/>
        <v>1196</v>
      </c>
      <c r="W7" s="399">
        <f t="shared" si="0"/>
        <v>1266</v>
      </c>
      <c r="X7" s="398">
        <f t="shared" si="0"/>
        <v>0</v>
      </c>
      <c r="Y7" s="170"/>
      <c r="Z7" s="170"/>
    </row>
    <row r="8" spans="1:26" ht="12.75" x14ac:dyDescent="0.2">
      <c r="A8" s="502"/>
      <c r="B8" s="502"/>
      <c r="C8" s="502"/>
      <c r="D8" s="565"/>
      <c r="E8" s="565"/>
      <c r="F8" s="565"/>
      <c r="G8" s="565"/>
      <c r="H8" s="565"/>
      <c r="I8" s="565"/>
      <c r="J8" s="565"/>
      <c r="K8" s="565"/>
      <c r="L8" s="226"/>
      <c r="M8" s="226"/>
      <c r="N8" s="170"/>
      <c r="O8" s="170"/>
      <c r="P8" s="170"/>
      <c r="Q8" s="566"/>
      <c r="R8" s="170"/>
      <c r="S8" s="170"/>
      <c r="T8" s="170"/>
      <c r="U8" s="170"/>
      <c r="V8" s="567"/>
      <c r="W8" s="567"/>
      <c r="X8" s="170"/>
      <c r="Y8" s="170"/>
      <c r="Z8" s="170"/>
    </row>
    <row r="9" spans="1:26" ht="14.25" x14ac:dyDescent="0.2">
      <c r="A9" s="975" t="s">
        <v>548</v>
      </c>
      <c r="B9" s="975"/>
      <c r="C9" s="975"/>
      <c r="D9" s="565">
        <v>292</v>
      </c>
      <c r="E9" s="565">
        <v>332</v>
      </c>
      <c r="F9" s="565">
        <v>382</v>
      </c>
      <c r="G9" s="565">
        <v>317</v>
      </c>
      <c r="H9" s="565">
        <v>356</v>
      </c>
      <c r="I9" s="565">
        <v>336</v>
      </c>
      <c r="J9" s="565">
        <v>421</v>
      </c>
      <c r="K9" s="565">
        <v>455</v>
      </c>
      <c r="L9" s="226">
        <v>574</v>
      </c>
      <c r="M9" s="226">
        <v>545</v>
      </c>
      <c r="N9" s="170">
        <v>485</v>
      </c>
      <c r="O9" s="170">
        <v>584</v>
      </c>
      <c r="P9" s="170">
        <v>581</v>
      </c>
      <c r="Q9" s="170">
        <v>527</v>
      </c>
      <c r="R9" s="170">
        <v>614</v>
      </c>
      <c r="S9" s="170">
        <v>706</v>
      </c>
      <c r="T9" s="170">
        <v>868</v>
      </c>
      <c r="U9" s="170">
        <v>934</v>
      </c>
      <c r="V9" s="568">
        <v>1187</v>
      </c>
      <c r="W9" s="568">
        <v>1264</v>
      </c>
      <c r="X9" s="170"/>
      <c r="Y9" s="170"/>
      <c r="Z9" s="170"/>
    </row>
    <row r="10" spans="1:26" ht="12.75" x14ac:dyDescent="0.2">
      <c r="A10" s="502"/>
      <c r="B10" s="502"/>
      <c r="C10" s="502"/>
      <c r="D10" s="565"/>
      <c r="E10" s="565"/>
      <c r="F10" s="565"/>
      <c r="G10" s="565"/>
      <c r="H10" s="565"/>
      <c r="I10" s="565"/>
      <c r="J10" s="565"/>
      <c r="K10" s="565"/>
      <c r="L10" s="226"/>
      <c r="M10" s="226"/>
      <c r="N10" s="170"/>
      <c r="O10" s="170"/>
      <c r="P10" s="170"/>
      <c r="Q10" s="566"/>
      <c r="R10" s="170"/>
      <c r="S10" s="170"/>
      <c r="T10" s="170"/>
      <c r="U10" s="170"/>
      <c r="V10" s="567"/>
      <c r="W10" s="567"/>
      <c r="X10" s="170"/>
      <c r="Y10" s="170"/>
      <c r="Z10" s="170"/>
    </row>
    <row r="11" spans="1:26" ht="14.25" x14ac:dyDescent="0.2">
      <c r="A11" s="1020" t="s">
        <v>550</v>
      </c>
      <c r="B11" s="975"/>
      <c r="C11" s="975"/>
      <c r="D11" s="289">
        <v>1</v>
      </c>
      <c r="E11" s="289">
        <v>7</v>
      </c>
      <c r="F11" s="289">
        <v>6</v>
      </c>
      <c r="G11" s="289">
        <v>13</v>
      </c>
      <c r="H11" s="289">
        <v>9</v>
      </c>
      <c r="I11" s="289">
        <v>10</v>
      </c>
      <c r="J11" s="289">
        <v>9</v>
      </c>
      <c r="K11" s="289">
        <v>19</v>
      </c>
      <c r="L11" s="289">
        <v>17</v>
      </c>
      <c r="M11" s="289">
        <v>25</v>
      </c>
      <c r="N11" s="289">
        <v>27</v>
      </c>
      <c r="O11" s="289">
        <v>25</v>
      </c>
      <c r="P11" s="289">
        <v>25</v>
      </c>
      <c r="Q11" s="289">
        <v>32</v>
      </c>
      <c r="R11" s="567">
        <v>10</v>
      </c>
      <c r="S11" s="567">
        <v>4</v>
      </c>
      <c r="T11" s="567">
        <v>5</v>
      </c>
      <c r="U11" s="567">
        <v>3</v>
      </c>
      <c r="V11" s="567">
        <v>9</v>
      </c>
      <c r="W11" s="567">
        <v>2</v>
      </c>
      <c r="X11" s="170"/>
      <c r="Y11" s="170"/>
      <c r="Z11" s="170"/>
    </row>
    <row r="12" spans="1:26" ht="12.75" x14ac:dyDescent="0.2">
      <c r="A12" s="507"/>
      <c r="B12" s="1001" t="s">
        <v>92</v>
      </c>
      <c r="C12" s="1001"/>
      <c r="D12" s="569"/>
      <c r="E12" s="569"/>
      <c r="F12" s="569"/>
      <c r="G12" s="569"/>
      <c r="H12" s="569"/>
      <c r="I12" s="569"/>
      <c r="J12" s="569"/>
      <c r="K12" s="569"/>
      <c r="L12" s="569"/>
      <c r="M12" s="569"/>
      <c r="N12" s="567"/>
      <c r="O12" s="567"/>
      <c r="P12" s="567"/>
      <c r="Q12" s="570"/>
      <c r="R12" s="567"/>
      <c r="S12" s="567"/>
      <c r="T12" s="567"/>
      <c r="U12" s="567"/>
      <c r="V12" s="567"/>
      <c r="W12" s="567"/>
      <c r="X12" s="170"/>
      <c r="Y12" s="170"/>
      <c r="Z12" s="170"/>
    </row>
    <row r="13" spans="1:26" ht="12.75" x14ac:dyDescent="0.2">
      <c r="A13" s="507"/>
      <c r="B13" s="571"/>
      <c r="C13" s="571"/>
      <c r="D13" s="569"/>
      <c r="E13" s="569"/>
      <c r="F13" s="569"/>
      <c r="G13" s="569"/>
      <c r="H13" s="569"/>
      <c r="I13" s="569"/>
      <c r="J13" s="569"/>
      <c r="K13" s="569"/>
      <c r="L13" s="569"/>
      <c r="M13" s="569"/>
      <c r="N13" s="567"/>
      <c r="O13" s="567"/>
      <c r="P13" s="567"/>
      <c r="Q13" s="570"/>
      <c r="R13" s="567"/>
      <c r="S13" s="567"/>
      <c r="T13" s="567"/>
      <c r="U13" s="567"/>
      <c r="V13" s="567"/>
      <c r="W13" s="567"/>
      <c r="X13" s="170"/>
      <c r="Y13" s="170"/>
      <c r="Z13" s="170"/>
    </row>
    <row r="14" spans="1:26" ht="12.75" x14ac:dyDescent="0.2">
      <c r="A14" s="507"/>
      <c r="B14" s="571"/>
      <c r="C14" s="572" t="s">
        <v>83</v>
      </c>
      <c r="D14" s="289">
        <v>0</v>
      </c>
      <c r="E14" s="289">
        <v>3</v>
      </c>
      <c r="F14" s="289">
        <v>3</v>
      </c>
      <c r="G14" s="289">
        <v>6</v>
      </c>
      <c r="H14" s="289">
        <v>2</v>
      </c>
      <c r="I14" s="289">
        <v>6</v>
      </c>
      <c r="J14" s="289">
        <v>7</v>
      </c>
      <c r="K14" s="289">
        <v>6</v>
      </c>
      <c r="L14" s="289">
        <v>11</v>
      </c>
      <c r="M14" s="289">
        <v>13</v>
      </c>
      <c r="N14" s="289">
        <v>16</v>
      </c>
      <c r="O14" s="289">
        <v>13</v>
      </c>
      <c r="P14" s="289">
        <v>15</v>
      </c>
      <c r="Q14" s="289">
        <v>20</v>
      </c>
      <c r="R14" s="289">
        <v>6</v>
      </c>
      <c r="S14" s="289">
        <v>1</v>
      </c>
      <c r="T14" s="289">
        <v>3</v>
      </c>
      <c r="U14" s="567">
        <v>1</v>
      </c>
      <c r="V14" s="567">
        <v>4</v>
      </c>
      <c r="W14" s="567">
        <v>0</v>
      </c>
      <c r="X14" s="170"/>
      <c r="Y14" s="170"/>
      <c r="Z14" s="170"/>
    </row>
    <row r="15" spans="1:26" ht="12.75" x14ac:dyDescent="0.2">
      <c r="A15" s="507"/>
      <c r="B15" s="571"/>
      <c r="C15" s="572" t="s">
        <v>197</v>
      </c>
      <c r="D15" s="569">
        <v>1</v>
      </c>
      <c r="E15" s="569">
        <v>4</v>
      </c>
      <c r="F15" s="569">
        <v>3</v>
      </c>
      <c r="G15" s="569">
        <v>7</v>
      </c>
      <c r="H15" s="569">
        <v>7</v>
      </c>
      <c r="I15" s="569">
        <v>4</v>
      </c>
      <c r="J15" s="569">
        <v>2</v>
      </c>
      <c r="K15" s="569">
        <v>13</v>
      </c>
      <c r="L15" s="569">
        <v>6</v>
      </c>
      <c r="M15" s="569">
        <v>12</v>
      </c>
      <c r="N15" s="567">
        <v>11</v>
      </c>
      <c r="O15" s="567">
        <v>12</v>
      </c>
      <c r="P15" s="567">
        <v>10</v>
      </c>
      <c r="Q15" s="289">
        <v>12</v>
      </c>
      <c r="R15" s="567">
        <v>4</v>
      </c>
      <c r="S15" s="567">
        <v>3</v>
      </c>
      <c r="T15" s="567">
        <v>2</v>
      </c>
      <c r="U15" s="567">
        <v>2</v>
      </c>
      <c r="V15" s="567">
        <v>5</v>
      </c>
      <c r="W15" s="567">
        <v>2</v>
      </c>
      <c r="X15" s="170"/>
      <c r="Y15" s="170"/>
      <c r="Z15" s="170"/>
    </row>
    <row r="16" spans="1:26" ht="12.75" x14ac:dyDescent="0.2">
      <c r="A16" s="507"/>
      <c r="B16" s="571"/>
      <c r="C16" s="571"/>
      <c r="D16" s="569"/>
      <c r="E16" s="569"/>
      <c r="F16" s="569"/>
      <c r="G16" s="569"/>
      <c r="H16" s="569"/>
      <c r="I16" s="569"/>
      <c r="J16" s="569"/>
      <c r="K16" s="569"/>
      <c r="L16" s="569"/>
      <c r="M16" s="569"/>
      <c r="N16" s="567"/>
      <c r="O16" s="567"/>
      <c r="P16" s="567"/>
      <c r="Q16" s="570"/>
      <c r="R16" s="567"/>
      <c r="S16" s="567"/>
      <c r="T16" s="567"/>
      <c r="U16" s="567"/>
      <c r="V16" s="567"/>
      <c r="W16" s="567"/>
      <c r="X16" s="170"/>
      <c r="Y16" s="170"/>
      <c r="Z16" s="170"/>
    </row>
    <row r="17" spans="1:26" ht="12.75" x14ac:dyDescent="0.2">
      <c r="A17" s="507"/>
      <c r="B17" s="571"/>
      <c r="C17" s="573" t="s">
        <v>198</v>
      </c>
      <c r="D17" s="569">
        <v>0</v>
      </c>
      <c r="E17" s="569">
        <v>0</v>
      </c>
      <c r="F17" s="569">
        <v>0</v>
      </c>
      <c r="G17" s="569">
        <v>2</v>
      </c>
      <c r="H17" s="569">
        <v>0</v>
      </c>
      <c r="I17" s="569">
        <v>0</v>
      </c>
      <c r="J17" s="569">
        <v>2</v>
      </c>
      <c r="K17" s="569">
        <v>0</v>
      </c>
      <c r="L17" s="569">
        <v>2</v>
      </c>
      <c r="M17" s="569">
        <v>1</v>
      </c>
      <c r="N17" s="569">
        <v>3</v>
      </c>
      <c r="O17" s="569">
        <v>0</v>
      </c>
      <c r="P17" s="569">
        <v>0</v>
      </c>
      <c r="Q17" s="569">
        <v>3</v>
      </c>
      <c r="R17" s="567">
        <v>1</v>
      </c>
      <c r="S17" s="567">
        <v>0</v>
      </c>
      <c r="T17" s="567">
        <v>0</v>
      </c>
      <c r="U17" s="567">
        <v>0</v>
      </c>
      <c r="V17" s="567">
        <v>0</v>
      </c>
      <c r="W17" s="567">
        <v>0</v>
      </c>
      <c r="X17" s="170"/>
      <c r="Y17" s="170"/>
      <c r="Z17" s="170"/>
    </row>
    <row r="18" spans="1:26" ht="12.75" x14ac:dyDescent="0.2">
      <c r="A18" s="507"/>
      <c r="B18" s="571"/>
      <c r="C18" s="573" t="s">
        <v>129</v>
      </c>
      <c r="D18" s="569">
        <v>0</v>
      </c>
      <c r="E18" s="569">
        <v>0</v>
      </c>
      <c r="F18" s="569">
        <v>1</v>
      </c>
      <c r="G18" s="569">
        <v>2</v>
      </c>
      <c r="H18" s="569">
        <v>2</v>
      </c>
      <c r="I18" s="569">
        <v>1</v>
      </c>
      <c r="J18" s="569">
        <v>2</v>
      </c>
      <c r="K18" s="569">
        <v>0</v>
      </c>
      <c r="L18" s="569">
        <v>2</v>
      </c>
      <c r="M18" s="569">
        <v>2</v>
      </c>
      <c r="N18" s="569">
        <v>0</v>
      </c>
      <c r="O18" s="569">
        <v>3</v>
      </c>
      <c r="P18" s="569">
        <v>3</v>
      </c>
      <c r="Q18" s="569">
        <v>4</v>
      </c>
      <c r="R18" s="567">
        <v>1</v>
      </c>
      <c r="S18" s="567">
        <v>0</v>
      </c>
      <c r="T18" s="567">
        <v>3</v>
      </c>
      <c r="U18" s="567">
        <v>0</v>
      </c>
      <c r="V18" s="567">
        <v>1</v>
      </c>
      <c r="W18" s="567">
        <v>0</v>
      </c>
      <c r="X18" s="170"/>
      <c r="Y18" s="170"/>
      <c r="Z18" s="170"/>
    </row>
    <row r="19" spans="1:26" ht="12.75" x14ac:dyDescent="0.2">
      <c r="A19" s="507"/>
      <c r="B19" s="571"/>
      <c r="C19" s="573" t="s">
        <v>130</v>
      </c>
      <c r="D19" s="569">
        <v>0</v>
      </c>
      <c r="E19" s="569">
        <v>3</v>
      </c>
      <c r="F19" s="569">
        <v>2</v>
      </c>
      <c r="G19" s="569">
        <v>3</v>
      </c>
      <c r="H19" s="569">
        <v>2</v>
      </c>
      <c r="I19" s="569">
        <v>2</v>
      </c>
      <c r="J19" s="569">
        <v>2</v>
      </c>
      <c r="K19" s="569">
        <v>4</v>
      </c>
      <c r="L19" s="569">
        <v>4</v>
      </c>
      <c r="M19" s="569">
        <v>7</v>
      </c>
      <c r="N19" s="569">
        <v>8</v>
      </c>
      <c r="O19" s="569">
        <v>6</v>
      </c>
      <c r="P19" s="569">
        <v>2</v>
      </c>
      <c r="Q19" s="569">
        <v>9</v>
      </c>
      <c r="R19" s="567">
        <v>3</v>
      </c>
      <c r="S19" s="567">
        <v>3</v>
      </c>
      <c r="T19" s="567">
        <v>0</v>
      </c>
      <c r="U19" s="567">
        <v>2</v>
      </c>
      <c r="V19" s="567">
        <v>1</v>
      </c>
      <c r="W19" s="567">
        <v>0</v>
      </c>
      <c r="X19" s="170"/>
      <c r="Y19" s="170"/>
      <c r="Z19" s="170"/>
    </row>
    <row r="20" spans="1:26" ht="12.75" x14ac:dyDescent="0.2">
      <c r="A20" s="507"/>
      <c r="B20" s="571"/>
      <c r="C20" s="573" t="s">
        <v>131</v>
      </c>
      <c r="D20" s="569">
        <v>1</v>
      </c>
      <c r="E20" s="569">
        <v>3</v>
      </c>
      <c r="F20" s="569">
        <v>1</v>
      </c>
      <c r="G20" s="569">
        <v>0</v>
      </c>
      <c r="H20" s="569">
        <v>2</v>
      </c>
      <c r="I20" s="569">
        <v>4</v>
      </c>
      <c r="J20" s="569">
        <v>3</v>
      </c>
      <c r="K20" s="569">
        <v>6</v>
      </c>
      <c r="L20" s="569">
        <v>2</v>
      </c>
      <c r="M20" s="569">
        <v>6</v>
      </c>
      <c r="N20" s="569">
        <v>7</v>
      </c>
      <c r="O20" s="569">
        <v>11</v>
      </c>
      <c r="P20" s="569">
        <v>8</v>
      </c>
      <c r="Q20" s="569">
        <v>4</v>
      </c>
      <c r="R20" s="567">
        <v>3</v>
      </c>
      <c r="S20" s="567">
        <v>1</v>
      </c>
      <c r="T20" s="567">
        <v>1</v>
      </c>
      <c r="U20" s="567">
        <v>1</v>
      </c>
      <c r="V20" s="567">
        <v>4</v>
      </c>
      <c r="W20" s="567">
        <v>2</v>
      </c>
      <c r="X20" s="170"/>
      <c r="Y20" s="170"/>
      <c r="Z20" s="170"/>
    </row>
    <row r="21" spans="1:26" ht="12.75" x14ac:dyDescent="0.2">
      <c r="A21" s="507"/>
      <c r="B21" s="571"/>
      <c r="C21" s="573" t="s">
        <v>100</v>
      </c>
      <c r="D21" s="569">
        <v>0</v>
      </c>
      <c r="E21" s="569">
        <v>1</v>
      </c>
      <c r="F21" s="569">
        <v>2</v>
      </c>
      <c r="G21" s="569">
        <v>6</v>
      </c>
      <c r="H21" s="569">
        <v>3</v>
      </c>
      <c r="I21" s="569">
        <v>3</v>
      </c>
      <c r="J21" s="569">
        <v>0</v>
      </c>
      <c r="K21" s="569">
        <v>9</v>
      </c>
      <c r="L21" s="569">
        <v>7</v>
      </c>
      <c r="M21" s="569">
        <v>9</v>
      </c>
      <c r="N21" s="569">
        <v>9</v>
      </c>
      <c r="O21" s="569">
        <v>5</v>
      </c>
      <c r="P21" s="569">
        <v>12</v>
      </c>
      <c r="Q21" s="569">
        <v>12</v>
      </c>
      <c r="R21" s="567">
        <v>2</v>
      </c>
      <c r="S21" s="567">
        <v>0</v>
      </c>
      <c r="T21" s="567">
        <v>1</v>
      </c>
      <c r="U21" s="567">
        <v>0</v>
      </c>
      <c r="V21" s="567">
        <v>3</v>
      </c>
      <c r="W21" s="567">
        <v>0</v>
      </c>
      <c r="X21" s="170"/>
      <c r="Y21" s="170"/>
      <c r="Z21" s="170"/>
    </row>
    <row r="22" spans="1:26" ht="12.75" x14ac:dyDescent="0.2">
      <c r="A22" s="507"/>
      <c r="B22" s="571"/>
      <c r="C22" s="571"/>
      <c r="D22" s="569"/>
      <c r="E22" s="569"/>
      <c r="F22" s="569"/>
      <c r="G22" s="569"/>
      <c r="H22" s="569"/>
      <c r="I22" s="569"/>
      <c r="J22" s="569"/>
      <c r="K22" s="569"/>
      <c r="L22" s="569"/>
      <c r="M22" s="569"/>
      <c r="N22" s="567"/>
      <c r="O22" s="567"/>
      <c r="P22" s="567"/>
      <c r="Q22" s="570"/>
      <c r="R22" s="567"/>
      <c r="S22" s="567"/>
      <c r="T22" s="567"/>
      <c r="U22" s="567"/>
      <c r="V22" s="567"/>
      <c r="W22" s="567"/>
      <c r="X22" s="170"/>
      <c r="Y22" s="170"/>
      <c r="Z22" s="170"/>
    </row>
    <row r="23" spans="1:26" ht="12.75" x14ac:dyDescent="0.2">
      <c r="A23" s="507"/>
      <c r="B23" s="571"/>
      <c r="C23" s="506" t="s">
        <v>42</v>
      </c>
      <c r="D23" s="569"/>
      <c r="E23" s="569"/>
      <c r="F23" s="569"/>
      <c r="G23" s="569"/>
      <c r="H23" s="569"/>
      <c r="I23" s="569"/>
      <c r="J23" s="569"/>
      <c r="K23" s="569"/>
      <c r="L23" s="569"/>
      <c r="M23" s="569"/>
      <c r="N23" s="567"/>
      <c r="O23" s="567"/>
      <c r="P23" s="567"/>
      <c r="Q23" s="570"/>
      <c r="R23" s="567"/>
      <c r="S23" s="567"/>
      <c r="T23" s="567"/>
      <c r="U23" s="567"/>
      <c r="V23" s="567"/>
      <c r="W23" s="567"/>
      <c r="X23" s="170"/>
      <c r="Y23" s="170"/>
      <c r="Z23" s="170"/>
    </row>
    <row r="24" spans="1:26" ht="12.75" x14ac:dyDescent="0.2">
      <c r="A24" s="507"/>
      <c r="B24" s="571"/>
      <c r="C24" s="573" t="s">
        <v>198</v>
      </c>
      <c r="D24" s="569">
        <v>0</v>
      </c>
      <c r="E24" s="569">
        <v>0</v>
      </c>
      <c r="F24" s="569">
        <v>0</v>
      </c>
      <c r="G24" s="569">
        <v>0</v>
      </c>
      <c r="H24" s="569">
        <v>0</v>
      </c>
      <c r="I24" s="569">
        <v>0</v>
      </c>
      <c r="J24" s="569">
        <v>2</v>
      </c>
      <c r="K24" s="569">
        <v>0</v>
      </c>
      <c r="L24" s="569">
        <v>2</v>
      </c>
      <c r="M24" s="569">
        <v>1</v>
      </c>
      <c r="N24" s="569">
        <v>3</v>
      </c>
      <c r="O24" s="569">
        <v>0</v>
      </c>
      <c r="P24" s="569">
        <v>0</v>
      </c>
      <c r="Q24" s="569">
        <v>1</v>
      </c>
      <c r="R24" s="567">
        <v>0</v>
      </c>
      <c r="S24" s="567">
        <v>0</v>
      </c>
      <c r="T24" s="567">
        <v>0</v>
      </c>
      <c r="U24" s="567">
        <v>0</v>
      </c>
      <c r="V24" s="567">
        <v>0</v>
      </c>
      <c r="W24" s="567">
        <v>0</v>
      </c>
      <c r="X24" s="170"/>
      <c r="Y24" s="170"/>
      <c r="Z24" s="170"/>
    </row>
    <row r="25" spans="1:26" ht="12.75" x14ac:dyDescent="0.2">
      <c r="A25" s="507"/>
      <c r="B25" s="571"/>
      <c r="C25" s="573" t="s">
        <v>129</v>
      </c>
      <c r="D25" s="569">
        <v>0</v>
      </c>
      <c r="E25" s="569">
        <v>0</v>
      </c>
      <c r="F25" s="569">
        <v>0</v>
      </c>
      <c r="G25" s="569">
        <v>1</v>
      </c>
      <c r="H25" s="569">
        <v>1</v>
      </c>
      <c r="I25" s="569">
        <v>0</v>
      </c>
      <c r="J25" s="569">
        <v>1</v>
      </c>
      <c r="K25" s="569">
        <v>0</v>
      </c>
      <c r="L25" s="569">
        <v>1</v>
      </c>
      <c r="M25" s="569">
        <v>2</v>
      </c>
      <c r="N25" s="569">
        <v>0</v>
      </c>
      <c r="O25" s="569">
        <v>1</v>
      </c>
      <c r="P25" s="569">
        <v>2</v>
      </c>
      <c r="Q25" s="569">
        <v>3</v>
      </c>
      <c r="R25" s="567">
        <v>1</v>
      </c>
      <c r="S25" s="567">
        <v>0</v>
      </c>
      <c r="T25" s="567">
        <v>2</v>
      </c>
      <c r="U25" s="567">
        <v>0</v>
      </c>
      <c r="V25" s="567">
        <v>1</v>
      </c>
      <c r="W25" s="567">
        <v>0</v>
      </c>
      <c r="X25" s="170"/>
      <c r="Y25" s="170"/>
      <c r="Z25" s="170"/>
    </row>
    <row r="26" spans="1:26" ht="12.75" x14ac:dyDescent="0.2">
      <c r="A26" s="507"/>
      <c r="B26" s="571"/>
      <c r="C26" s="573" t="s">
        <v>130</v>
      </c>
      <c r="D26" s="569">
        <v>0</v>
      </c>
      <c r="E26" s="569">
        <v>2</v>
      </c>
      <c r="F26" s="569">
        <v>0</v>
      </c>
      <c r="G26" s="569">
        <v>2</v>
      </c>
      <c r="H26" s="569">
        <v>0</v>
      </c>
      <c r="I26" s="569">
        <v>2</v>
      </c>
      <c r="J26" s="569">
        <v>1</v>
      </c>
      <c r="K26" s="569">
        <v>1</v>
      </c>
      <c r="L26" s="569">
        <v>3</v>
      </c>
      <c r="M26" s="569">
        <v>3</v>
      </c>
      <c r="N26" s="569">
        <v>4</v>
      </c>
      <c r="O26" s="569">
        <v>6</v>
      </c>
      <c r="P26" s="569">
        <v>2</v>
      </c>
      <c r="Q26" s="569">
        <v>6</v>
      </c>
      <c r="R26" s="567">
        <v>3</v>
      </c>
      <c r="S26" s="567">
        <v>0</v>
      </c>
      <c r="T26" s="567">
        <v>0</v>
      </c>
      <c r="U26" s="567">
        <v>1</v>
      </c>
      <c r="V26" s="567">
        <v>1</v>
      </c>
      <c r="W26" s="567">
        <v>0</v>
      </c>
      <c r="X26" s="170"/>
      <c r="Y26" s="170"/>
      <c r="Z26" s="170"/>
    </row>
    <row r="27" spans="1:26" ht="12.75" x14ac:dyDescent="0.2">
      <c r="A27" s="507"/>
      <c r="B27" s="571"/>
      <c r="C27" s="573" t="s">
        <v>131</v>
      </c>
      <c r="D27" s="569">
        <v>0</v>
      </c>
      <c r="E27" s="569">
        <v>1</v>
      </c>
      <c r="F27" s="569">
        <v>1</v>
      </c>
      <c r="G27" s="569">
        <v>0</v>
      </c>
      <c r="H27" s="569">
        <v>0</v>
      </c>
      <c r="I27" s="569">
        <v>1</v>
      </c>
      <c r="J27" s="569">
        <v>3</v>
      </c>
      <c r="K27" s="569">
        <v>2</v>
      </c>
      <c r="L27" s="569">
        <v>2</v>
      </c>
      <c r="M27" s="569">
        <v>2</v>
      </c>
      <c r="N27" s="569">
        <v>4</v>
      </c>
      <c r="O27" s="569">
        <v>4</v>
      </c>
      <c r="P27" s="569">
        <v>4</v>
      </c>
      <c r="Q27" s="569">
        <v>4</v>
      </c>
      <c r="R27" s="567">
        <v>1</v>
      </c>
      <c r="S27" s="567">
        <v>1</v>
      </c>
      <c r="T27" s="567">
        <v>1</v>
      </c>
      <c r="U27" s="567">
        <v>0</v>
      </c>
      <c r="V27" s="567">
        <v>2</v>
      </c>
      <c r="W27" s="567">
        <v>0</v>
      </c>
      <c r="X27" s="170"/>
      <c r="Y27" s="170"/>
      <c r="Z27" s="170"/>
    </row>
    <row r="28" spans="1:26" ht="12.75" x14ac:dyDescent="0.2">
      <c r="A28" s="507"/>
      <c r="B28" s="571"/>
      <c r="C28" s="573" t="s">
        <v>100</v>
      </c>
      <c r="D28" s="569">
        <v>0</v>
      </c>
      <c r="E28" s="569">
        <v>0</v>
      </c>
      <c r="F28" s="569">
        <v>2</v>
      </c>
      <c r="G28" s="569">
        <v>3</v>
      </c>
      <c r="H28" s="569">
        <v>1</v>
      </c>
      <c r="I28" s="569">
        <v>3</v>
      </c>
      <c r="J28" s="569">
        <v>0</v>
      </c>
      <c r="K28" s="569">
        <v>3</v>
      </c>
      <c r="L28" s="569">
        <v>3</v>
      </c>
      <c r="M28" s="569">
        <v>5</v>
      </c>
      <c r="N28" s="569">
        <v>5</v>
      </c>
      <c r="O28" s="569">
        <v>2</v>
      </c>
      <c r="P28" s="569">
        <v>7</v>
      </c>
      <c r="Q28" s="569">
        <v>6</v>
      </c>
      <c r="R28" s="567">
        <v>1</v>
      </c>
      <c r="S28" s="567">
        <v>0</v>
      </c>
      <c r="T28" s="567">
        <v>0</v>
      </c>
      <c r="U28" s="567">
        <v>0</v>
      </c>
      <c r="V28" s="567">
        <v>0</v>
      </c>
      <c r="W28" s="567">
        <v>0</v>
      </c>
      <c r="X28" s="170"/>
      <c r="Y28" s="170"/>
      <c r="Z28" s="170"/>
    </row>
    <row r="29" spans="1:26" ht="12.75" x14ac:dyDescent="0.2">
      <c r="A29" s="507"/>
      <c r="B29" s="571"/>
      <c r="C29" s="573"/>
      <c r="D29" s="569"/>
      <c r="E29" s="569"/>
      <c r="F29" s="569"/>
      <c r="G29" s="569"/>
      <c r="H29" s="569"/>
      <c r="I29" s="569"/>
      <c r="J29" s="569"/>
      <c r="K29" s="569"/>
      <c r="L29" s="569"/>
      <c r="M29" s="569"/>
      <c r="N29" s="569"/>
      <c r="O29" s="569"/>
      <c r="P29" s="569"/>
      <c r="Q29" s="569"/>
      <c r="R29" s="567"/>
      <c r="S29" s="567"/>
      <c r="T29" s="567"/>
      <c r="U29" s="567"/>
      <c r="V29" s="567"/>
      <c r="W29" s="567"/>
      <c r="X29" s="170"/>
      <c r="Y29" s="170"/>
      <c r="Z29" s="170"/>
    </row>
    <row r="30" spans="1:26" ht="12.75" x14ac:dyDescent="0.2">
      <c r="A30" s="507"/>
      <c r="B30" s="571"/>
      <c r="C30" s="506" t="s">
        <v>43</v>
      </c>
      <c r="D30" s="569"/>
      <c r="E30" s="569"/>
      <c r="F30" s="569"/>
      <c r="G30" s="569"/>
      <c r="H30" s="569"/>
      <c r="I30" s="569"/>
      <c r="J30" s="569"/>
      <c r="K30" s="569"/>
      <c r="L30" s="569"/>
      <c r="M30" s="569"/>
      <c r="N30" s="569"/>
      <c r="O30" s="569"/>
      <c r="P30" s="569"/>
      <c r="Q30" s="569"/>
      <c r="R30" s="567"/>
      <c r="S30" s="567"/>
      <c r="T30" s="567"/>
      <c r="U30" s="567"/>
      <c r="V30" s="567"/>
      <c r="W30" s="567"/>
      <c r="X30" s="170"/>
      <c r="Y30" s="170"/>
      <c r="Z30" s="170"/>
    </row>
    <row r="31" spans="1:26" ht="12.75" x14ac:dyDescent="0.2">
      <c r="A31" s="507"/>
      <c r="B31" s="571"/>
      <c r="C31" s="573" t="s">
        <v>198</v>
      </c>
      <c r="D31" s="569">
        <v>0</v>
      </c>
      <c r="E31" s="569">
        <v>0</v>
      </c>
      <c r="F31" s="569">
        <v>0</v>
      </c>
      <c r="G31" s="569">
        <v>2</v>
      </c>
      <c r="H31" s="569">
        <v>0</v>
      </c>
      <c r="I31" s="569">
        <v>0</v>
      </c>
      <c r="J31" s="569">
        <v>0</v>
      </c>
      <c r="K31" s="569">
        <v>0</v>
      </c>
      <c r="L31" s="569">
        <v>0</v>
      </c>
      <c r="M31" s="569">
        <v>0</v>
      </c>
      <c r="N31" s="569">
        <v>0</v>
      </c>
      <c r="O31" s="569">
        <v>0</v>
      </c>
      <c r="P31" s="569">
        <v>0</v>
      </c>
      <c r="Q31" s="569">
        <v>2</v>
      </c>
      <c r="R31" s="567">
        <v>1</v>
      </c>
      <c r="S31" s="567">
        <v>0</v>
      </c>
      <c r="T31" s="567">
        <v>0</v>
      </c>
      <c r="U31" s="567">
        <v>0</v>
      </c>
      <c r="V31" s="567">
        <v>0</v>
      </c>
      <c r="W31" s="567">
        <v>0</v>
      </c>
      <c r="X31" s="170"/>
      <c r="Y31" s="170"/>
      <c r="Z31" s="170"/>
    </row>
    <row r="32" spans="1:26" ht="12.75" x14ac:dyDescent="0.2">
      <c r="A32" s="507"/>
      <c r="B32" s="571"/>
      <c r="C32" s="573" t="s">
        <v>129</v>
      </c>
      <c r="D32" s="569">
        <v>0</v>
      </c>
      <c r="E32" s="569">
        <v>0</v>
      </c>
      <c r="F32" s="569">
        <v>1</v>
      </c>
      <c r="G32" s="569">
        <v>1</v>
      </c>
      <c r="H32" s="569">
        <v>1</v>
      </c>
      <c r="I32" s="569">
        <v>1</v>
      </c>
      <c r="J32" s="569">
        <v>1</v>
      </c>
      <c r="K32" s="569">
        <v>0</v>
      </c>
      <c r="L32" s="569">
        <v>1</v>
      </c>
      <c r="M32" s="569">
        <v>0</v>
      </c>
      <c r="N32" s="569">
        <v>0</v>
      </c>
      <c r="O32" s="569">
        <v>2</v>
      </c>
      <c r="P32" s="569">
        <v>1</v>
      </c>
      <c r="Q32" s="569">
        <v>1</v>
      </c>
      <c r="R32" s="567">
        <v>0</v>
      </c>
      <c r="S32" s="567">
        <v>0</v>
      </c>
      <c r="T32" s="567">
        <v>1</v>
      </c>
      <c r="U32" s="567">
        <v>0</v>
      </c>
      <c r="V32" s="567">
        <v>0</v>
      </c>
      <c r="W32" s="567">
        <v>0</v>
      </c>
      <c r="X32" s="170"/>
      <c r="Y32" s="170"/>
      <c r="Z32" s="170"/>
    </row>
    <row r="33" spans="1:26" ht="12.75" x14ac:dyDescent="0.2">
      <c r="A33" s="507"/>
      <c r="B33" s="571"/>
      <c r="C33" s="573" t="s">
        <v>130</v>
      </c>
      <c r="D33" s="569">
        <v>0</v>
      </c>
      <c r="E33" s="569">
        <v>1</v>
      </c>
      <c r="F33" s="569">
        <v>2</v>
      </c>
      <c r="G33" s="569">
        <v>1</v>
      </c>
      <c r="H33" s="569">
        <v>2</v>
      </c>
      <c r="I33" s="569">
        <v>0</v>
      </c>
      <c r="J33" s="569">
        <v>1</v>
      </c>
      <c r="K33" s="569">
        <v>3</v>
      </c>
      <c r="L33" s="569">
        <v>1</v>
      </c>
      <c r="M33" s="569">
        <v>4</v>
      </c>
      <c r="N33" s="569">
        <v>4</v>
      </c>
      <c r="O33" s="569">
        <v>0</v>
      </c>
      <c r="P33" s="569">
        <v>0</v>
      </c>
      <c r="Q33" s="569">
        <v>3</v>
      </c>
      <c r="R33" s="567">
        <v>0</v>
      </c>
      <c r="S33" s="567">
        <v>3</v>
      </c>
      <c r="T33" s="567">
        <v>0</v>
      </c>
      <c r="U33" s="567">
        <v>1</v>
      </c>
      <c r="V33" s="567">
        <v>0</v>
      </c>
      <c r="W33" s="567">
        <v>0</v>
      </c>
      <c r="X33" s="170"/>
      <c r="Y33" s="170"/>
      <c r="Z33" s="170"/>
    </row>
    <row r="34" spans="1:26" ht="12.75" x14ac:dyDescent="0.2">
      <c r="A34" s="507"/>
      <c r="B34" s="571"/>
      <c r="C34" s="573" t="s">
        <v>131</v>
      </c>
      <c r="D34" s="569">
        <v>1</v>
      </c>
      <c r="E34" s="569">
        <v>2</v>
      </c>
      <c r="F34" s="569">
        <v>0</v>
      </c>
      <c r="G34" s="569">
        <v>0</v>
      </c>
      <c r="H34" s="569">
        <v>2</v>
      </c>
      <c r="I34" s="569">
        <v>3</v>
      </c>
      <c r="J34" s="569">
        <v>0</v>
      </c>
      <c r="K34" s="569">
        <v>4</v>
      </c>
      <c r="L34" s="569">
        <v>0</v>
      </c>
      <c r="M34" s="569">
        <v>4</v>
      </c>
      <c r="N34" s="569">
        <v>3</v>
      </c>
      <c r="O34" s="569">
        <v>7</v>
      </c>
      <c r="P34" s="569">
        <v>4</v>
      </c>
      <c r="Q34" s="569">
        <v>0</v>
      </c>
      <c r="R34" s="567">
        <v>2</v>
      </c>
      <c r="S34" s="567">
        <v>0</v>
      </c>
      <c r="T34" s="567">
        <v>0</v>
      </c>
      <c r="U34" s="567">
        <v>1</v>
      </c>
      <c r="V34" s="567">
        <v>2</v>
      </c>
      <c r="W34" s="567">
        <v>2</v>
      </c>
      <c r="X34" s="170"/>
      <c r="Y34" s="170"/>
      <c r="Z34" s="170"/>
    </row>
    <row r="35" spans="1:26" ht="12.75" x14ac:dyDescent="0.2">
      <c r="A35" s="507"/>
      <c r="B35" s="571"/>
      <c r="C35" s="573" t="s">
        <v>100</v>
      </c>
      <c r="D35" s="569">
        <v>0</v>
      </c>
      <c r="E35" s="569">
        <v>1</v>
      </c>
      <c r="F35" s="569">
        <v>0</v>
      </c>
      <c r="G35" s="569">
        <v>3</v>
      </c>
      <c r="H35" s="569">
        <v>2</v>
      </c>
      <c r="I35" s="569">
        <v>0</v>
      </c>
      <c r="J35" s="569">
        <v>0</v>
      </c>
      <c r="K35" s="569">
        <v>6</v>
      </c>
      <c r="L35" s="569">
        <v>4</v>
      </c>
      <c r="M35" s="569">
        <v>4</v>
      </c>
      <c r="N35" s="569">
        <v>4</v>
      </c>
      <c r="O35" s="569">
        <v>3</v>
      </c>
      <c r="P35" s="569">
        <v>5</v>
      </c>
      <c r="Q35" s="569">
        <v>6</v>
      </c>
      <c r="R35" s="567">
        <v>1</v>
      </c>
      <c r="S35" s="567">
        <v>0</v>
      </c>
      <c r="T35" s="567">
        <v>1</v>
      </c>
      <c r="U35" s="567">
        <v>0</v>
      </c>
      <c r="V35" s="567">
        <v>3</v>
      </c>
      <c r="W35" s="567">
        <v>0</v>
      </c>
      <c r="X35" s="170"/>
      <c r="Y35" s="170"/>
      <c r="Z35" s="170"/>
    </row>
    <row r="36" spans="1:26" ht="12.75" x14ac:dyDescent="0.2">
      <c r="A36" s="507"/>
      <c r="B36" s="571"/>
      <c r="C36" s="571"/>
      <c r="D36" s="569"/>
      <c r="E36" s="569"/>
      <c r="F36" s="569"/>
      <c r="G36" s="569"/>
      <c r="H36" s="569"/>
      <c r="I36" s="569"/>
      <c r="J36" s="569"/>
      <c r="K36" s="569"/>
      <c r="L36" s="569"/>
      <c r="M36" s="569"/>
      <c r="N36" s="170"/>
      <c r="O36" s="170"/>
      <c r="P36" s="170"/>
      <c r="Q36" s="570"/>
      <c r="R36" s="170"/>
      <c r="S36" s="170"/>
      <c r="T36" s="170"/>
      <c r="U36" s="170"/>
      <c r="V36" s="170"/>
      <c r="W36" s="170"/>
      <c r="X36" s="170"/>
      <c r="Y36" s="170"/>
      <c r="Z36" s="170"/>
    </row>
    <row r="37" spans="1:26" ht="12.75" x14ac:dyDescent="0.2">
      <c r="A37" s="574"/>
      <c r="B37" s="574"/>
      <c r="C37" s="574"/>
      <c r="D37" s="574"/>
      <c r="E37" s="574"/>
      <c r="F37" s="574"/>
      <c r="G37" s="574"/>
      <c r="H37" s="574"/>
      <c r="I37" s="574"/>
      <c r="J37" s="574"/>
      <c r="K37" s="574"/>
      <c r="L37" s="574"/>
      <c r="M37" s="574"/>
      <c r="N37" s="574"/>
      <c r="O37" s="574"/>
      <c r="P37" s="574"/>
      <c r="Q37" s="574"/>
      <c r="R37" s="574"/>
      <c r="S37" s="574"/>
      <c r="T37" s="574"/>
      <c r="U37" s="574"/>
      <c r="V37" s="574"/>
      <c r="W37" s="574"/>
      <c r="X37" s="72"/>
      <c r="Y37" s="72"/>
      <c r="Z37" s="72"/>
    </row>
    <row r="38" spans="1:26" ht="15" x14ac:dyDescent="0.2">
      <c r="A38" s="575"/>
      <c r="B38" s="575"/>
      <c r="C38" s="575"/>
      <c r="D38" s="17"/>
      <c r="E38" s="17"/>
      <c r="F38" s="17"/>
      <c r="G38" s="17"/>
      <c r="H38" s="17"/>
      <c r="I38" s="17"/>
      <c r="J38" s="17"/>
      <c r="K38" s="17"/>
      <c r="L38" s="17"/>
      <c r="M38" s="17"/>
      <c r="N38" s="17"/>
      <c r="O38" s="72"/>
      <c r="P38" s="72"/>
      <c r="Q38" s="72"/>
      <c r="R38" s="72"/>
      <c r="S38" s="72"/>
      <c r="T38" s="72"/>
      <c r="U38" s="72"/>
      <c r="V38" s="72"/>
      <c r="W38" s="72"/>
      <c r="X38" s="72"/>
      <c r="Y38" s="72"/>
      <c r="Z38" s="72"/>
    </row>
    <row r="39" spans="1:26" x14ac:dyDescent="0.2">
      <c r="A39" s="973" t="s">
        <v>194</v>
      </c>
      <c r="B39" s="973"/>
      <c r="C39" s="973"/>
      <c r="N39" s="72"/>
      <c r="O39" s="72"/>
      <c r="P39" s="72"/>
      <c r="Q39" s="72"/>
      <c r="R39" s="72"/>
      <c r="S39" s="72"/>
      <c r="T39" s="72"/>
      <c r="U39" s="72"/>
      <c r="V39" s="72"/>
      <c r="W39" s="72"/>
      <c r="X39" s="72"/>
      <c r="Y39" s="72"/>
      <c r="Z39" s="72"/>
    </row>
    <row r="40" spans="1:26" x14ac:dyDescent="0.2">
      <c r="A40" s="734" t="s">
        <v>551</v>
      </c>
      <c r="B40" s="734"/>
      <c r="C40" s="734"/>
      <c r="D40" s="734"/>
      <c r="E40" s="734"/>
      <c r="F40" s="734"/>
      <c r="G40" s="734"/>
      <c r="H40" s="734"/>
      <c r="I40" s="734"/>
      <c r="J40" s="734"/>
      <c r="K40" s="734"/>
      <c r="L40" s="734"/>
      <c r="M40" s="734"/>
      <c r="N40" s="734"/>
      <c r="O40" s="734"/>
      <c r="P40" s="734"/>
      <c r="Q40" s="734"/>
      <c r="R40" s="734"/>
      <c r="S40" s="576"/>
      <c r="T40" s="576"/>
      <c r="U40" s="72"/>
      <c r="V40" s="72"/>
      <c r="W40" s="72"/>
      <c r="X40" s="72"/>
      <c r="Y40" s="72"/>
      <c r="Z40" s="72"/>
    </row>
    <row r="41" spans="1:26" x14ac:dyDescent="0.2">
      <c r="A41" s="829" t="s">
        <v>552</v>
      </c>
      <c r="B41" s="829"/>
      <c r="C41" s="829"/>
      <c r="D41" s="829"/>
      <c r="E41" s="829"/>
      <c r="F41" s="829"/>
      <c r="G41" s="829"/>
      <c r="H41" s="829"/>
      <c r="I41" s="829"/>
      <c r="J41" s="829"/>
      <c r="K41" s="829"/>
      <c r="L41" s="829"/>
      <c r="M41" s="829"/>
      <c r="N41" s="829"/>
      <c r="O41" s="72"/>
      <c r="P41" s="72"/>
      <c r="Q41" s="72"/>
      <c r="R41" s="72"/>
      <c r="S41" s="72"/>
      <c r="T41" s="72"/>
      <c r="U41" s="72"/>
      <c r="V41" s="72"/>
      <c r="W41" s="72"/>
      <c r="X41" s="72"/>
      <c r="Y41" s="72"/>
      <c r="Z41" s="72"/>
    </row>
    <row r="42" spans="1:26" x14ac:dyDescent="0.2">
      <c r="A42" s="829" t="s">
        <v>592</v>
      </c>
      <c r="B42" s="829"/>
      <c r="C42" s="829"/>
      <c r="D42" s="829"/>
      <c r="E42" s="829"/>
      <c r="F42" s="829"/>
      <c r="G42" s="829"/>
      <c r="H42" s="829"/>
      <c r="I42" s="829"/>
      <c r="J42" s="492"/>
      <c r="K42" s="492"/>
      <c r="L42" s="492"/>
      <c r="M42" s="492"/>
      <c r="N42" s="72"/>
      <c r="O42" s="72"/>
      <c r="P42" s="72"/>
      <c r="Q42" s="72"/>
      <c r="R42" s="72"/>
      <c r="S42" s="72"/>
      <c r="T42" s="72"/>
      <c r="U42" s="72"/>
      <c r="V42" s="72"/>
      <c r="W42" s="72"/>
      <c r="X42" s="72"/>
      <c r="Y42" s="72"/>
      <c r="Z42" s="72"/>
    </row>
    <row r="43" spans="1:26" x14ac:dyDescent="0.2">
      <c r="A43" s="473"/>
      <c r="B43" s="359"/>
      <c r="C43" s="359"/>
      <c r="D43" s="359"/>
      <c r="E43" s="359"/>
      <c r="F43" s="359"/>
      <c r="G43" s="359"/>
      <c r="H43" s="359"/>
      <c r="I43" s="359"/>
      <c r="J43" s="359"/>
      <c r="K43" s="359"/>
      <c r="L43" s="359"/>
      <c r="M43" s="359"/>
      <c r="N43" s="72"/>
      <c r="O43" s="72"/>
      <c r="P43" s="72"/>
      <c r="Q43" s="72"/>
      <c r="R43" s="72"/>
      <c r="S43" s="72"/>
      <c r="T43" s="72"/>
      <c r="U43" s="72"/>
      <c r="V43" s="72"/>
      <c r="W43" s="72"/>
      <c r="X43" s="72"/>
      <c r="Y43" s="72"/>
      <c r="Z43" s="72"/>
    </row>
    <row r="44" spans="1:26" x14ac:dyDescent="0.2">
      <c r="A44" s="972" t="s">
        <v>785</v>
      </c>
      <c r="B44" s="972"/>
      <c r="C44" s="972"/>
      <c r="D44" s="359"/>
      <c r="E44" s="359"/>
      <c r="F44" s="359"/>
      <c r="G44" s="359"/>
      <c r="H44" s="359"/>
      <c r="I44" s="359"/>
      <c r="J44" s="359"/>
      <c r="K44" s="359"/>
      <c r="L44" s="359"/>
      <c r="M44" s="359"/>
      <c r="N44" s="72"/>
      <c r="O44" s="72"/>
      <c r="P44" s="72"/>
      <c r="Q44" s="72"/>
      <c r="R44" s="72"/>
      <c r="S44" s="72"/>
      <c r="T44" s="72"/>
      <c r="U44" s="72"/>
      <c r="V44" s="72"/>
      <c r="W44" s="72"/>
      <c r="X44" s="72"/>
      <c r="Y44" s="72"/>
      <c r="Z44" s="72"/>
    </row>
  </sheetData>
  <mergeCells count="33">
    <mergeCell ref="W3:W5"/>
    <mergeCell ref="Y1:Z1"/>
    <mergeCell ref="V3:V5"/>
    <mergeCell ref="D3:D5"/>
    <mergeCell ref="E3:E5"/>
    <mergeCell ref="F3:F5"/>
    <mergeCell ref="G3:G5"/>
    <mergeCell ref="H3:H5"/>
    <mergeCell ref="I3:I5"/>
    <mergeCell ref="J3:J5"/>
    <mergeCell ref="K3:K5"/>
    <mergeCell ref="R3:R5"/>
    <mergeCell ref="P3:P5"/>
    <mergeCell ref="Q3:Q5"/>
    <mergeCell ref="S3:S5"/>
    <mergeCell ref="T3:T5"/>
    <mergeCell ref="U3:U5"/>
    <mergeCell ref="P1:R1"/>
    <mergeCell ref="A39:C39"/>
    <mergeCell ref="A40:R40"/>
    <mergeCell ref="A41:N41"/>
    <mergeCell ref="O3:O5"/>
    <mergeCell ref="A44:C44"/>
    <mergeCell ref="A42:I42"/>
    <mergeCell ref="A1:N1"/>
    <mergeCell ref="B12:C12"/>
    <mergeCell ref="L3:L5"/>
    <mergeCell ref="M3:M5"/>
    <mergeCell ref="N3:N5"/>
    <mergeCell ref="A4:C4"/>
    <mergeCell ref="A7:C7"/>
    <mergeCell ref="A9:C9"/>
    <mergeCell ref="A11:C11"/>
  </mergeCells>
  <hyperlinks>
    <hyperlink ref="P1" location="Contents!A1" display="back to contents"/>
  </hyperlinks>
  <pageMargins left="0.70866141732283472" right="0.70866141732283472" top="0.74803149606299213" bottom="0.74803149606299213" header="0.31496062992125984" footer="0.31496062992125984"/>
  <pageSetup paperSize="9" scale="9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
  <sheetViews>
    <sheetView showGridLines="0" zoomScaleNormal="100" workbookViewId="0">
      <selection sqref="A1:H2"/>
    </sheetView>
  </sheetViews>
  <sheetFormatPr defaultRowHeight="12.75" x14ac:dyDescent="0.2"/>
  <cols>
    <col min="1" max="2" width="6.5" style="536" customWidth="1"/>
    <col min="3" max="3" width="48.6640625" style="536" customWidth="1"/>
    <col min="4" max="4" width="19.6640625" style="536" customWidth="1"/>
    <col min="5" max="5" width="5.6640625" style="536" customWidth="1"/>
    <col min="6" max="8" width="17.83203125" style="536" customWidth="1"/>
    <col min="9" max="9" width="4" style="536" customWidth="1"/>
    <col min="10" max="10" width="37.83203125" style="536" customWidth="1"/>
    <col min="11" max="16384" width="9.33203125" style="536"/>
  </cols>
  <sheetData>
    <row r="1" spans="1:12" s="551" customFormat="1" ht="18" customHeight="1" x14ac:dyDescent="0.2">
      <c r="A1" s="1029" t="s">
        <v>942</v>
      </c>
      <c r="B1" s="1029"/>
      <c r="C1" s="1029"/>
      <c r="D1" s="1029"/>
      <c r="E1" s="1029"/>
      <c r="F1" s="1029"/>
      <c r="G1" s="1029"/>
      <c r="H1" s="1029"/>
      <c r="I1" s="294"/>
      <c r="J1" s="1025" t="s">
        <v>761</v>
      </c>
      <c r="K1" s="1025"/>
      <c r="L1" s="515"/>
    </row>
    <row r="2" spans="1:12" s="551" customFormat="1" ht="18" customHeight="1" x14ac:dyDescent="0.2">
      <c r="A2" s="1029"/>
      <c r="B2" s="1029"/>
      <c r="C2" s="1029"/>
      <c r="D2" s="1029"/>
      <c r="E2" s="1029"/>
      <c r="F2" s="1029"/>
      <c r="G2" s="1029"/>
      <c r="H2" s="1029"/>
      <c r="I2" s="294"/>
      <c r="J2" s="515"/>
      <c r="K2" s="515"/>
      <c r="L2" s="515"/>
    </row>
    <row r="3" spans="1:12" ht="15" customHeight="1" thickBot="1" x14ac:dyDescent="0.25">
      <c r="A3" s="552"/>
      <c r="B3" s="552"/>
      <c r="C3" s="552"/>
      <c r="D3" s="552"/>
      <c r="E3" s="552"/>
      <c r="F3" s="552"/>
      <c r="H3" s="427"/>
    </row>
    <row r="4" spans="1:12" ht="14.25" customHeight="1" x14ac:dyDescent="0.2">
      <c r="A4" s="416"/>
      <c r="B4" s="416"/>
      <c r="C4" s="416"/>
      <c r="D4" s="1030" t="s">
        <v>553</v>
      </c>
      <c r="E4" s="1030"/>
      <c r="F4" s="1030"/>
      <c r="G4" s="416"/>
      <c r="H4" s="416"/>
    </row>
    <row r="5" spans="1:12" x14ac:dyDescent="0.2">
      <c r="A5" s="416"/>
      <c r="B5" s="416"/>
      <c r="C5" s="416"/>
      <c r="D5" s="1031"/>
      <c r="E5" s="1031"/>
      <c r="F5" s="1031"/>
      <c r="G5" s="324"/>
      <c r="H5" s="324"/>
    </row>
    <row r="6" spans="1:12" x14ac:dyDescent="0.2">
      <c r="A6" s="416"/>
      <c r="B6" s="416"/>
      <c r="C6" s="416"/>
      <c r="D6" s="534"/>
      <c r="E6" s="534"/>
      <c r="F6" s="534"/>
      <c r="G6" s="534"/>
      <c r="H6" s="534"/>
    </row>
    <row r="7" spans="1:12" x14ac:dyDescent="0.2">
      <c r="A7" s="416"/>
      <c r="B7" s="416"/>
      <c r="C7" s="416"/>
      <c r="D7" s="313" t="s">
        <v>460</v>
      </c>
      <c r="E7" s="534"/>
      <c r="F7" s="313" t="s">
        <v>461</v>
      </c>
      <c r="G7" s="313"/>
      <c r="H7" s="313"/>
    </row>
    <row r="8" spans="1:12" ht="14.25" x14ac:dyDescent="0.2">
      <c r="A8" s="416"/>
      <c r="B8" s="416"/>
      <c r="C8" s="416"/>
      <c r="D8" s="313" t="s">
        <v>462</v>
      </c>
      <c r="E8" s="534"/>
      <c r="F8" s="313" t="s">
        <v>463</v>
      </c>
      <c r="G8" s="313"/>
      <c r="H8" s="313"/>
    </row>
    <row r="9" spans="1:12" ht="13.5" thickBot="1" x14ac:dyDescent="0.25">
      <c r="A9" s="552"/>
      <c r="B9" s="552"/>
      <c r="C9" s="552"/>
      <c r="D9" s="314"/>
      <c r="E9" s="315"/>
      <c r="F9" s="314"/>
      <c r="G9" s="325"/>
      <c r="H9" s="325"/>
    </row>
    <row r="10" spans="1:12" x14ac:dyDescent="0.2">
      <c r="A10" s="416"/>
      <c r="B10" s="416"/>
      <c r="C10" s="416"/>
      <c r="D10" s="416"/>
      <c r="E10" s="416"/>
      <c r="F10" s="416"/>
      <c r="G10" s="416"/>
      <c r="H10" s="416"/>
    </row>
    <row r="11" spans="1:12" x14ac:dyDescent="0.2">
      <c r="A11" s="416" t="s">
        <v>464</v>
      </c>
      <c r="B11" s="416"/>
      <c r="C11" s="416"/>
      <c r="D11" s="553">
        <v>60</v>
      </c>
      <c r="E11" s="416"/>
      <c r="F11" s="416">
        <v>8</v>
      </c>
      <c r="G11" s="416"/>
      <c r="H11" s="416"/>
    </row>
    <row r="12" spans="1:12" x14ac:dyDescent="0.2">
      <c r="A12" s="416" t="s">
        <v>465</v>
      </c>
      <c r="B12" s="416"/>
      <c r="C12" s="416"/>
      <c r="D12" s="553">
        <v>21</v>
      </c>
      <c r="E12" s="416"/>
      <c r="F12" s="416">
        <v>5</v>
      </c>
      <c r="G12" s="416"/>
      <c r="H12" s="416"/>
    </row>
    <row r="13" spans="1:12" x14ac:dyDescent="0.2">
      <c r="A13" s="416" t="s">
        <v>466</v>
      </c>
      <c r="B13" s="416"/>
      <c r="C13" s="416"/>
      <c r="D13" s="553">
        <v>36</v>
      </c>
      <c r="E13" s="416"/>
      <c r="F13" s="416">
        <v>5</v>
      </c>
      <c r="G13" s="416"/>
      <c r="H13" s="416"/>
    </row>
    <row r="14" spans="1:12" x14ac:dyDescent="0.2">
      <c r="A14" s="416" t="s">
        <v>467</v>
      </c>
      <c r="B14" s="416"/>
      <c r="C14" s="416"/>
      <c r="D14" s="553">
        <v>191</v>
      </c>
      <c r="E14" s="416"/>
      <c r="F14" s="416">
        <v>52</v>
      </c>
      <c r="G14" s="416"/>
      <c r="H14" s="416"/>
    </row>
    <row r="15" spans="1:12" x14ac:dyDescent="0.2">
      <c r="A15" s="416" t="s">
        <v>468</v>
      </c>
      <c r="B15" s="416"/>
      <c r="C15" s="416"/>
      <c r="D15" s="553">
        <v>1120</v>
      </c>
      <c r="E15" s="416"/>
      <c r="F15" s="416">
        <v>21</v>
      </c>
      <c r="G15" s="416"/>
      <c r="H15" s="416"/>
    </row>
    <row r="16" spans="1:12" x14ac:dyDescent="0.2">
      <c r="A16" s="416" t="s">
        <v>469</v>
      </c>
      <c r="B16" s="416"/>
      <c r="C16" s="416"/>
      <c r="D16" s="553">
        <v>36</v>
      </c>
      <c r="E16" s="416"/>
      <c r="F16" s="416">
        <v>43</v>
      </c>
      <c r="G16" s="416"/>
      <c r="H16" s="416"/>
    </row>
    <row r="17" spans="1:8" x14ac:dyDescent="0.2">
      <c r="A17" s="416" t="s">
        <v>470</v>
      </c>
      <c r="B17" s="416"/>
      <c r="C17" s="416"/>
      <c r="D17" s="553">
        <v>227</v>
      </c>
      <c r="E17" s="416"/>
      <c r="F17" s="416">
        <v>72</v>
      </c>
      <c r="G17" s="416"/>
      <c r="H17" s="416"/>
    </row>
    <row r="18" spans="1:8" x14ac:dyDescent="0.2">
      <c r="A18" s="416" t="s">
        <v>471</v>
      </c>
      <c r="B18" s="416"/>
      <c r="C18" s="416"/>
      <c r="D18" s="554" t="s">
        <v>80</v>
      </c>
      <c r="E18" s="555"/>
      <c r="F18" s="555" t="s">
        <v>80</v>
      </c>
      <c r="G18" s="555"/>
      <c r="H18" s="555"/>
    </row>
    <row r="19" spans="1:8" x14ac:dyDescent="0.2">
      <c r="A19" s="416" t="s">
        <v>472</v>
      </c>
      <c r="B19" s="416"/>
      <c r="C19" s="416"/>
      <c r="D19" s="553">
        <v>437</v>
      </c>
      <c r="E19" s="416"/>
      <c r="F19" s="416">
        <v>14</v>
      </c>
      <c r="G19" s="416"/>
      <c r="H19" s="416"/>
    </row>
    <row r="20" spans="1:8" x14ac:dyDescent="0.2">
      <c r="A20" s="416" t="s">
        <v>473</v>
      </c>
      <c r="B20" s="416"/>
      <c r="C20" s="416"/>
      <c r="D20" s="553">
        <v>391</v>
      </c>
      <c r="E20" s="416"/>
      <c r="F20" s="416">
        <v>9</v>
      </c>
      <c r="G20" s="416"/>
      <c r="H20" s="416"/>
    </row>
    <row r="21" spans="1:8" x14ac:dyDescent="0.2">
      <c r="A21" s="416" t="s">
        <v>474</v>
      </c>
      <c r="B21" s="416"/>
      <c r="C21" s="416"/>
      <c r="D21" s="553">
        <v>80</v>
      </c>
      <c r="E21" s="416"/>
      <c r="F21" s="416">
        <v>30</v>
      </c>
      <c r="G21" s="416"/>
      <c r="H21" s="416"/>
    </row>
    <row r="22" spans="1:8" x14ac:dyDescent="0.2">
      <c r="A22" s="416" t="s">
        <v>475</v>
      </c>
      <c r="B22" s="416"/>
      <c r="C22" s="416"/>
      <c r="D22" s="553">
        <v>332</v>
      </c>
      <c r="E22" s="416"/>
      <c r="F22" s="416">
        <v>9</v>
      </c>
      <c r="G22" s="416"/>
      <c r="H22" s="416"/>
    </row>
    <row r="23" spans="1:8" x14ac:dyDescent="0.2">
      <c r="A23" s="416" t="s">
        <v>476</v>
      </c>
      <c r="B23" s="416"/>
      <c r="C23" s="416"/>
      <c r="D23" s="553">
        <v>12</v>
      </c>
      <c r="E23" s="416"/>
      <c r="F23" s="416">
        <v>20</v>
      </c>
      <c r="G23" s="416"/>
      <c r="H23" s="416"/>
    </row>
    <row r="24" spans="1:8" x14ac:dyDescent="0.2">
      <c r="A24" s="416" t="s">
        <v>477</v>
      </c>
      <c r="B24" s="416"/>
      <c r="C24" s="416"/>
      <c r="D24" s="553">
        <v>20</v>
      </c>
      <c r="E24" s="416"/>
      <c r="F24" s="416">
        <v>16</v>
      </c>
      <c r="G24" s="416"/>
      <c r="H24" s="416"/>
    </row>
    <row r="25" spans="1:8" x14ac:dyDescent="0.2">
      <c r="A25" s="416" t="s">
        <v>478</v>
      </c>
      <c r="B25" s="416"/>
      <c r="C25" s="416"/>
      <c r="D25" s="553">
        <v>59</v>
      </c>
      <c r="E25" s="416"/>
      <c r="F25" s="416">
        <v>32</v>
      </c>
      <c r="G25" s="416"/>
      <c r="H25" s="416"/>
    </row>
    <row r="26" spans="1:8" x14ac:dyDescent="0.2">
      <c r="A26" s="416" t="s">
        <v>479</v>
      </c>
      <c r="B26" s="416"/>
      <c r="C26" s="416"/>
      <c r="D26" s="553">
        <v>4</v>
      </c>
      <c r="E26" s="416"/>
      <c r="F26" s="416">
        <v>10</v>
      </c>
      <c r="G26" s="416"/>
      <c r="H26" s="416"/>
    </row>
    <row r="27" spans="1:8" x14ac:dyDescent="0.2">
      <c r="A27" s="416" t="s">
        <v>480</v>
      </c>
      <c r="B27" s="416"/>
      <c r="C27" s="416"/>
      <c r="D27" s="553">
        <v>28</v>
      </c>
      <c r="E27" s="416"/>
      <c r="F27" s="416">
        <v>4</v>
      </c>
      <c r="G27" s="416"/>
      <c r="H27" s="416"/>
    </row>
    <row r="28" spans="1:8" x14ac:dyDescent="0.2">
      <c r="A28" s="416" t="s">
        <v>481</v>
      </c>
      <c r="B28" s="416"/>
      <c r="C28" s="416"/>
      <c r="D28" s="553">
        <v>5</v>
      </c>
      <c r="E28" s="416"/>
      <c r="F28" s="416">
        <v>16</v>
      </c>
      <c r="G28" s="416"/>
      <c r="H28" s="416"/>
    </row>
    <row r="29" spans="1:8" x14ac:dyDescent="0.2">
      <c r="A29" s="416" t="s">
        <v>482</v>
      </c>
      <c r="B29" s="416"/>
      <c r="C29" s="416"/>
      <c r="D29" s="553">
        <v>206</v>
      </c>
      <c r="E29" s="416"/>
      <c r="F29" s="416">
        <v>18</v>
      </c>
      <c r="G29" s="416"/>
      <c r="H29" s="416"/>
    </row>
    <row r="30" spans="1:8" x14ac:dyDescent="0.2">
      <c r="A30" s="416" t="s">
        <v>483</v>
      </c>
      <c r="B30" s="416"/>
      <c r="C30" s="416"/>
      <c r="D30" s="553">
        <v>184</v>
      </c>
      <c r="E30" s="416"/>
      <c r="F30" s="416">
        <v>31</v>
      </c>
      <c r="G30" s="416"/>
      <c r="H30" s="416"/>
    </row>
    <row r="31" spans="1:8" x14ac:dyDescent="0.2">
      <c r="A31" s="416" t="s">
        <v>484</v>
      </c>
      <c r="B31" s="416"/>
      <c r="C31" s="416"/>
      <c r="D31" s="553">
        <v>168</v>
      </c>
      <c r="E31" s="416"/>
      <c r="F31" s="416">
        <v>7</v>
      </c>
      <c r="G31" s="416"/>
      <c r="H31" s="416"/>
    </row>
    <row r="32" spans="1:8" x14ac:dyDescent="0.2">
      <c r="A32" s="416" t="s">
        <v>485</v>
      </c>
      <c r="B32" s="416"/>
      <c r="C32" s="416"/>
      <c r="D32" s="553">
        <v>43</v>
      </c>
      <c r="E32" s="416"/>
      <c r="F32" s="416">
        <v>6</v>
      </c>
      <c r="G32" s="416"/>
      <c r="H32" s="416"/>
    </row>
    <row r="33" spans="1:8" x14ac:dyDescent="0.2">
      <c r="A33" s="416" t="s">
        <v>486</v>
      </c>
      <c r="B33" s="416"/>
      <c r="C33" s="416"/>
      <c r="D33" s="553">
        <v>26</v>
      </c>
      <c r="E33" s="416"/>
      <c r="F33" s="416">
        <v>2</v>
      </c>
      <c r="G33" s="416"/>
      <c r="H33" s="416"/>
    </row>
    <row r="34" spans="1:8" x14ac:dyDescent="0.2">
      <c r="A34" s="416" t="s">
        <v>487</v>
      </c>
      <c r="B34" s="416"/>
      <c r="C34" s="416"/>
      <c r="D34" s="553">
        <v>55</v>
      </c>
      <c r="E34" s="416"/>
      <c r="F34" s="416">
        <v>41</v>
      </c>
      <c r="G34" s="416"/>
      <c r="H34" s="416"/>
    </row>
    <row r="35" spans="1:8" x14ac:dyDescent="0.2">
      <c r="A35" s="416" t="s">
        <v>488</v>
      </c>
      <c r="B35" s="416"/>
      <c r="C35" s="416"/>
      <c r="D35" s="553">
        <v>30</v>
      </c>
      <c r="E35" s="416"/>
      <c r="F35" s="416">
        <v>8</v>
      </c>
      <c r="G35" s="416"/>
      <c r="H35" s="416"/>
    </row>
    <row r="36" spans="1:8" x14ac:dyDescent="0.2">
      <c r="A36" s="416" t="s">
        <v>489</v>
      </c>
      <c r="B36" s="416"/>
      <c r="C36" s="416"/>
      <c r="D36" s="553">
        <v>248</v>
      </c>
      <c r="E36" s="416"/>
      <c r="F36" s="416">
        <v>72</v>
      </c>
      <c r="G36" s="416"/>
      <c r="H36" s="416"/>
    </row>
    <row r="37" spans="1:8" x14ac:dyDescent="0.2">
      <c r="A37" s="416" t="s">
        <v>490</v>
      </c>
      <c r="B37" s="416"/>
      <c r="C37" s="416"/>
      <c r="D37" s="553">
        <v>515</v>
      </c>
      <c r="E37" s="416"/>
      <c r="F37" s="416">
        <v>81</v>
      </c>
      <c r="G37" s="416"/>
      <c r="H37" s="416"/>
    </row>
    <row r="38" spans="1:8" ht="14.25" x14ac:dyDescent="0.2">
      <c r="A38" s="416" t="s">
        <v>491</v>
      </c>
      <c r="B38" s="416"/>
      <c r="C38" s="416"/>
      <c r="D38" s="553">
        <v>3126</v>
      </c>
      <c r="E38" s="416"/>
      <c r="F38" s="416">
        <v>76</v>
      </c>
      <c r="G38" s="416"/>
      <c r="H38" s="416"/>
    </row>
    <row r="39" spans="1:8" x14ac:dyDescent="0.2">
      <c r="A39" s="416" t="s">
        <v>492</v>
      </c>
      <c r="B39" s="416"/>
      <c r="C39" s="416"/>
      <c r="D39" s="553">
        <v>7660</v>
      </c>
      <c r="E39" s="416"/>
      <c r="F39" s="416">
        <v>24</v>
      </c>
      <c r="G39" s="416"/>
      <c r="H39" s="416"/>
    </row>
    <row r="40" spans="1:8" x14ac:dyDescent="0.2">
      <c r="A40" s="416"/>
      <c r="B40" s="416"/>
      <c r="C40" s="416"/>
      <c r="D40" s="553"/>
      <c r="E40" s="416"/>
      <c r="F40" s="416"/>
      <c r="G40" s="416"/>
      <c r="H40" s="416"/>
    </row>
    <row r="41" spans="1:8" x14ac:dyDescent="0.2">
      <c r="A41" s="416" t="s">
        <v>493</v>
      </c>
      <c r="B41" s="416"/>
      <c r="C41" s="416"/>
      <c r="D41" s="553">
        <v>637</v>
      </c>
      <c r="E41" s="416"/>
      <c r="F41" s="416">
        <v>12</v>
      </c>
      <c r="G41" s="416"/>
      <c r="H41" s="416"/>
    </row>
    <row r="42" spans="1:8" x14ac:dyDescent="0.2">
      <c r="A42" s="416" t="s">
        <v>494</v>
      </c>
      <c r="B42" s="416"/>
      <c r="C42" s="416"/>
      <c r="D42" s="553">
        <v>229</v>
      </c>
      <c r="E42" s="416"/>
      <c r="F42" s="416">
        <v>66</v>
      </c>
      <c r="G42" s="416"/>
      <c r="H42" s="416"/>
    </row>
    <row r="43" spans="1:8" x14ac:dyDescent="0.2">
      <c r="A43" s="416" t="s">
        <v>495</v>
      </c>
      <c r="B43" s="416"/>
      <c r="C43" s="416"/>
      <c r="D43" s="553">
        <v>8526</v>
      </c>
      <c r="E43" s="416"/>
      <c r="F43" s="416">
        <v>22</v>
      </c>
      <c r="G43" s="416"/>
      <c r="H43" s="416"/>
    </row>
    <row r="44" spans="1:8" x14ac:dyDescent="0.2">
      <c r="A44" s="556"/>
      <c r="B44" s="556"/>
      <c r="C44" s="556"/>
      <c r="D44" s="557"/>
      <c r="E44" s="556"/>
      <c r="F44" s="556"/>
      <c r="G44" s="558"/>
      <c r="H44" s="558"/>
    </row>
    <row r="45" spans="1:8" x14ac:dyDescent="0.2">
      <c r="A45" s="416"/>
      <c r="B45" s="416"/>
      <c r="C45" s="416"/>
      <c r="D45" s="553"/>
      <c r="E45" s="416"/>
      <c r="F45" s="416"/>
      <c r="G45" s="416"/>
      <c r="H45" s="416"/>
    </row>
    <row r="46" spans="1:8" ht="14.25" x14ac:dyDescent="0.2">
      <c r="A46" s="416" t="s">
        <v>496</v>
      </c>
      <c r="B46" s="416"/>
      <c r="C46" s="416"/>
      <c r="G46" s="416"/>
      <c r="H46" s="416"/>
    </row>
    <row r="47" spans="1:8" ht="14.25" x14ac:dyDescent="0.2">
      <c r="A47" s="416"/>
      <c r="B47" s="422" t="s">
        <v>938</v>
      </c>
      <c r="C47" s="416" t="s">
        <v>1592</v>
      </c>
      <c r="D47" s="553">
        <v>813</v>
      </c>
      <c r="E47" s="416"/>
      <c r="F47" s="416">
        <v>229</v>
      </c>
      <c r="G47" s="416"/>
      <c r="H47" s="416"/>
    </row>
    <row r="48" spans="1:8" ht="14.25" x14ac:dyDescent="0.2">
      <c r="A48" s="416"/>
      <c r="B48" s="422" t="s">
        <v>939</v>
      </c>
      <c r="C48" s="416" t="s">
        <v>943</v>
      </c>
      <c r="D48" s="553">
        <v>1046</v>
      </c>
      <c r="E48" s="416"/>
      <c r="F48" s="416">
        <v>295</v>
      </c>
      <c r="G48" s="416"/>
      <c r="H48" s="416"/>
    </row>
    <row r="49" spans="1:9" ht="14.25" x14ac:dyDescent="0.2">
      <c r="A49" s="416"/>
      <c r="B49" s="423" t="s">
        <v>940</v>
      </c>
      <c r="C49" s="416" t="s">
        <v>944</v>
      </c>
      <c r="D49" s="553">
        <v>1121</v>
      </c>
      <c r="E49" s="416"/>
      <c r="F49" s="416">
        <v>315</v>
      </c>
      <c r="G49" s="416"/>
      <c r="H49" s="416"/>
    </row>
    <row r="50" spans="1:9" ht="13.5" thickBot="1" x14ac:dyDescent="0.25">
      <c r="A50" s="559"/>
      <c r="B50" s="559"/>
      <c r="C50" s="559"/>
      <c r="D50" s="560"/>
      <c r="E50" s="559"/>
      <c r="F50" s="559"/>
      <c r="G50" s="561"/>
      <c r="H50" s="561"/>
    </row>
    <row r="52" spans="1:9" ht="11.25" customHeight="1" x14ac:dyDescent="0.2">
      <c r="A52" s="1026" t="s">
        <v>194</v>
      </c>
      <c r="B52" s="1026"/>
      <c r="C52" s="516"/>
    </row>
    <row r="53" spans="1:9" ht="11.25" customHeight="1" x14ac:dyDescent="0.2">
      <c r="A53" s="1023" t="s">
        <v>511</v>
      </c>
      <c r="B53" s="1023"/>
      <c r="C53" s="1023"/>
      <c r="D53" s="1023"/>
      <c r="E53" s="1023"/>
      <c r="F53" s="1023"/>
      <c r="G53" s="1023"/>
      <c r="H53" s="1023"/>
      <c r="I53" s="326"/>
    </row>
    <row r="54" spans="1:9" x14ac:dyDescent="0.2">
      <c r="A54" s="1032" t="s">
        <v>841</v>
      </c>
      <c r="B54" s="1032"/>
      <c r="C54" s="1032"/>
      <c r="D54" s="1032"/>
      <c r="E54" s="1032"/>
      <c r="F54" s="1032"/>
      <c r="G54" s="1032"/>
      <c r="H54" s="1032"/>
      <c r="I54" s="416"/>
    </row>
    <row r="55" spans="1:9" x14ac:dyDescent="0.2">
      <c r="A55" s="1032"/>
      <c r="B55" s="1032"/>
      <c r="C55" s="1032"/>
      <c r="D55" s="1032"/>
      <c r="E55" s="1032"/>
      <c r="F55" s="1032"/>
      <c r="G55" s="1032"/>
      <c r="H55" s="1032"/>
      <c r="I55" s="416"/>
    </row>
    <row r="56" spans="1:9" ht="11.25" customHeight="1" x14ac:dyDescent="0.2">
      <c r="A56" s="1034" t="s">
        <v>842</v>
      </c>
      <c r="B56" s="1034"/>
      <c r="C56" s="1034"/>
      <c r="D56" s="459"/>
      <c r="E56" s="459"/>
      <c r="F56" s="459"/>
      <c r="G56" s="459"/>
      <c r="H56" s="459"/>
      <c r="I56" s="416"/>
    </row>
    <row r="57" spans="1:9" ht="11.25" customHeight="1" x14ac:dyDescent="0.2">
      <c r="A57" s="1027" t="s">
        <v>839</v>
      </c>
      <c r="B57" s="1027"/>
      <c r="C57" s="1027"/>
      <c r="D57" s="1027"/>
      <c r="E57" s="1027"/>
      <c r="F57" s="1027"/>
      <c r="G57" s="1027"/>
      <c r="H57" s="1027"/>
      <c r="I57" s="416"/>
    </row>
    <row r="58" spans="1:9" ht="11.25" customHeight="1" x14ac:dyDescent="0.2">
      <c r="A58" s="1028" t="s">
        <v>840</v>
      </c>
      <c r="B58" s="1028"/>
      <c r="C58" s="1028"/>
      <c r="D58" s="1028"/>
      <c r="E58" s="1028"/>
      <c r="F58" s="1028"/>
      <c r="G58" s="1028"/>
      <c r="H58" s="1028"/>
      <c r="I58" s="416"/>
    </row>
    <row r="59" spans="1:9" x14ac:dyDescent="0.2">
      <c r="A59" s="1024" t="s">
        <v>747</v>
      </c>
      <c r="B59" s="1024"/>
      <c r="C59" s="1024"/>
      <c r="D59" s="1024"/>
      <c r="E59" s="1024"/>
      <c r="F59" s="1024"/>
      <c r="G59" s="1024"/>
      <c r="H59" s="1024"/>
      <c r="I59" s="416"/>
    </row>
    <row r="60" spans="1:9" x14ac:dyDescent="0.2">
      <c r="A60" s="1024"/>
      <c r="B60" s="1024"/>
      <c r="C60" s="1024"/>
      <c r="D60" s="1024"/>
      <c r="E60" s="1024"/>
      <c r="F60" s="1024"/>
      <c r="G60" s="1024"/>
      <c r="H60" s="1024"/>
      <c r="I60" s="416"/>
    </row>
    <row r="61" spans="1:9" ht="12.75" customHeight="1" x14ac:dyDescent="0.2">
      <c r="A61" s="1033" t="s">
        <v>1594</v>
      </c>
      <c r="B61" s="1033"/>
      <c r="C61" s="1033"/>
      <c r="D61" s="1033"/>
      <c r="E61" s="1033"/>
      <c r="F61" s="1033"/>
      <c r="G61" s="1033"/>
      <c r="H61" s="1033"/>
      <c r="I61" s="416"/>
    </row>
    <row r="62" spans="1:9" ht="12.75" customHeight="1" x14ac:dyDescent="0.2">
      <c r="A62" s="1033"/>
      <c r="B62" s="1033"/>
      <c r="C62" s="1033"/>
      <c r="D62" s="1033"/>
      <c r="E62" s="1033"/>
      <c r="F62" s="1033"/>
      <c r="G62" s="1033"/>
      <c r="H62" s="1033"/>
      <c r="I62" s="416"/>
    </row>
    <row r="63" spans="1:9" ht="11.25" customHeight="1" x14ac:dyDescent="0.2">
      <c r="A63" s="1023" t="s">
        <v>1593</v>
      </c>
      <c r="B63" s="1023"/>
      <c r="C63" s="1023"/>
      <c r="D63" s="1023"/>
      <c r="E63" s="1023"/>
      <c r="F63" s="1023"/>
      <c r="G63" s="1023"/>
      <c r="H63" s="1023"/>
      <c r="I63" s="416"/>
    </row>
    <row r="64" spans="1:9" ht="11.25" customHeight="1" x14ac:dyDescent="0.2">
      <c r="A64" s="1023" t="s">
        <v>941</v>
      </c>
      <c r="B64" s="1023"/>
      <c r="C64" s="1023"/>
      <c r="D64" s="1023"/>
      <c r="E64" s="1023"/>
      <c r="F64" s="1023"/>
      <c r="G64" s="1023"/>
      <c r="H64" s="1023"/>
      <c r="I64" s="416"/>
    </row>
    <row r="65" spans="1:9" ht="11.25" customHeight="1" x14ac:dyDescent="0.2">
      <c r="A65" s="1023" t="s">
        <v>945</v>
      </c>
      <c r="B65" s="1023"/>
      <c r="C65" s="1023"/>
      <c r="D65" s="1023"/>
      <c r="E65" s="1023"/>
      <c r="F65" s="1023"/>
      <c r="G65" s="1023"/>
      <c r="H65" s="1023"/>
      <c r="I65" s="416"/>
    </row>
    <row r="66" spans="1:9" ht="11.25" customHeight="1" x14ac:dyDescent="0.2">
      <c r="I66" s="416"/>
    </row>
    <row r="67" spans="1:9" ht="11.25" customHeight="1" x14ac:dyDescent="0.2">
      <c r="A67" s="1022" t="s">
        <v>785</v>
      </c>
      <c r="B67" s="1022"/>
      <c r="C67" s="1022"/>
    </row>
  </sheetData>
  <mergeCells count="15">
    <mergeCell ref="A67:C67"/>
    <mergeCell ref="A65:H65"/>
    <mergeCell ref="A64:H64"/>
    <mergeCell ref="A59:H60"/>
    <mergeCell ref="J1:K1"/>
    <mergeCell ref="A52:B52"/>
    <mergeCell ref="A53:H53"/>
    <mergeCell ref="A57:H57"/>
    <mergeCell ref="A58:H58"/>
    <mergeCell ref="A1:H2"/>
    <mergeCell ref="D4:F5"/>
    <mergeCell ref="A54:H55"/>
    <mergeCell ref="A63:H63"/>
    <mergeCell ref="A61:H62"/>
    <mergeCell ref="A56:C56"/>
  </mergeCells>
  <hyperlinks>
    <hyperlink ref="J1" location="Contents!A1" display="back to contents"/>
    <hyperlink ref="A56" r:id="rId1"/>
  </hyperlinks>
  <pageMargins left="0.70866141732283472" right="0.70866141732283472" top="0.74803149606299213" bottom="0.74803149606299213" header="0.31496062992125984" footer="0.31496062992125984"/>
  <pageSetup paperSize="9" scale="76"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S19"/>
  <sheetViews>
    <sheetView showGridLines="0" workbookViewId="0"/>
  </sheetViews>
  <sheetFormatPr defaultRowHeight="11.25" x14ac:dyDescent="0.2"/>
  <cols>
    <col min="1" max="16384" width="9.33203125" style="69"/>
  </cols>
  <sheetData>
    <row r="1" spans="1:19" ht="18" customHeight="1" x14ac:dyDescent="0.25">
      <c r="A1" s="488" t="s">
        <v>760</v>
      </c>
      <c r="C1" s="758"/>
      <c r="D1" s="758"/>
    </row>
    <row r="2" spans="1:19" ht="15" customHeight="1" x14ac:dyDescent="0.2">
      <c r="B2" s="529"/>
      <c r="C2" s="529"/>
      <c r="D2" s="529"/>
      <c r="E2" s="529"/>
      <c r="F2" s="529"/>
      <c r="G2" s="529"/>
      <c r="H2" s="529"/>
      <c r="I2" s="529"/>
      <c r="J2" s="529"/>
      <c r="K2" s="529"/>
      <c r="L2" s="529"/>
      <c r="M2" s="529"/>
      <c r="N2" s="529"/>
      <c r="O2" s="529"/>
    </row>
    <row r="3" spans="1:19" ht="12.75" x14ac:dyDescent="0.2">
      <c r="A3" s="1036" t="s">
        <v>759</v>
      </c>
      <c r="B3" s="1036"/>
      <c r="C3" s="1036"/>
      <c r="D3" s="1036"/>
      <c r="E3" s="1036"/>
      <c r="F3" s="1036"/>
      <c r="G3" s="1036"/>
      <c r="H3" s="1036"/>
      <c r="I3" s="1036"/>
      <c r="J3" s="1036"/>
      <c r="K3" s="1036"/>
      <c r="L3" s="1036"/>
      <c r="M3" s="1036"/>
      <c r="N3" s="1036"/>
      <c r="O3" s="1036"/>
      <c r="Q3" s="758"/>
      <c r="R3" s="758"/>
      <c r="S3" s="758"/>
    </row>
    <row r="4" spans="1:19" x14ac:dyDescent="0.2">
      <c r="A4" s="1036"/>
      <c r="B4" s="1036"/>
      <c r="C4" s="1036"/>
      <c r="D4" s="1036"/>
      <c r="E4" s="1036"/>
      <c r="F4" s="1036"/>
      <c r="G4" s="1036"/>
      <c r="H4" s="1036"/>
      <c r="I4" s="1036"/>
      <c r="J4" s="1036"/>
      <c r="K4" s="1036"/>
      <c r="L4" s="1036"/>
      <c r="M4" s="1036"/>
      <c r="N4" s="1036"/>
      <c r="O4" s="1036"/>
    </row>
    <row r="5" spans="1:19" x14ac:dyDescent="0.2">
      <c r="A5" s="1036"/>
      <c r="B5" s="1036"/>
      <c r="C5" s="1036"/>
      <c r="D5" s="1036"/>
      <c r="E5" s="1036"/>
      <c r="F5" s="1036"/>
      <c r="G5" s="1036"/>
      <c r="H5" s="1036"/>
      <c r="I5" s="1036"/>
      <c r="J5" s="1036"/>
      <c r="K5" s="1036"/>
      <c r="L5" s="1036"/>
      <c r="M5" s="1036"/>
      <c r="N5" s="1036"/>
      <c r="O5" s="1036"/>
    </row>
    <row r="6" spans="1:19" ht="12.75" customHeight="1" x14ac:dyDescent="0.2">
      <c r="A6" s="1036"/>
      <c r="B6" s="1036"/>
      <c r="C6" s="1036"/>
      <c r="D6" s="1036"/>
      <c r="E6" s="1036"/>
      <c r="F6" s="1036"/>
      <c r="G6" s="1036"/>
      <c r="H6" s="1036"/>
      <c r="I6" s="1036"/>
      <c r="J6" s="1036"/>
      <c r="K6" s="1036"/>
      <c r="L6" s="1036"/>
      <c r="M6" s="1036"/>
      <c r="N6" s="1036"/>
      <c r="O6" s="1036"/>
    </row>
    <row r="7" spans="1:19" ht="12.75" customHeight="1" x14ac:dyDescent="0.25">
      <c r="A7" s="488"/>
    </row>
    <row r="8" spans="1:19" x14ac:dyDescent="0.2">
      <c r="A8" s="980" t="s">
        <v>785</v>
      </c>
      <c r="B8" s="980"/>
      <c r="C8" s="980"/>
      <c r="D8" s="504"/>
    </row>
    <row r="18" spans="5:19" x14ac:dyDescent="0.2">
      <c r="E18" s="1035"/>
      <c r="F18" s="1035"/>
      <c r="G18" s="1035"/>
      <c r="H18" s="1035"/>
      <c r="I18" s="1035"/>
      <c r="J18" s="1035"/>
      <c r="K18" s="1035"/>
      <c r="L18" s="1035"/>
      <c r="M18" s="1035"/>
      <c r="N18" s="1035"/>
      <c r="O18" s="1035"/>
      <c r="P18" s="1035"/>
      <c r="Q18" s="1035"/>
      <c r="R18" s="1035"/>
      <c r="S18" s="1035"/>
    </row>
    <row r="19" spans="5:19" x14ac:dyDescent="0.2">
      <c r="E19" s="1035"/>
      <c r="F19" s="1035"/>
      <c r="G19" s="1035"/>
      <c r="H19" s="1035"/>
      <c r="I19" s="1035"/>
      <c r="J19" s="1035"/>
      <c r="K19" s="1035"/>
      <c r="L19" s="1035"/>
      <c r="M19" s="1035"/>
      <c r="N19" s="1035"/>
      <c r="O19" s="1035"/>
      <c r="P19" s="1035"/>
      <c r="Q19" s="1035"/>
      <c r="R19" s="1035"/>
      <c r="S19" s="1035"/>
    </row>
  </sheetData>
  <mergeCells count="5">
    <mergeCell ref="Q3:S3"/>
    <mergeCell ref="E18:S19"/>
    <mergeCell ref="A3:O6"/>
    <mergeCell ref="A8:C8"/>
    <mergeCell ref="C1:D1"/>
  </mergeCells>
  <phoneticPr fontId="22" type="noConversion"/>
  <pageMargins left="0.75" right="0.75" top="1" bottom="1" header="0.5" footer="0.5"/>
  <pageSetup paperSize="9" scale="93"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O39"/>
  <sheetViews>
    <sheetView showGridLines="0" zoomScaleNormal="100" workbookViewId="0">
      <selection sqref="A1:J1"/>
    </sheetView>
  </sheetViews>
  <sheetFormatPr defaultColWidth="9.1640625" defaultRowHeight="11.25" x14ac:dyDescent="0.2"/>
  <cols>
    <col min="1" max="1" width="13.6640625" style="69" customWidth="1"/>
    <col min="2" max="2" width="14.33203125" style="69" customWidth="1"/>
    <col min="3" max="3" width="17.83203125" style="69" customWidth="1"/>
    <col min="4" max="4" width="14.5" style="69" customWidth="1"/>
    <col min="5" max="5" width="14.1640625" style="69" customWidth="1"/>
    <col min="6" max="6" width="13" style="69" customWidth="1"/>
    <col min="7" max="7" width="14.83203125" style="69" customWidth="1"/>
    <col min="8" max="8" width="17.33203125" style="69" customWidth="1"/>
    <col min="9" max="10" width="9.1640625" style="69"/>
    <col min="11" max="11" width="2.1640625" style="69" customWidth="1"/>
    <col min="12" max="16384" width="9.1640625" style="69"/>
  </cols>
  <sheetData>
    <row r="1" spans="1:15" ht="18" customHeight="1" x14ac:dyDescent="0.25">
      <c r="A1" s="1037" t="s">
        <v>314</v>
      </c>
      <c r="B1" s="1037"/>
      <c r="C1" s="1037"/>
      <c r="D1" s="1037"/>
      <c r="E1" s="1037"/>
      <c r="F1" s="1037"/>
      <c r="G1" s="1037"/>
      <c r="H1" s="1037"/>
      <c r="I1" s="1037"/>
      <c r="J1" s="1037"/>
      <c r="K1" s="517"/>
      <c r="L1" s="953"/>
      <c r="M1" s="953"/>
      <c r="N1" s="953"/>
      <c r="O1" s="953"/>
    </row>
    <row r="2" spans="1:15" ht="15" customHeight="1" x14ac:dyDescent="0.2">
      <c r="A2" s="316"/>
      <c r="B2" s="316"/>
      <c r="C2" s="316"/>
      <c r="D2" s="316"/>
      <c r="E2" s="316"/>
      <c r="F2" s="316"/>
      <c r="G2" s="316"/>
      <c r="H2" s="316"/>
      <c r="I2" s="316"/>
      <c r="J2" s="316"/>
      <c r="K2" s="316"/>
      <c r="L2" s="316"/>
      <c r="M2" s="442"/>
      <c r="N2" s="442"/>
      <c r="O2" s="442"/>
    </row>
    <row r="3" spans="1:15" ht="12.75" x14ac:dyDescent="0.2">
      <c r="A3" s="1038" t="s">
        <v>520</v>
      </c>
      <c r="B3" s="1038"/>
      <c r="C3" s="1038"/>
      <c r="D3" s="1038"/>
      <c r="E3" s="1038"/>
      <c r="F3" s="1038"/>
      <c r="G3" s="1038"/>
      <c r="H3" s="1038"/>
      <c r="I3" s="1038"/>
      <c r="J3" s="1038"/>
    </row>
    <row r="4" spans="1:15" ht="12.75" x14ac:dyDescent="0.2">
      <c r="A4" s="1038" t="s">
        <v>519</v>
      </c>
      <c r="B4" s="1038"/>
      <c r="C4" s="1038"/>
      <c r="D4" s="1038"/>
      <c r="E4" s="1038"/>
      <c r="F4" s="1038"/>
      <c r="G4" s="1038"/>
      <c r="H4" s="1038"/>
      <c r="I4" s="1038"/>
      <c r="J4" s="1038"/>
      <c r="K4" s="518"/>
    </row>
    <row r="5" spans="1:15" ht="12.75" x14ac:dyDescent="0.2">
      <c r="A5" s="1038" t="s">
        <v>315</v>
      </c>
      <c r="B5" s="1038"/>
      <c r="C5" s="1038"/>
      <c r="D5" s="1038"/>
      <c r="E5" s="1038"/>
      <c r="F5" s="1038"/>
      <c r="G5" s="1038"/>
      <c r="H5" s="1038"/>
      <c r="I5" s="1038"/>
      <c r="J5" s="1038"/>
      <c r="K5" s="518"/>
      <c r="L5" s="518"/>
    </row>
    <row r="7" spans="1:15" ht="12.75" x14ac:dyDescent="0.2">
      <c r="B7" s="1040" t="s">
        <v>149</v>
      </c>
      <c r="C7" s="1040"/>
      <c r="D7" s="1040"/>
      <c r="E7" s="1040"/>
      <c r="F7" s="1040" t="s">
        <v>316</v>
      </c>
      <c r="G7" s="1040"/>
      <c r="H7" s="1040"/>
    </row>
    <row r="9" spans="1:15" x14ac:dyDescent="0.2">
      <c r="A9" s="1039" t="s">
        <v>136</v>
      </c>
      <c r="B9" s="1039" t="s">
        <v>139</v>
      </c>
      <c r="C9" s="1039" t="s">
        <v>317</v>
      </c>
      <c r="D9" s="1039" t="s">
        <v>318</v>
      </c>
      <c r="F9" s="1039" t="s">
        <v>319</v>
      </c>
      <c r="G9" s="1039" t="s">
        <v>317</v>
      </c>
      <c r="H9" s="1039" t="s">
        <v>318</v>
      </c>
    </row>
    <row r="10" spans="1:15" x14ac:dyDescent="0.2">
      <c r="A10" s="1039"/>
      <c r="B10" s="1039"/>
      <c r="C10" s="1039"/>
      <c r="D10" s="1039"/>
      <c r="F10" s="1039"/>
      <c r="G10" s="1039"/>
      <c r="H10" s="1039"/>
    </row>
    <row r="11" spans="1:15" x14ac:dyDescent="0.2">
      <c r="A11" s="1039"/>
      <c r="B11" s="1039"/>
      <c r="C11" s="1039"/>
      <c r="D11" s="1039"/>
      <c r="F11" s="1039"/>
      <c r="G11" s="1039"/>
      <c r="H11" s="1039"/>
    </row>
    <row r="12" spans="1:15" x14ac:dyDescent="0.2">
      <c r="A12" s="1039"/>
      <c r="B12" s="1039"/>
      <c r="C12" s="1039"/>
      <c r="D12" s="1039"/>
      <c r="F12" s="1039"/>
      <c r="G12" s="1039"/>
      <c r="H12" s="1039"/>
    </row>
    <row r="13" spans="1:15" ht="12.75" x14ac:dyDescent="0.2">
      <c r="A13" s="122">
        <v>2000</v>
      </c>
      <c r="B13" s="123">
        <v>292</v>
      </c>
      <c r="C13" s="123">
        <v>10</v>
      </c>
      <c r="D13" s="124">
        <f>C13/B13</f>
        <v>3.4246575342465752E-2</v>
      </c>
      <c r="F13" s="123">
        <v>495</v>
      </c>
      <c r="G13" s="123">
        <v>25</v>
      </c>
      <c r="H13" s="124">
        <f>G13/F13</f>
        <v>5.0505050505050504E-2</v>
      </c>
    </row>
    <row r="14" spans="1:15" ht="12.75" x14ac:dyDescent="0.2">
      <c r="A14" s="122">
        <v>2001</v>
      </c>
      <c r="B14" s="225">
        <v>333</v>
      </c>
      <c r="C14" s="123">
        <v>9</v>
      </c>
      <c r="D14" s="124">
        <f t="shared" ref="D14:D34" si="0">C14/B14</f>
        <v>2.7027027027027029E-2</v>
      </c>
      <c r="F14" s="123">
        <v>551</v>
      </c>
      <c r="G14" s="123">
        <v>33</v>
      </c>
      <c r="H14" s="124">
        <f t="shared" ref="H14:H34" si="1">G14/F14</f>
        <v>5.9891107078039928E-2</v>
      </c>
    </row>
    <row r="15" spans="1:15" ht="12.75" x14ac:dyDescent="0.2">
      <c r="A15" s="122">
        <v>2002</v>
      </c>
      <c r="B15" s="130">
        <v>382</v>
      </c>
      <c r="C15" s="123">
        <v>12</v>
      </c>
      <c r="D15" s="124">
        <f t="shared" si="0"/>
        <v>3.1413612565445025E-2</v>
      </c>
      <c r="F15" s="123">
        <v>566</v>
      </c>
      <c r="G15" s="123">
        <v>34</v>
      </c>
      <c r="H15" s="124">
        <f t="shared" si="1"/>
        <v>6.0070671378091869E-2</v>
      </c>
    </row>
    <row r="16" spans="1:15" ht="12.75" x14ac:dyDescent="0.2">
      <c r="A16" s="122">
        <v>2003</v>
      </c>
      <c r="B16" s="225">
        <v>319</v>
      </c>
      <c r="C16" s="123">
        <v>3</v>
      </c>
      <c r="D16" s="124">
        <f t="shared" si="0"/>
        <v>9.4043887147335428E-3</v>
      </c>
      <c r="F16" s="123">
        <v>493</v>
      </c>
      <c r="G16" s="123">
        <v>17</v>
      </c>
      <c r="H16" s="124">
        <f t="shared" si="1"/>
        <v>3.4482758620689655E-2</v>
      </c>
    </row>
    <row r="17" spans="1:8" ht="12.75" x14ac:dyDescent="0.2">
      <c r="A17" s="122">
        <v>2004</v>
      </c>
      <c r="B17" s="130">
        <v>356</v>
      </c>
      <c r="C17" s="123">
        <v>7</v>
      </c>
      <c r="D17" s="124">
        <f t="shared" si="0"/>
        <v>1.9662921348314606E-2</v>
      </c>
      <c r="F17" s="123">
        <v>546</v>
      </c>
      <c r="G17" s="123">
        <v>33</v>
      </c>
      <c r="H17" s="124">
        <f t="shared" si="1"/>
        <v>6.043956043956044E-2</v>
      </c>
    </row>
    <row r="18" spans="1:8" ht="12.75" x14ac:dyDescent="0.2">
      <c r="A18" s="122">
        <v>2005</v>
      </c>
      <c r="B18" s="130">
        <v>336</v>
      </c>
      <c r="C18" s="123">
        <v>14</v>
      </c>
      <c r="D18" s="124">
        <f t="shared" si="0"/>
        <v>4.1666666666666664E-2</v>
      </c>
      <c r="F18" s="123">
        <v>480</v>
      </c>
      <c r="G18" s="123">
        <v>32</v>
      </c>
      <c r="H18" s="124">
        <f t="shared" si="1"/>
        <v>6.6666666666666666E-2</v>
      </c>
    </row>
    <row r="19" spans="1:8" ht="12.75" x14ac:dyDescent="0.2">
      <c r="A19" s="122">
        <v>2006</v>
      </c>
      <c r="B19" s="225">
        <v>420</v>
      </c>
      <c r="C19" s="123">
        <v>23</v>
      </c>
      <c r="D19" s="124">
        <f t="shared" si="0"/>
        <v>5.4761904761904762E-2</v>
      </c>
      <c r="F19" s="123">
        <v>577</v>
      </c>
      <c r="G19" s="123">
        <v>46</v>
      </c>
      <c r="H19" s="124">
        <f t="shared" si="1"/>
        <v>7.9722703639514725E-2</v>
      </c>
    </row>
    <row r="20" spans="1:8" ht="12.75" x14ac:dyDescent="0.2">
      <c r="A20" s="122">
        <v>2007</v>
      </c>
      <c r="B20" s="123">
        <v>455</v>
      </c>
      <c r="C20" s="123">
        <v>17</v>
      </c>
      <c r="D20" s="124">
        <f t="shared" si="0"/>
        <v>3.7362637362637362E-2</v>
      </c>
      <c r="F20" s="123">
        <v>630</v>
      </c>
      <c r="G20" s="123">
        <v>39</v>
      </c>
      <c r="H20" s="124">
        <f t="shared" si="1"/>
        <v>6.1904761904761907E-2</v>
      </c>
    </row>
    <row r="21" spans="1:8" ht="12.75" x14ac:dyDescent="0.2">
      <c r="A21" s="122">
        <v>2008</v>
      </c>
      <c r="B21" s="123">
        <v>574</v>
      </c>
      <c r="C21" s="123">
        <v>15</v>
      </c>
      <c r="D21" s="124">
        <f t="shared" si="0"/>
        <v>2.6132404181184669E-2</v>
      </c>
      <c r="F21" s="123">
        <v>737</v>
      </c>
      <c r="G21" s="123">
        <v>30</v>
      </c>
      <c r="H21" s="124">
        <f t="shared" si="1"/>
        <v>4.0705563093622797E-2</v>
      </c>
    </row>
    <row r="22" spans="1:8" ht="12.75" x14ac:dyDescent="0.2">
      <c r="A22" s="122">
        <v>2009</v>
      </c>
      <c r="B22" s="123">
        <v>545</v>
      </c>
      <c r="C22" s="123">
        <v>4</v>
      </c>
      <c r="D22" s="124">
        <f t="shared" si="0"/>
        <v>7.3394495412844041E-3</v>
      </c>
      <c r="F22" s="123">
        <v>716</v>
      </c>
      <c r="G22" s="123">
        <v>26</v>
      </c>
      <c r="H22" s="124">
        <f t="shared" si="1"/>
        <v>3.6312849162011177E-2</v>
      </c>
    </row>
    <row r="23" spans="1:8" ht="12.75" x14ac:dyDescent="0.2">
      <c r="A23" s="122">
        <v>2010</v>
      </c>
      <c r="B23" s="123">
        <v>485</v>
      </c>
      <c r="C23" s="123">
        <v>5</v>
      </c>
      <c r="D23" s="124">
        <f t="shared" si="0"/>
        <v>1.0309278350515464E-2</v>
      </c>
      <c r="F23" s="123">
        <v>692</v>
      </c>
      <c r="G23" s="123">
        <v>40</v>
      </c>
      <c r="H23" s="124">
        <f t="shared" si="1"/>
        <v>5.7803468208092484E-2</v>
      </c>
    </row>
    <row r="24" spans="1:8" ht="12.75" x14ac:dyDescent="0.2">
      <c r="A24" s="122">
        <v>2011</v>
      </c>
      <c r="B24" s="123">
        <v>584</v>
      </c>
      <c r="C24" s="123">
        <v>6</v>
      </c>
      <c r="D24" s="124">
        <f t="shared" si="0"/>
        <v>1.0273972602739725E-2</v>
      </c>
      <c r="F24" s="123">
        <v>749</v>
      </c>
      <c r="G24" s="123">
        <v>28</v>
      </c>
      <c r="H24" s="124">
        <f t="shared" si="1"/>
        <v>3.7383177570093455E-2</v>
      </c>
    </row>
    <row r="25" spans="1:8" ht="12.75" x14ac:dyDescent="0.2">
      <c r="A25" s="122">
        <v>2012</v>
      </c>
      <c r="B25" s="123">
        <v>581</v>
      </c>
      <c r="C25" s="123">
        <v>13</v>
      </c>
      <c r="D25" s="124">
        <f t="shared" si="0"/>
        <v>2.2375215146299483E-2</v>
      </c>
      <c r="F25" s="123">
        <v>734</v>
      </c>
      <c r="G25" s="123">
        <v>30</v>
      </c>
      <c r="H25" s="124">
        <f t="shared" si="1"/>
        <v>4.0871934604904632E-2</v>
      </c>
    </row>
    <row r="26" spans="1:8" ht="12.75" x14ac:dyDescent="0.2">
      <c r="A26" s="122">
        <v>2013</v>
      </c>
      <c r="B26" s="123">
        <v>527</v>
      </c>
      <c r="C26" s="123">
        <v>2</v>
      </c>
      <c r="D26" s="124">
        <f t="shared" si="0"/>
        <v>3.7950664136622392E-3</v>
      </c>
      <c r="F26" s="123">
        <v>685</v>
      </c>
      <c r="G26" s="123">
        <v>23</v>
      </c>
      <c r="H26" s="124">
        <f t="shared" si="1"/>
        <v>3.3576642335766425E-2</v>
      </c>
    </row>
    <row r="27" spans="1:8" ht="12.75" x14ac:dyDescent="0.2">
      <c r="A27" s="122">
        <v>2014</v>
      </c>
      <c r="B27" s="123">
        <v>614</v>
      </c>
      <c r="C27" s="123">
        <v>9</v>
      </c>
      <c r="D27" s="124">
        <f t="shared" si="0"/>
        <v>1.4657980456026058E-2</v>
      </c>
      <c r="F27" s="123">
        <v>743</v>
      </c>
      <c r="G27" s="123">
        <v>38</v>
      </c>
      <c r="H27" s="124">
        <f t="shared" si="1"/>
        <v>5.1144010767160158E-2</v>
      </c>
    </row>
    <row r="28" spans="1:8" ht="12.75" x14ac:dyDescent="0.2">
      <c r="A28" s="122">
        <v>2015</v>
      </c>
      <c r="B28" s="123">
        <v>706</v>
      </c>
      <c r="C28" s="123">
        <v>11</v>
      </c>
      <c r="D28" s="124">
        <f t="shared" si="0"/>
        <v>1.5580736543909348E-2</v>
      </c>
      <c r="F28" s="123">
        <v>813</v>
      </c>
      <c r="G28" s="123">
        <v>32</v>
      </c>
      <c r="H28" s="124">
        <f t="shared" si="1"/>
        <v>3.9360393603936041E-2</v>
      </c>
    </row>
    <row r="29" spans="1:8" ht="12.75" x14ac:dyDescent="0.2">
      <c r="A29" s="122">
        <v>2016</v>
      </c>
      <c r="B29" s="123">
        <v>868</v>
      </c>
      <c r="C29" s="123">
        <v>11</v>
      </c>
      <c r="D29" s="124">
        <f t="shared" si="0"/>
        <v>1.2672811059907835E-2</v>
      </c>
      <c r="F29" s="123">
        <v>997</v>
      </c>
      <c r="G29" s="123">
        <v>40</v>
      </c>
      <c r="H29" s="124">
        <f t="shared" si="1"/>
        <v>4.0120361083249748E-2</v>
      </c>
    </row>
    <row r="30" spans="1:8" ht="12.75" x14ac:dyDescent="0.2">
      <c r="A30" s="122">
        <v>2017</v>
      </c>
      <c r="B30" s="123">
        <v>934</v>
      </c>
      <c r="C30" s="123">
        <v>13</v>
      </c>
      <c r="D30" s="124">
        <f t="shared" si="0"/>
        <v>1.3918629550321198E-2</v>
      </c>
      <c r="F30" s="345">
        <v>1045</v>
      </c>
      <c r="G30" s="123">
        <v>28</v>
      </c>
      <c r="H30" s="124">
        <f t="shared" si="1"/>
        <v>2.6794258373205742E-2</v>
      </c>
    </row>
    <row r="31" spans="1:8" ht="12.75" x14ac:dyDescent="0.2">
      <c r="A31" s="122">
        <v>2018</v>
      </c>
      <c r="B31" s="345">
        <v>1187</v>
      </c>
      <c r="C31" s="130">
        <v>16</v>
      </c>
      <c r="D31" s="278">
        <f t="shared" si="0"/>
        <v>1.3479359730412805E-2</v>
      </c>
      <c r="E31" s="104"/>
      <c r="F31" s="345">
        <v>1313</v>
      </c>
      <c r="G31" s="130">
        <v>35</v>
      </c>
      <c r="H31" s="278">
        <f t="shared" si="1"/>
        <v>2.6656511805026657E-2</v>
      </c>
    </row>
    <row r="32" spans="1:8" ht="12.75" x14ac:dyDescent="0.2">
      <c r="A32" s="122">
        <v>2019</v>
      </c>
      <c r="B32" s="345">
        <v>1264</v>
      </c>
      <c r="C32" s="130">
        <v>18</v>
      </c>
      <c r="D32" s="278">
        <f t="shared" si="0"/>
        <v>1.4240506329113924E-2</v>
      </c>
      <c r="E32" s="104"/>
      <c r="F32" s="345">
        <v>1406</v>
      </c>
      <c r="G32" s="130">
        <v>69</v>
      </c>
      <c r="H32" s="278">
        <f t="shared" si="1"/>
        <v>4.9075391180654342E-2</v>
      </c>
    </row>
    <row r="33" spans="1:8" ht="12.75" x14ac:dyDescent="0.2">
      <c r="A33" s="122"/>
      <c r="B33" s="345"/>
      <c r="C33" s="130"/>
      <c r="D33" s="278"/>
      <c r="E33" s="104"/>
      <c r="F33" s="345"/>
      <c r="G33" s="130"/>
      <c r="H33" s="278"/>
    </row>
    <row r="34" spans="1:8" ht="12.75" x14ac:dyDescent="0.2">
      <c r="A34" s="122" t="s">
        <v>140</v>
      </c>
      <c r="B34" s="345">
        <f>SUM(B13:B32)</f>
        <v>11762</v>
      </c>
      <c r="C34" s="345">
        <f>SUM(C13:C32)</f>
        <v>218</v>
      </c>
      <c r="D34" s="278">
        <f t="shared" si="0"/>
        <v>1.8534262880462508E-2</v>
      </c>
      <c r="E34" s="104"/>
      <c r="F34" s="345">
        <f>SUM(F13:F32)</f>
        <v>14968</v>
      </c>
      <c r="G34" s="345">
        <f>SUM(G13:G32)</f>
        <v>678</v>
      </c>
      <c r="H34" s="278">
        <f t="shared" si="1"/>
        <v>4.5296632816675578E-2</v>
      </c>
    </row>
    <row r="36" spans="1:8" x14ac:dyDescent="0.2">
      <c r="A36" s="101" t="s">
        <v>502</v>
      </c>
      <c r="C36" s="504"/>
      <c r="D36" s="504"/>
    </row>
    <row r="37" spans="1:8" x14ac:dyDescent="0.2">
      <c r="A37" s="814" t="s">
        <v>593</v>
      </c>
      <c r="B37" s="814"/>
      <c r="C37" s="814"/>
      <c r="D37" s="814"/>
      <c r="E37" s="814"/>
    </row>
    <row r="39" spans="1:8" x14ac:dyDescent="0.2">
      <c r="A39" s="980" t="s">
        <v>785</v>
      </c>
      <c r="B39" s="980"/>
    </row>
  </sheetData>
  <mergeCells count="16">
    <mergeCell ref="L1:O1"/>
    <mergeCell ref="A39:B39"/>
    <mergeCell ref="A37:E37"/>
    <mergeCell ref="A1:J1"/>
    <mergeCell ref="A3:J3"/>
    <mergeCell ref="A4:J4"/>
    <mergeCell ref="A5:J5"/>
    <mergeCell ref="A9:A12"/>
    <mergeCell ref="B9:B12"/>
    <mergeCell ref="C9:C12"/>
    <mergeCell ref="D9:D12"/>
    <mergeCell ref="F9:F12"/>
    <mergeCell ref="G9:G12"/>
    <mergeCell ref="H9:H12"/>
    <mergeCell ref="B7:E7"/>
    <mergeCell ref="F7:H7"/>
  </mergeCells>
  <phoneticPr fontId="0" type="noConversion"/>
  <pageMargins left="0.75" right="0.75" top="1" bottom="1" header="0.5" footer="0.5"/>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M42"/>
  <sheetViews>
    <sheetView showGridLines="0" zoomScaleNormal="100" workbookViewId="0">
      <selection sqref="A1:H1"/>
    </sheetView>
  </sheetViews>
  <sheetFormatPr defaultColWidth="9.1640625" defaultRowHeight="11.25" x14ac:dyDescent="0.2"/>
  <cols>
    <col min="1" max="1" width="15.1640625" style="69" customWidth="1"/>
    <col min="2" max="3" width="14.1640625" style="69" customWidth="1"/>
    <col min="4" max="4" width="16" style="69" customWidth="1"/>
    <col min="5" max="5" width="20.1640625" style="69" customWidth="1"/>
    <col min="6" max="8" width="9.1640625" style="69"/>
    <col min="9" max="9" width="2.33203125" style="69" customWidth="1"/>
    <col min="10" max="16384" width="9.1640625" style="69"/>
  </cols>
  <sheetData>
    <row r="1" spans="1:13" ht="18" customHeight="1" x14ac:dyDescent="0.25">
      <c r="A1" s="1037" t="s">
        <v>250</v>
      </c>
      <c r="B1" s="1037"/>
      <c r="C1" s="1037"/>
      <c r="D1" s="1037"/>
      <c r="E1" s="1037"/>
      <c r="F1" s="1037"/>
      <c r="G1" s="1037"/>
      <c r="H1" s="1037"/>
      <c r="I1" s="517"/>
      <c r="J1" s="758"/>
      <c r="K1" s="758"/>
      <c r="L1" s="758"/>
      <c r="M1" s="758"/>
    </row>
    <row r="2" spans="1:13" ht="15" customHeight="1" x14ac:dyDescent="0.2">
      <c r="A2" s="316"/>
      <c r="B2" s="316"/>
      <c r="C2" s="316"/>
      <c r="D2" s="316"/>
      <c r="E2" s="316"/>
      <c r="F2" s="316"/>
      <c r="G2" s="316"/>
      <c r="H2" s="316"/>
      <c r="I2" s="316"/>
      <c r="K2" s="442"/>
      <c r="L2" s="442"/>
      <c r="M2" s="442"/>
    </row>
    <row r="3" spans="1:13" s="522" customFormat="1" ht="12.75" x14ac:dyDescent="0.2">
      <c r="A3" s="1043" t="s">
        <v>521</v>
      </c>
      <c r="B3" s="1043"/>
      <c r="C3" s="1043"/>
      <c r="D3" s="1043"/>
      <c r="E3" s="1043"/>
      <c r="F3" s="1043"/>
      <c r="G3" s="1043"/>
      <c r="H3" s="1043"/>
    </row>
    <row r="4" spans="1:13" s="522" customFormat="1" ht="12.75" x14ac:dyDescent="0.2">
      <c r="A4" s="1044" t="s">
        <v>522</v>
      </c>
      <c r="B4" s="1044"/>
      <c r="C4" s="1044"/>
      <c r="D4" s="1044"/>
      <c r="E4" s="1044"/>
      <c r="F4" s="1044"/>
      <c r="G4" s="1044"/>
    </row>
    <row r="5" spans="1:13" s="522" customFormat="1" ht="12.75" x14ac:dyDescent="0.2"/>
    <row r="6" spans="1:13" s="522" customFormat="1" ht="12.75" x14ac:dyDescent="0.2">
      <c r="A6" s="1039" t="s">
        <v>136</v>
      </c>
      <c r="B6" s="1039" t="s">
        <v>139</v>
      </c>
      <c r="C6" s="1039" t="s">
        <v>320</v>
      </c>
      <c r="D6" s="1039" t="s">
        <v>321</v>
      </c>
      <c r="E6" s="1039" t="s">
        <v>322</v>
      </c>
    </row>
    <row r="7" spans="1:13" s="522" customFormat="1" ht="12.75" x14ac:dyDescent="0.2">
      <c r="A7" s="1039"/>
      <c r="B7" s="1039"/>
      <c r="C7" s="1039"/>
      <c r="D7" s="1039"/>
      <c r="E7" s="1039"/>
    </row>
    <row r="8" spans="1:13" s="522" customFormat="1" ht="12.75" x14ac:dyDescent="0.2">
      <c r="A8" s="1039"/>
      <c r="B8" s="1039"/>
      <c r="C8" s="1039"/>
      <c r="D8" s="1039"/>
      <c r="E8" s="1039"/>
    </row>
    <row r="9" spans="1:13" s="522" customFormat="1" ht="12.75" x14ac:dyDescent="0.2">
      <c r="A9" s="1039"/>
      <c r="B9" s="1039"/>
      <c r="C9" s="1039"/>
      <c r="D9" s="1039"/>
      <c r="E9" s="1039"/>
    </row>
    <row r="10" spans="1:13" s="522" customFormat="1" ht="12.75" x14ac:dyDescent="0.2">
      <c r="A10" s="1039"/>
      <c r="B10" s="1039"/>
      <c r="C10" s="1039"/>
      <c r="D10" s="1039"/>
      <c r="E10" s="1039"/>
    </row>
    <row r="11" spans="1:13" s="522" customFormat="1" ht="12.75" x14ac:dyDescent="0.2">
      <c r="A11" s="1039"/>
      <c r="B11" s="1039"/>
      <c r="C11" s="1039"/>
      <c r="D11" s="519"/>
      <c r="E11" s="1039"/>
    </row>
    <row r="12" spans="1:13" s="522" customFormat="1" ht="12.75" x14ac:dyDescent="0.2">
      <c r="A12" s="122">
        <v>2000</v>
      </c>
      <c r="B12" s="123">
        <v>292</v>
      </c>
      <c r="C12" s="125">
        <v>280</v>
      </c>
      <c r="D12" s="125">
        <v>12</v>
      </c>
      <c r="E12" s="126">
        <f>C12/B12</f>
        <v>0.95890410958904104</v>
      </c>
    </row>
    <row r="13" spans="1:13" s="522" customFormat="1" ht="12.75" x14ac:dyDescent="0.2">
      <c r="A13" s="122">
        <v>2001</v>
      </c>
      <c r="B13" s="309">
        <v>333</v>
      </c>
      <c r="C13" s="127">
        <v>321</v>
      </c>
      <c r="D13" s="127">
        <v>12</v>
      </c>
      <c r="E13" s="126">
        <f t="shared" ref="E13:E33" si="0">C13/B13</f>
        <v>0.963963963963964</v>
      </c>
    </row>
    <row r="14" spans="1:13" s="522" customFormat="1" ht="12.75" x14ac:dyDescent="0.2">
      <c r="A14" s="122">
        <v>2002</v>
      </c>
      <c r="B14" s="123">
        <v>382</v>
      </c>
      <c r="C14" s="127">
        <v>369</v>
      </c>
      <c r="D14" s="127">
        <v>13</v>
      </c>
      <c r="E14" s="126">
        <f t="shared" si="0"/>
        <v>0.96596858638743455</v>
      </c>
    </row>
    <row r="15" spans="1:13" s="522" customFormat="1" ht="12.75" x14ac:dyDescent="0.2">
      <c r="A15" s="122">
        <v>2003</v>
      </c>
      <c r="B15" s="309">
        <v>319</v>
      </c>
      <c r="C15" s="127">
        <v>312</v>
      </c>
      <c r="D15" s="127">
        <v>7</v>
      </c>
      <c r="E15" s="126">
        <f t="shared" si="0"/>
        <v>0.9780564263322884</v>
      </c>
    </row>
    <row r="16" spans="1:13" s="522" customFormat="1" ht="12.75" x14ac:dyDescent="0.2">
      <c r="A16" s="122">
        <v>2004</v>
      </c>
      <c r="B16" s="123">
        <v>356</v>
      </c>
      <c r="C16" s="127">
        <v>348</v>
      </c>
      <c r="D16" s="127">
        <v>8</v>
      </c>
      <c r="E16" s="126">
        <f t="shared" si="0"/>
        <v>0.97752808988764039</v>
      </c>
    </row>
    <row r="17" spans="1:5" s="522" customFormat="1" ht="12.75" x14ac:dyDescent="0.2">
      <c r="A17" s="122">
        <v>2005</v>
      </c>
      <c r="B17" s="123">
        <v>336</v>
      </c>
      <c r="C17" s="127">
        <v>319</v>
      </c>
      <c r="D17" s="127">
        <v>17</v>
      </c>
      <c r="E17" s="126">
        <f t="shared" si="0"/>
        <v>0.94940476190476186</v>
      </c>
    </row>
    <row r="18" spans="1:5" s="522" customFormat="1" ht="12.75" x14ac:dyDescent="0.2">
      <c r="A18" s="122">
        <v>2006</v>
      </c>
      <c r="B18" s="309">
        <v>420</v>
      </c>
      <c r="C18" s="127">
        <v>396</v>
      </c>
      <c r="D18" s="127">
        <v>24</v>
      </c>
      <c r="E18" s="126">
        <f t="shared" si="0"/>
        <v>0.94285714285714284</v>
      </c>
    </row>
    <row r="19" spans="1:5" s="522" customFormat="1" ht="12.75" x14ac:dyDescent="0.2">
      <c r="A19" s="122">
        <v>2007</v>
      </c>
      <c r="B19" s="123">
        <v>455</v>
      </c>
      <c r="C19" s="128">
        <v>436</v>
      </c>
      <c r="D19" s="128">
        <v>19</v>
      </c>
      <c r="E19" s="129">
        <f t="shared" si="0"/>
        <v>0.95824175824175828</v>
      </c>
    </row>
    <row r="20" spans="1:5" s="522" customFormat="1" ht="12.75" x14ac:dyDescent="0.2">
      <c r="A20" s="122">
        <v>2008</v>
      </c>
      <c r="B20" s="123">
        <v>574</v>
      </c>
      <c r="C20" s="127">
        <v>553</v>
      </c>
      <c r="D20" s="127">
        <v>21</v>
      </c>
      <c r="E20" s="126">
        <f t="shared" si="0"/>
        <v>0.96341463414634143</v>
      </c>
    </row>
    <row r="21" spans="1:5" s="522" customFormat="1" ht="12.75" x14ac:dyDescent="0.2">
      <c r="A21" s="122">
        <v>2009</v>
      </c>
      <c r="B21" s="123">
        <v>545</v>
      </c>
      <c r="C21" s="127">
        <v>535</v>
      </c>
      <c r="D21" s="127">
        <v>10</v>
      </c>
      <c r="E21" s="126">
        <f t="shared" si="0"/>
        <v>0.98165137614678899</v>
      </c>
    </row>
    <row r="22" spans="1:5" s="522" customFormat="1" ht="12.75" x14ac:dyDescent="0.2">
      <c r="A22" s="122">
        <v>2010</v>
      </c>
      <c r="B22" s="123">
        <v>485</v>
      </c>
      <c r="C22" s="127">
        <v>469</v>
      </c>
      <c r="D22" s="127">
        <v>16</v>
      </c>
      <c r="E22" s="126">
        <f t="shared" si="0"/>
        <v>0.96701030927835052</v>
      </c>
    </row>
    <row r="23" spans="1:5" s="522" customFormat="1" ht="12.75" x14ac:dyDescent="0.2">
      <c r="A23" s="122">
        <v>2011</v>
      </c>
      <c r="B23" s="123">
        <v>584</v>
      </c>
      <c r="C23" s="127">
        <v>570</v>
      </c>
      <c r="D23" s="127">
        <v>14</v>
      </c>
      <c r="E23" s="126">
        <f t="shared" si="0"/>
        <v>0.97602739726027399</v>
      </c>
    </row>
    <row r="24" spans="1:5" s="522" customFormat="1" ht="12.75" x14ac:dyDescent="0.2">
      <c r="A24" s="122">
        <v>2012</v>
      </c>
      <c r="B24" s="123">
        <v>581</v>
      </c>
      <c r="C24" s="127">
        <v>567</v>
      </c>
      <c r="D24" s="127">
        <v>14</v>
      </c>
      <c r="E24" s="126">
        <f t="shared" si="0"/>
        <v>0.97590361445783136</v>
      </c>
    </row>
    <row r="25" spans="1:5" s="522" customFormat="1" ht="12.75" x14ac:dyDescent="0.2">
      <c r="A25" s="122">
        <v>2013</v>
      </c>
      <c r="B25" s="123">
        <v>527</v>
      </c>
      <c r="C25" s="127">
        <v>517</v>
      </c>
      <c r="D25" s="127">
        <v>10</v>
      </c>
      <c r="E25" s="126">
        <f t="shared" si="0"/>
        <v>0.98102466793168885</v>
      </c>
    </row>
    <row r="26" spans="1:5" s="522" customFormat="1" ht="12.75" x14ac:dyDescent="0.2">
      <c r="A26" s="122">
        <v>2014</v>
      </c>
      <c r="B26" s="123">
        <v>614</v>
      </c>
      <c r="C26" s="127">
        <v>594</v>
      </c>
      <c r="D26" s="127">
        <v>20</v>
      </c>
      <c r="E26" s="126">
        <f t="shared" si="0"/>
        <v>0.96742671009771986</v>
      </c>
    </row>
    <row r="27" spans="1:5" s="522" customFormat="1" ht="12.75" x14ac:dyDescent="0.2">
      <c r="A27" s="122">
        <v>2015</v>
      </c>
      <c r="B27" s="123">
        <v>706</v>
      </c>
      <c r="C27" s="127">
        <v>685</v>
      </c>
      <c r="D27" s="127">
        <v>21</v>
      </c>
      <c r="E27" s="126">
        <f t="shared" si="0"/>
        <v>0.97025495750708213</v>
      </c>
    </row>
    <row r="28" spans="1:5" s="522" customFormat="1" ht="12.75" x14ac:dyDescent="0.2">
      <c r="A28" s="122">
        <v>2016</v>
      </c>
      <c r="B28" s="123">
        <v>868</v>
      </c>
      <c r="C28" s="127">
        <v>846</v>
      </c>
      <c r="D28" s="127">
        <v>22</v>
      </c>
      <c r="E28" s="126">
        <f t="shared" si="0"/>
        <v>0.97465437788018439</v>
      </c>
    </row>
    <row r="29" spans="1:5" s="522" customFormat="1" ht="12.75" x14ac:dyDescent="0.2">
      <c r="A29" s="122">
        <v>2017</v>
      </c>
      <c r="B29" s="123">
        <v>934</v>
      </c>
      <c r="C29" s="127">
        <v>908</v>
      </c>
      <c r="D29" s="127">
        <v>26</v>
      </c>
      <c r="E29" s="126">
        <f t="shared" si="0"/>
        <v>0.97216274089935761</v>
      </c>
    </row>
    <row r="30" spans="1:5" s="522" customFormat="1" ht="12.75" x14ac:dyDescent="0.2">
      <c r="A30" s="122">
        <v>2018</v>
      </c>
      <c r="B30" s="345">
        <v>1187</v>
      </c>
      <c r="C30" s="345">
        <v>1163</v>
      </c>
      <c r="D30" s="346">
        <v>24</v>
      </c>
      <c r="E30" s="279">
        <f t="shared" si="0"/>
        <v>0.97978096040438079</v>
      </c>
    </row>
    <row r="31" spans="1:5" s="522" customFormat="1" ht="12.75" x14ac:dyDescent="0.2">
      <c r="A31" s="122">
        <v>2019</v>
      </c>
      <c r="B31" s="345">
        <v>1264</v>
      </c>
      <c r="C31" s="345">
        <v>1237</v>
      </c>
      <c r="D31" s="346">
        <v>27</v>
      </c>
      <c r="E31" s="279">
        <f t="shared" si="0"/>
        <v>0.97863924050632911</v>
      </c>
    </row>
    <row r="32" spans="1:5" s="522" customFormat="1" ht="12.75" x14ac:dyDescent="0.2">
      <c r="A32" s="122"/>
      <c r="B32" s="345"/>
      <c r="C32" s="345"/>
      <c r="D32" s="346"/>
      <c r="E32" s="279"/>
    </row>
    <row r="33" spans="1:9" s="522" customFormat="1" ht="12.75" x14ac:dyDescent="0.2">
      <c r="A33" s="122" t="s">
        <v>140</v>
      </c>
      <c r="B33" s="345">
        <f>SUM(B12:B31)</f>
        <v>11762</v>
      </c>
      <c r="C33" s="345">
        <f>SUM(C12:C31)</f>
        <v>11425</v>
      </c>
      <c r="D33" s="345">
        <f>SUM(D12:D31)</f>
        <v>337</v>
      </c>
      <c r="E33" s="279">
        <f t="shared" si="0"/>
        <v>0.97134841013433093</v>
      </c>
    </row>
    <row r="35" spans="1:9" x14ac:dyDescent="0.2">
      <c r="A35" s="1041" t="s">
        <v>506</v>
      </c>
      <c r="B35" s="1042"/>
      <c r="C35" s="1042"/>
      <c r="D35" s="1042"/>
      <c r="E35" s="1042"/>
      <c r="F35" s="1042"/>
      <c r="G35" s="1042"/>
      <c r="H35" s="1042"/>
      <c r="I35" s="1042"/>
    </row>
    <row r="36" spans="1:9" x14ac:dyDescent="0.2">
      <c r="A36" s="1042" t="s">
        <v>523</v>
      </c>
      <c r="B36" s="1042"/>
      <c r="C36" s="1042"/>
      <c r="D36" s="1042"/>
      <c r="E36" s="1042"/>
      <c r="F36" s="1042"/>
      <c r="G36" s="1042"/>
      <c r="H36" s="1042"/>
      <c r="I36" s="1042"/>
    </row>
    <row r="37" spans="1:9" x14ac:dyDescent="0.2">
      <c r="A37" s="1042"/>
      <c r="B37" s="1042"/>
      <c r="C37" s="1042"/>
      <c r="D37" s="1042"/>
      <c r="E37" s="1042"/>
      <c r="F37" s="1042"/>
      <c r="G37" s="1042"/>
      <c r="H37" s="1042"/>
      <c r="I37" s="1042"/>
    </row>
    <row r="38" spans="1:9" x14ac:dyDescent="0.2">
      <c r="A38" s="1042" t="s">
        <v>746</v>
      </c>
      <c r="B38" s="1042"/>
      <c r="C38" s="1042"/>
      <c r="D38" s="1042"/>
      <c r="E38" s="1042"/>
      <c r="F38" s="1042"/>
      <c r="G38" s="1042"/>
      <c r="H38" s="1042"/>
      <c r="I38" s="1042"/>
    </row>
    <row r="39" spans="1:9" x14ac:dyDescent="0.2">
      <c r="A39" s="1042"/>
      <c r="B39" s="1042"/>
      <c r="C39" s="1042"/>
      <c r="D39" s="1042"/>
      <c r="E39" s="1042"/>
      <c r="F39" s="1042"/>
      <c r="G39" s="1042"/>
      <c r="H39" s="1042"/>
      <c r="I39" s="1042"/>
    </row>
    <row r="40" spans="1:9" x14ac:dyDescent="0.2">
      <c r="A40" s="814" t="s">
        <v>593</v>
      </c>
      <c r="B40" s="814"/>
      <c r="C40" s="814"/>
      <c r="D40" s="814"/>
      <c r="E40" s="814"/>
      <c r="F40" s="359"/>
      <c r="G40" s="359"/>
      <c r="H40" s="359"/>
      <c r="I40" s="359"/>
    </row>
    <row r="41" spans="1:9" x14ac:dyDescent="0.2">
      <c r="A41" s="459"/>
      <c r="B41" s="459"/>
      <c r="C41" s="459"/>
      <c r="D41" s="459"/>
      <c r="E41" s="459"/>
      <c r="F41" s="359"/>
      <c r="G41" s="359"/>
      <c r="H41" s="359"/>
      <c r="I41" s="359"/>
    </row>
    <row r="42" spans="1:9" x14ac:dyDescent="0.2">
      <c r="A42" s="980" t="s">
        <v>785</v>
      </c>
      <c r="B42" s="980"/>
    </row>
  </sheetData>
  <mergeCells count="14">
    <mergeCell ref="J1:M1"/>
    <mergeCell ref="A6:A11"/>
    <mergeCell ref="E6:E11"/>
    <mergeCell ref="A1:H1"/>
    <mergeCell ref="A42:B42"/>
    <mergeCell ref="A35:I35"/>
    <mergeCell ref="A3:H3"/>
    <mergeCell ref="A4:G4"/>
    <mergeCell ref="A36:I37"/>
    <mergeCell ref="A40:E40"/>
    <mergeCell ref="A38:I39"/>
    <mergeCell ref="D6:D10"/>
    <mergeCell ref="C6:C11"/>
    <mergeCell ref="B6:B11"/>
  </mergeCells>
  <phoneticPr fontId="0" type="noConversion"/>
  <pageMargins left="0.75" right="0.75" top="1" bottom="1" header="0.5" footer="0.5"/>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111"/>
  <sheetViews>
    <sheetView showGridLines="0" workbookViewId="0">
      <selection sqref="A1:K1"/>
    </sheetView>
  </sheetViews>
  <sheetFormatPr defaultRowHeight="11.25" x14ac:dyDescent="0.2"/>
  <cols>
    <col min="1" max="1" width="2.33203125" style="69" customWidth="1"/>
    <col min="2" max="2" width="5.5" style="69" customWidth="1"/>
    <col min="3" max="3" width="37.6640625" style="459" customWidth="1"/>
    <col min="4" max="16384" width="9.33203125" style="69"/>
  </cols>
  <sheetData>
    <row r="1" spans="1:14" ht="18" customHeight="1" x14ac:dyDescent="0.25">
      <c r="A1" s="952" t="s">
        <v>859</v>
      </c>
      <c r="B1" s="952"/>
      <c r="C1" s="952"/>
      <c r="D1" s="952"/>
      <c r="E1" s="952"/>
      <c r="F1" s="952"/>
      <c r="G1" s="952"/>
      <c r="H1" s="952"/>
      <c r="I1" s="952"/>
      <c r="J1" s="952"/>
      <c r="K1" s="952"/>
      <c r="M1" s="758"/>
      <c r="N1" s="758"/>
    </row>
    <row r="2" spans="1:14" ht="15" customHeight="1" x14ac:dyDescent="0.25">
      <c r="A2" s="952" t="s">
        <v>860</v>
      </c>
      <c r="B2" s="952"/>
      <c r="C2" s="952"/>
      <c r="D2" s="952"/>
      <c r="E2" s="952"/>
      <c r="F2" s="952"/>
      <c r="G2" s="952"/>
      <c r="H2" s="952"/>
      <c r="I2" s="952"/>
      <c r="J2" s="952"/>
      <c r="K2" s="952"/>
    </row>
    <row r="3" spans="1:14" x14ac:dyDescent="0.2">
      <c r="C3" s="459" t="s">
        <v>861</v>
      </c>
    </row>
    <row r="4" spans="1:14" ht="12.75" x14ac:dyDescent="0.2">
      <c r="B4" s="1047" t="s">
        <v>862</v>
      </c>
      <c r="C4" s="1047"/>
      <c r="D4" s="1047"/>
      <c r="E4" s="1047"/>
      <c r="F4" s="1047"/>
    </row>
    <row r="5" spans="1:14" x14ac:dyDescent="0.2">
      <c r="C5" s="401"/>
    </row>
    <row r="6" spans="1:14" ht="12.75" x14ac:dyDescent="0.2">
      <c r="B6" s="1046" t="s">
        <v>863</v>
      </c>
      <c r="C6" s="1046"/>
      <c r="D6" s="1046"/>
      <c r="E6" s="1046"/>
      <c r="F6" s="1046"/>
      <c r="G6" s="1046"/>
      <c r="H6" s="1046"/>
    </row>
    <row r="7" spans="1:14" ht="12.75" x14ac:dyDescent="0.2">
      <c r="B7" s="522"/>
      <c r="C7" s="1045" t="s">
        <v>864</v>
      </c>
      <c r="D7" s="1045"/>
      <c r="E7" s="1045"/>
      <c r="F7" s="1045"/>
      <c r="G7" s="1045"/>
      <c r="H7" s="1045"/>
    </row>
    <row r="8" spans="1:14" ht="12.75" x14ac:dyDescent="0.2">
      <c r="B8" s="522"/>
      <c r="C8" s="1045" t="s">
        <v>865</v>
      </c>
      <c r="D8" s="1045"/>
      <c r="E8" s="522"/>
      <c r="F8" s="522"/>
    </row>
    <row r="9" spans="1:14" ht="12.75" x14ac:dyDescent="0.2">
      <c r="B9" s="522"/>
      <c r="C9" s="1045" t="s">
        <v>866</v>
      </c>
      <c r="D9" s="1045"/>
      <c r="E9" s="1045"/>
      <c r="F9" s="1045"/>
      <c r="G9" s="1045"/>
      <c r="H9" s="1045"/>
      <c r="I9" s="1045"/>
      <c r="J9" s="1045"/>
      <c r="K9" s="1045"/>
    </row>
    <row r="10" spans="1:14" ht="12.75" x14ac:dyDescent="0.2">
      <c r="B10" s="522"/>
      <c r="C10" s="149"/>
      <c r="D10" s="522"/>
      <c r="E10" s="522"/>
      <c r="F10" s="522"/>
    </row>
    <row r="11" spans="1:14" ht="12.75" x14ac:dyDescent="0.2">
      <c r="B11" s="522"/>
      <c r="C11" s="149" t="s">
        <v>867</v>
      </c>
      <c r="D11" s="522"/>
      <c r="E11" s="522"/>
      <c r="F11" s="522"/>
    </row>
    <row r="12" spans="1:14" ht="12.75" x14ac:dyDescent="0.2">
      <c r="B12" s="522"/>
      <c r="C12" s="149" t="s">
        <v>868</v>
      </c>
      <c r="D12" s="522" t="s">
        <v>869</v>
      </c>
      <c r="E12" s="522"/>
      <c r="F12" s="522"/>
    </row>
    <row r="13" spans="1:14" ht="12.75" x14ac:dyDescent="0.2">
      <c r="B13" s="522"/>
      <c r="C13" s="149">
        <v>2019</v>
      </c>
      <c r="D13" s="522">
        <v>5</v>
      </c>
      <c r="E13" s="522"/>
      <c r="F13" s="522"/>
    </row>
    <row r="14" spans="1:14" ht="12.75" x14ac:dyDescent="0.2">
      <c r="B14" s="522"/>
      <c r="C14" s="149"/>
      <c r="D14" s="522"/>
      <c r="E14" s="522"/>
      <c r="F14" s="522"/>
    </row>
    <row r="15" spans="1:14" ht="12.75" x14ac:dyDescent="0.2">
      <c r="B15" s="522"/>
      <c r="C15" s="1045" t="s">
        <v>870</v>
      </c>
      <c r="D15" s="1045"/>
      <c r="E15" s="1045"/>
      <c r="F15" s="522"/>
    </row>
    <row r="16" spans="1:14" ht="12.75" x14ac:dyDescent="0.2">
      <c r="B16" s="522"/>
      <c r="C16" s="149" t="s">
        <v>871</v>
      </c>
      <c r="D16" s="522" t="s">
        <v>869</v>
      </c>
      <c r="E16" s="522"/>
      <c r="F16" s="522"/>
    </row>
    <row r="17" spans="2:10" ht="12.75" x14ac:dyDescent="0.2">
      <c r="B17" s="522"/>
      <c r="C17" s="149" t="s">
        <v>872</v>
      </c>
      <c r="D17" s="522">
        <v>5</v>
      </c>
      <c r="E17" s="522"/>
      <c r="F17" s="522"/>
    </row>
    <row r="18" spans="2:10" ht="12.75" x14ac:dyDescent="0.2">
      <c r="B18" s="522"/>
      <c r="C18" s="149"/>
      <c r="D18" s="522"/>
      <c r="E18" s="522"/>
      <c r="F18" s="522"/>
    </row>
    <row r="19" spans="2:10" ht="12.75" x14ac:dyDescent="0.2">
      <c r="B19" s="522"/>
      <c r="C19" s="1045" t="s">
        <v>873</v>
      </c>
      <c r="D19" s="1045"/>
      <c r="E19" s="1045"/>
      <c r="F19" s="1045"/>
      <c r="G19" s="1045"/>
    </row>
    <row r="20" spans="2:10" ht="12.75" x14ac:dyDescent="0.2">
      <c r="B20" s="522"/>
      <c r="C20" s="149" t="s">
        <v>874</v>
      </c>
      <c r="D20" s="522" t="s">
        <v>869</v>
      </c>
      <c r="E20" s="522"/>
      <c r="F20" s="522"/>
    </row>
    <row r="21" spans="2:10" ht="12.75" x14ac:dyDescent="0.2">
      <c r="B21" s="522"/>
      <c r="C21" s="149">
        <v>1</v>
      </c>
      <c r="D21" s="522">
        <v>5</v>
      </c>
      <c r="E21" s="522"/>
      <c r="F21" s="522"/>
    </row>
    <row r="22" spans="2:10" ht="12.75" x14ac:dyDescent="0.2">
      <c r="B22" s="522"/>
      <c r="C22" s="149"/>
      <c r="D22" s="522"/>
      <c r="E22" s="522"/>
      <c r="F22" s="522"/>
    </row>
    <row r="23" spans="2:10" ht="12.75" x14ac:dyDescent="0.2">
      <c r="B23" s="522"/>
      <c r="C23" s="1045" t="s">
        <v>875</v>
      </c>
      <c r="D23" s="1045"/>
      <c r="E23" s="1045"/>
      <c r="F23" s="1045"/>
      <c r="G23" s="1045"/>
      <c r="H23" s="1045"/>
      <c r="I23" s="1045"/>
      <c r="J23" s="1045"/>
    </row>
    <row r="24" spans="2:10" ht="12.75" x14ac:dyDescent="0.2">
      <c r="B24" s="522"/>
      <c r="C24" s="149" t="s">
        <v>876</v>
      </c>
      <c r="D24" s="522" t="s">
        <v>869</v>
      </c>
      <c r="E24" s="522"/>
      <c r="F24" s="522"/>
    </row>
    <row r="25" spans="2:10" ht="12.75" x14ac:dyDescent="0.2">
      <c r="B25" s="522"/>
      <c r="C25" s="149" t="s">
        <v>405</v>
      </c>
      <c r="D25" s="522">
        <v>1</v>
      </c>
      <c r="E25" s="522"/>
      <c r="F25" s="522"/>
    </row>
    <row r="26" spans="2:10" ht="12.75" x14ac:dyDescent="0.2">
      <c r="B26" s="522"/>
      <c r="C26" s="149" t="s">
        <v>410</v>
      </c>
      <c r="D26" s="522">
        <v>2</v>
      </c>
      <c r="E26" s="522"/>
      <c r="F26" s="522"/>
    </row>
    <row r="27" spans="2:10" ht="12.75" x14ac:dyDescent="0.2">
      <c r="B27" s="522"/>
      <c r="C27" s="149" t="s">
        <v>96</v>
      </c>
      <c r="D27" s="522">
        <v>2</v>
      </c>
      <c r="E27" s="522"/>
      <c r="F27" s="522"/>
    </row>
    <row r="28" spans="2:10" ht="12.75" x14ac:dyDescent="0.2">
      <c r="B28" s="522"/>
      <c r="C28" s="149"/>
      <c r="D28" s="522"/>
      <c r="E28" s="522"/>
      <c r="F28" s="522"/>
    </row>
    <row r="29" spans="2:10" ht="12.75" x14ac:dyDescent="0.2">
      <c r="B29" s="1046" t="s">
        <v>877</v>
      </c>
      <c r="C29" s="1046"/>
      <c r="D29" s="1046"/>
      <c r="E29" s="1046"/>
      <c r="F29" s="1046"/>
    </row>
    <row r="30" spans="2:10" ht="12.75" x14ac:dyDescent="0.2">
      <c r="B30" s="1045" t="s">
        <v>878</v>
      </c>
      <c r="C30" s="1045"/>
      <c r="D30" s="1045"/>
      <c r="E30" s="1045"/>
      <c r="F30" s="1045"/>
      <c r="G30" s="1045"/>
      <c r="H30" s="1045"/>
    </row>
    <row r="31" spans="2:10" ht="12.75" x14ac:dyDescent="0.2">
      <c r="B31" s="522"/>
      <c r="C31" s="149" t="s">
        <v>879</v>
      </c>
      <c r="D31" s="522"/>
      <c r="E31" s="522"/>
      <c r="F31" s="522"/>
    </row>
    <row r="32" spans="2:10" ht="12.75" x14ac:dyDescent="0.2">
      <c r="B32" s="522"/>
      <c r="C32" s="149"/>
      <c r="D32" s="522"/>
      <c r="E32" s="522"/>
      <c r="F32" s="522"/>
    </row>
    <row r="33" spans="2:10" ht="12.75" x14ac:dyDescent="0.2">
      <c r="B33" s="522"/>
      <c r="C33" s="149" t="s">
        <v>868</v>
      </c>
      <c r="D33" s="522" t="s">
        <v>869</v>
      </c>
      <c r="E33" s="522"/>
      <c r="F33" s="522"/>
    </row>
    <row r="34" spans="2:10" ht="12.75" x14ac:dyDescent="0.2">
      <c r="B34" s="522"/>
      <c r="C34" s="149">
        <v>2019</v>
      </c>
      <c r="D34" s="522">
        <v>23</v>
      </c>
      <c r="E34" s="522"/>
      <c r="F34" s="522"/>
    </row>
    <row r="35" spans="2:10" ht="12.75" x14ac:dyDescent="0.2">
      <c r="B35" s="522"/>
      <c r="C35" s="149"/>
      <c r="D35" s="522"/>
      <c r="E35" s="522"/>
      <c r="F35" s="522"/>
    </row>
    <row r="36" spans="2:10" ht="12.75" x14ac:dyDescent="0.2">
      <c r="B36" s="522"/>
      <c r="C36" s="1045" t="s">
        <v>870</v>
      </c>
      <c r="D36" s="1045"/>
      <c r="E36" s="1045"/>
      <c r="F36" s="522"/>
    </row>
    <row r="37" spans="2:10" ht="12.75" x14ac:dyDescent="0.2">
      <c r="B37" s="522"/>
      <c r="C37" s="149" t="s">
        <v>871</v>
      </c>
      <c r="D37" s="522" t="s">
        <v>869</v>
      </c>
      <c r="E37" s="522"/>
      <c r="F37" s="522"/>
    </row>
    <row r="38" spans="2:10" ht="12.75" x14ac:dyDescent="0.2">
      <c r="B38" s="522"/>
      <c r="C38" s="149" t="s">
        <v>872</v>
      </c>
      <c r="D38" s="522">
        <v>23</v>
      </c>
      <c r="E38" s="522"/>
      <c r="F38" s="522"/>
    </row>
    <row r="39" spans="2:10" ht="12.75" x14ac:dyDescent="0.2">
      <c r="B39" s="522"/>
      <c r="C39" s="149"/>
      <c r="D39" s="522"/>
      <c r="E39" s="522"/>
      <c r="F39" s="522"/>
    </row>
    <row r="40" spans="2:10" ht="12.75" x14ac:dyDescent="0.2">
      <c r="B40" s="522"/>
      <c r="C40" s="1045" t="s">
        <v>873</v>
      </c>
      <c r="D40" s="1045"/>
      <c r="E40" s="1045"/>
      <c r="F40" s="1045"/>
      <c r="G40" s="1045"/>
    </row>
    <row r="41" spans="2:10" ht="12.75" x14ac:dyDescent="0.2">
      <c r="B41" s="522"/>
      <c r="C41" s="149" t="s">
        <v>874</v>
      </c>
      <c r="D41" s="522" t="s">
        <v>869</v>
      </c>
      <c r="E41" s="522"/>
      <c r="F41" s="522"/>
    </row>
    <row r="42" spans="2:10" ht="12.75" x14ac:dyDescent="0.2">
      <c r="B42" s="522"/>
      <c r="C42" s="149">
        <v>1</v>
      </c>
      <c r="D42" s="522">
        <v>23</v>
      </c>
      <c r="E42" s="522"/>
      <c r="F42" s="522"/>
    </row>
    <row r="43" spans="2:10" ht="12.75" x14ac:dyDescent="0.2">
      <c r="B43" s="522"/>
      <c r="C43" s="149"/>
      <c r="D43" s="522"/>
      <c r="E43" s="522"/>
      <c r="F43" s="522"/>
    </row>
    <row r="44" spans="2:10" ht="12.75" x14ac:dyDescent="0.2">
      <c r="B44" s="522"/>
      <c r="C44" s="1045" t="s">
        <v>875</v>
      </c>
      <c r="D44" s="1045"/>
      <c r="E44" s="1045"/>
      <c r="F44" s="1045"/>
      <c r="G44" s="1045"/>
      <c r="H44" s="1045"/>
      <c r="I44" s="1045"/>
      <c r="J44" s="1045"/>
    </row>
    <row r="45" spans="2:10" ht="12.75" x14ac:dyDescent="0.2">
      <c r="B45" s="522"/>
      <c r="C45" s="149" t="s">
        <v>876</v>
      </c>
      <c r="D45" s="522" t="s">
        <v>869</v>
      </c>
      <c r="E45" s="522"/>
      <c r="F45" s="522"/>
    </row>
    <row r="46" spans="2:10" ht="12.75" x14ac:dyDescent="0.2">
      <c r="B46" s="522"/>
      <c r="C46" s="149" t="s">
        <v>880</v>
      </c>
      <c r="D46" s="522">
        <v>1</v>
      </c>
      <c r="E46" s="522"/>
      <c r="F46" s="522"/>
    </row>
    <row r="47" spans="2:10" ht="12.75" x14ac:dyDescent="0.2">
      <c r="B47" s="522"/>
      <c r="C47" s="149" t="s">
        <v>881</v>
      </c>
      <c r="D47" s="522">
        <v>1</v>
      </c>
      <c r="E47" s="522"/>
      <c r="F47" s="522"/>
    </row>
    <row r="48" spans="2:10" ht="12.75" x14ac:dyDescent="0.2">
      <c r="B48" s="522"/>
      <c r="C48" s="149" t="s">
        <v>882</v>
      </c>
      <c r="D48" s="522">
        <v>14</v>
      </c>
      <c r="E48" s="522"/>
      <c r="F48" s="522"/>
    </row>
    <row r="49" spans="2:11" ht="12.75" x14ac:dyDescent="0.2">
      <c r="B49" s="522"/>
      <c r="C49" s="149" t="s">
        <v>412</v>
      </c>
      <c r="D49" s="522">
        <v>1</v>
      </c>
      <c r="E49" s="522"/>
      <c r="F49" s="522"/>
    </row>
    <row r="50" spans="2:11" ht="12.75" x14ac:dyDescent="0.2">
      <c r="B50" s="522"/>
      <c r="C50" s="149" t="s">
        <v>883</v>
      </c>
      <c r="D50" s="522">
        <v>1</v>
      </c>
      <c r="E50" s="522"/>
      <c r="F50" s="522"/>
    </row>
    <row r="51" spans="2:11" ht="12.75" x14ac:dyDescent="0.2">
      <c r="B51" s="522"/>
      <c r="C51" s="149" t="s">
        <v>884</v>
      </c>
      <c r="D51" s="522"/>
      <c r="E51" s="522"/>
      <c r="F51" s="522"/>
    </row>
    <row r="53" spans="2:11" ht="12.75" x14ac:dyDescent="0.2">
      <c r="B53" s="1047" t="s">
        <v>885</v>
      </c>
      <c r="C53" s="1047"/>
      <c r="D53" s="1047"/>
      <c r="E53" s="1047"/>
      <c r="F53" s="1047"/>
      <c r="G53" s="1047"/>
      <c r="H53" s="1047"/>
      <c r="I53" s="1047"/>
      <c r="J53" s="1047"/>
      <c r="K53" s="1047"/>
    </row>
    <row r="54" spans="2:11" x14ac:dyDescent="0.2">
      <c r="C54" s="814" t="s">
        <v>886</v>
      </c>
      <c r="D54" s="814"/>
      <c r="E54" s="814"/>
      <c r="F54" s="814"/>
    </row>
    <row r="56" spans="2:11" ht="12.75" x14ac:dyDescent="0.2">
      <c r="B56" s="1046" t="s">
        <v>863</v>
      </c>
      <c r="C56" s="1046"/>
      <c r="D56" s="1046"/>
      <c r="E56" s="1046"/>
      <c r="F56" s="1046"/>
      <c r="G56" s="1046"/>
      <c r="H56" s="1046"/>
    </row>
    <row r="57" spans="2:11" ht="12.75" x14ac:dyDescent="0.2">
      <c r="B57" s="522"/>
      <c r="C57" s="1045" t="s">
        <v>864</v>
      </c>
      <c r="D57" s="1045"/>
      <c r="E57" s="1045"/>
      <c r="F57" s="1045"/>
      <c r="G57" s="1045"/>
      <c r="H57" s="1045"/>
    </row>
    <row r="58" spans="2:11" ht="12.75" x14ac:dyDescent="0.2">
      <c r="B58" s="522"/>
      <c r="C58" s="1045" t="s">
        <v>866</v>
      </c>
      <c r="D58" s="1045"/>
      <c r="E58" s="1045"/>
      <c r="F58" s="1045"/>
      <c r="G58" s="1045"/>
      <c r="H58" s="1045"/>
      <c r="I58" s="1045"/>
      <c r="J58" s="1045"/>
      <c r="K58" s="1045"/>
    </row>
    <row r="59" spans="2:11" ht="12.75" x14ac:dyDescent="0.2">
      <c r="B59" s="522"/>
      <c r="C59" s="149"/>
      <c r="D59" s="522"/>
      <c r="E59" s="522"/>
    </row>
    <row r="60" spans="2:11" ht="12.75" x14ac:dyDescent="0.2">
      <c r="B60" s="522"/>
      <c r="C60" s="149" t="s">
        <v>867</v>
      </c>
      <c r="D60" s="522"/>
      <c r="E60" s="522"/>
    </row>
    <row r="61" spans="2:11" ht="12.75" x14ac:dyDescent="0.2">
      <c r="B61" s="522"/>
      <c r="C61" s="149" t="s">
        <v>868</v>
      </c>
      <c r="D61" s="522" t="s">
        <v>869</v>
      </c>
      <c r="E61" s="522"/>
    </row>
    <row r="62" spans="2:11" ht="12.75" x14ac:dyDescent="0.2">
      <c r="B62" s="522"/>
      <c r="C62" s="149">
        <v>2019</v>
      </c>
      <c r="D62" s="522">
        <v>14</v>
      </c>
      <c r="E62" s="522"/>
    </row>
    <row r="63" spans="2:11" ht="12.75" x14ac:dyDescent="0.2">
      <c r="B63" s="522"/>
      <c r="C63" s="149"/>
      <c r="D63" s="522"/>
      <c r="E63" s="522"/>
    </row>
    <row r="64" spans="2:11" ht="12.75" x14ac:dyDescent="0.2">
      <c r="B64" s="522"/>
      <c r="C64" s="1045" t="s">
        <v>870</v>
      </c>
      <c r="D64" s="1045"/>
      <c r="E64" s="1045"/>
    </row>
    <row r="65" spans="2:10" ht="12.75" x14ac:dyDescent="0.2">
      <c r="B65" s="522"/>
      <c r="C65" s="149" t="s">
        <v>871</v>
      </c>
      <c r="D65" s="522" t="s">
        <v>869</v>
      </c>
      <c r="E65" s="522"/>
    </row>
    <row r="66" spans="2:10" ht="12.75" x14ac:dyDescent="0.2">
      <c r="B66" s="522"/>
      <c r="C66" s="149" t="s">
        <v>872</v>
      </c>
      <c r="D66" s="522">
        <v>14</v>
      </c>
      <c r="E66" s="522"/>
    </row>
    <row r="67" spans="2:10" ht="12.75" x14ac:dyDescent="0.2">
      <c r="B67" s="522"/>
      <c r="C67" s="149"/>
      <c r="D67" s="522"/>
      <c r="E67" s="522"/>
    </row>
    <row r="68" spans="2:10" ht="12.75" x14ac:dyDescent="0.2">
      <c r="B68" s="522"/>
      <c r="C68" s="1045" t="s">
        <v>887</v>
      </c>
      <c r="D68" s="1045"/>
      <c r="E68" s="1045"/>
      <c r="F68" s="1045"/>
      <c r="G68" s="1045"/>
    </row>
    <row r="69" spans="2:10" ht="12.75" x14ac:dyDescent="0.2">
      <c r="B69" s="522"/>
      <c r="C69" s="149" t="s">
        <v>888</v>
      </c>
      <c r="D69" s="522" t="s">
        <v>869</v>
      </c>
      <c r="E69" s="522"/>
    </row>
    <row r="70" spans="2:10" ht="12.75" x14ac:dyDescent="0.2">
      <c r="B70" s="522"/>
      <c r="C70" s="149">
        <v>1</v>
      </c>
      <c r="D70" s="522">
        <v>14</v>
      </c>
      <c r="E70" s="522"/>
    </row>
    <row r="71" spans="2:10" ht="12.75" x14ac:dyDescent="0.2">
      <c r="B71" s="522"/>
      <c r="C71" s="149"/>
      <c r="D71" s="522"/>
      <c r="E71" s="522"/>
    </row>
    <row r="72" spans="2:10" ht="12.75" x14ac:dyDescent="0.2">
      <c r="B72" s="522"/>
      <c r="C72" s="1045" t="s">
        <v>875</v>
      </c>
      <c r="D72" s="1045"/>
      <c r="E72" s="1045"/>
      <c r="F72" s="1045"/>
      <c r="G72" s="1045"/>
      <c r="H72" s="1045"/>
      <c r="I72" s="1045"/>
      <c r="J72" s="1045"/>
    </row>
    <row r="73" spans="2:10" ht="12.75" x14ac:dyDescent="0.2">
      <c r="B73" s="522"/>
      <c r="C73" s="149" t="s">
        <v>876</v>
      </c>
      <c r="D73" s="522" t="s">
        <v>869</v>
      </c>
      <c r="E73" s="522"/>
    </row>
    <row r="74" spans="2:10" ht="12.75" x14ac:dyDescent="0.2">
      <c r="B74" s="522"/>
      <c r="C74" s="149" t="s">
        <v>405</v>
      </c>
      <c r="D74" s="522">
        <v>1</v>
      </c>
      <c r="E74" s="522"/>
    </row>
    <row r="75" spans="2:10" ht="12.75" x14ac:dyDescent="0.2">
      <c r="B75" s="522"/>
      <c r="C75" s="149" t="s">
        <v>848</v>
      </c>
      <c r="D75" s="522">
        <v>3</v>
      </c>
      <c r="E75" s="522"/>
    </row>
    <row r="76" spans="2:10" ht="12.75" x14ac:dyDescent="0.2">
      <c r="B76" s="522"/>
      <c r="C76" s="149" t="s">
        <v>410</v>
      </c>
      <c r="D76" s="522">
        <v>3</v>
      </c>
      <c r="E76" s="522"/>
    </row>
    <row r="77" spans="2:10" ht="12.75" x14ac:dyDescent="0.2">
      <c r="B77" s="522"/>
      <c r="C77" s="149" t="s">
        <v>889</v>
      </c>
      <c r="D77" s="522">
        <v>3</v>
      </c>
      <c r="E77" s="522"/>
    </row>
    <row r="78" spans="2:10" ht="12.75" x14ac:dyDescent="0.2">
      <c r="B78" s="522"/>
      <c r="C78" s="149" t="s">
        <v>96</v>
      </c>
      <c r="D78" s="522">
        <v>4</v>
      </c>
      <c r="E78" s="522"/>
    </row>
    <row r="79" spans="2:10" ht="12.75" x14ac:dyDescent="0.2">
      <c r="B79" s="522"/>
      <c r="C79" s="149"/>
      <c r="D79" s="522"/>
      <c r="E79" s="522"/>
    </row>
    <row r="80" spans="2:10" ht="12.75" x14ac:dyDescent="0.2">
      <c r="B80" s="1046" t="s">
        <v>877</v>
      </c>
      <c r="C80" s="1046"/>
      <c r="D80" s="1046"/>
      <c r="E80" s="1046"/>
      <c r="F80" s="1046"/>
    </row>
    <row r="81" spans="2:10" ht="12.75" x14ac:dyDescent="0.2">
      <c r="B81" s="522"/>
      <c r="C81" s="1045" t="s">
        <v>878</v>
      </c>
      <c r="D81" s="1045"/>
      <c r="E81" s="1045"/>
      <c r="F81" s="1045"/>
      <c r="G81" s="1045"/>
      <c r="H81" s="1045"/>
    </row>
    <row r="82" spans="2:10" ht="12.75" x14ac:dyDescent="0.2">
      <c r="B82" s="522"/>
      <c r="C82" s="149" t="s">
        <v>879</v>
      </c>
      <c r="D82" s="522"/>
      <c r="E82" s="522"/>
    </row>
    <row r="83" spans="2:10" ht="12.75" x14ac:dyDescent="0.2">
      <c r="B83" s="522"/>
      <c r="C83" s="149"/>
      <c r="D83" s="522"/>
      <c r="E83" s="522"/>
    </row>
    <row r="84" spans="2:10" ht="12.75" x14ac:dyDescent="0.2">
      <c r="B84" s="522"/>
      <c r="C84" s="149" t="s">
        <v>867</v>
      </c>
      <c r="D84" s="522"/>
      <c r="E84" s="522"/>
    </row>
    <row r="85" spans="2:10" ht="12.75" x14ac:dyDescent="0.2">
      <c r="B85" s="522"/>
      <c r="C85" s="149" t="s">
        <v>868</v>
      </c>
      <c r="D85" s="522" t="s">
        <v>869</v>
      </c>
      <c r="E85" s="522"/>
    </row>
    <row r="86" spans="2:10" ht="12.75" x14ac:dyDescent="0.2">
      <c r="B86" s="522"/>
      <c r="C86" s="149">
        <v>2019</v>
      </c>
      <c r="D86" s="522">
        <v>29</v>
      </c>
      <c r="E86" s="522"/>
    </row>
    <row r="87" spans="2:10" ht="12.75" x14ac:dyDescent="0.2">
      <c r="B87" s="522"/>
      <c r="C87" s="149"/>
      <c r="D87" s="522"/>
      <c r="E87" s="522"/>
    </row>
    <row r="88" spans="2:10" ht="12.75" x14ac:dyDescent="0.2">
      <c r="B88" s="522"/>
      <c r="C88" s="1045" t="s">
        <v>870</v>
      </c>
      <c r="D88" s="1045"/>
      <c r="E88" s="1045"/>
    </row>
    <row r="89" spans="2:10" ht="12.75" x14ac:dyDescent="0.2">
      <c r="B89" s="522"/>
      <c r="C89" s="149" t="s">
        <v>871</v>
      </c>
      <c r="D89" s="522" t="s">
        <v>869</v>
      </c>
      <c r="E89" s="522"/>
    </row>
    <row r="90" spans="2:10" ht="12.75" x14ac:dyDescent="0.2">
      <c r="B90" s="522"/>
      <c r="C90" s="149" t="s">
        <v>872</v>
      </c>
      <c r="D90" s="522">
        <v>29</v>
      </c>
      <c r="E90" s="522"/>
    </row>
    <row r="91" spans="2:10" ht="12.75" x14ac:dyDescent="0.2">
      <c r="B91" s="522"/>
      <c r="C91" s="149"/>
      <c r="D91" s="522"/>
      <c r="E91" s="522"/>
    </row>
    <row r="92" spans="2:10" ht="12.75" x14ac:dyDescent="0.2">
      <c r="B92" s="522"/>
      <c r="C92" s="1045" t="s">
        <v>887</v>
      </c>
      <c r="D92" s="1045"/>
      <c r="E92" s="1045"/>
      <c r="F92" s="1045"/>
      <c r="G92" s="1045"/>
    </row>
    <row r="93" spans="2:10" ht="12.75" x14ac:dyDescent="0.2">
      <c r="B93" s="522"/>
      <c r="C93" s="149" t="s">
        <v>888</v>
      </c>
      <c r="D93" s="522" t="s">
        <v>869</v>
      </c>
      <c r="E93" s="522"/>
    </row>
    <row r="94" spans="2:10" ht="12.75" x14ac:dyDescent="0.2">
      <c r="B94" s="522"/>
      <c r="C94" s="149">
        <v>1</v>
      </c>
      <c r="D94" s="522">
        <v>29</v>
      </c>
      <c r="E94" s="522"/>
    </row>
    <row r="95" spans="2:10" ht="12.75" x14ac:dyDescent="0.2">
      <c r="B95" s="522"/>
      <c r="C95" s="149"/>
      <c r="D95" s="522"/>
      <c r="E95" s="522"/>
    </row>
    <row r="96" spans="2:10" ht="12.75" x14ac:dyDescent="0.2">
      <c r="B96" s="522"/>
      <c r="C96" s="1045" t="s">
        <v>875</v>
      </c>
      <c r="D96" s="1045"/>
      <c r="E96" s="1045"/>
      <c r="F96" s="1045"/>
      <c r="G96" s="1045"/>
      <c r="H96" s="1045"/>
      <c r="I96" s="1045"/>
      <c r="J96" s="1045"/>
    </row>
    <row r="97" spans="2:5" ht="12.75" x14ac:dyDescent="0.2">
      <c r="B97" s="522"/>
      <c r="C97" s="149" t="s">
        <v>876</v>
      </c>
      <c r="D97" s="522" t="s">
        <v>869</v>
      </c>
      <c r="E97" s="522"/>
    </row>
    <row r="98" spans="2:5" ht="12.75" x14ac:dyDescent="0.2">
      <c r="B98" s="522"/>
      <c r="C98" s="149" t="s">
        <v>695</v>
      </c>
      <c r="D98" s="522">
        <v>1</v>
      </c>
      <c r="E98" s="522"/>
    </row>
    <row r="99" spans="2:5" ht="12.75" x14ac:dyDescent="0.2">
      <c r="B99" s="522"/>
      <c r="C99" s="149" t="s">
        <v>890</v>
      </c>
      <c r="D99" s="522">
        <v>1</v>
      </c>
      <c r="E99" s="522"/>
    </row>
    <row r="100" spans="2:5" ht="12.75" x14ac:dyDescent="0.2">
      <c r="B100" s="522"/>
      <c r="C100" s="149" t="s">
        <v>891</v>
      </c>
      <c r="D100" s="522">
        <v>1</v>
      </c>
      <c r="E100" s="522"/>
    </row>
    <row r="101" spans="2:5" ht="12.75" x14ac:dyDescent="0.2">
      <c r="B101" s="522"/>
      <c r="C101" s="149" t="s">
        <v>880</v>
      </c>
      <c r="D101" s="522">
        <v>1</v>
      </c>
      <c r="E101" s="522"/>
    </row>
    <row r="102" spans="2:5" ht="12.75" x14ac:dyDescent="0.2">
      <c r="B102" s="522"/>
      <c r="C102" s="149" t="s">
        <v>409</v>
      </c>
      <c r="D102" s="522">
        <v>1</v>
      </c>
      <c r="E102" s="522"/>
    </row>
    <row r="103" spans="2:5" ht="12.75" x14ac:dyDescent="0.2">
      <c r="B103" s="522"/>
      <c r="C103" s="149" t="s">
        <v>881</v>
      </c>
      <c r="D103" s="522">
        <v>2</v>
      </c>
      <c r="E103" s="522"/>
    </row>
    <row r="104" spans="2:5" ht="12.75" x14ac:dyDescent="0.2">
      <c r="B104" s="522"/>
      <c r="C104" s="149" t="s">
        <v>411</v>
      </c>
      <c r="D104" s="522">
        <v>1</v>
      </c>
      <c r="E104" s="522"/>
    </row>
    <row r="105" spans="2:5" ht="12.75" x14ac:dyDescent="0.2">
      <c r="B105" s="522"/>
      <c r="C105" s="149" t="s">
        <v>882</v>
      </c>
      <c r="D105" s="522">
        <v>17</v>
      </c>
      <c r="E105" s="522"/>
    </row>
    <row r="106" spans="2:5" ht="12.75" x14ac:dyDescent="0.2">
      <c r="B106" s="522"/>
      <c r="C106" s="149" t="s">
        <v>850</v>
      </c>
      <c r="D106" s="522">
        <v>2</v>
      </c>
      <c r="E106" s="522"/>
    </row>
    <row r="107" spans="2:5" ht="12.75" x14ac:dyDescent="0.2">
      <c r="B107" s="522"/>
      <c r="C107" s="149" t="s">
        <v>412</v>
      </c>
      <c r="D107" s="522">
        <v>1</v>
      </c>
      <c r="E107" s="522"/>
    </row>
    <row r="108" spans="2:5" ht="12.75" x14ac:dyDescent="0.2">
      <c r="B108" s="522"/>
      <c r="C108" s="149" t="s">
        <v>883</v>
      </c>
      <c r="D108" s="522">
        <v>1</v>
      </c>
      <c r="E108" s="522"/>
    </row>
    <row r="111" spans="2:5" x14ac:dyDescent="0.2">
      <c r="B111" s="980" t="s">
        <v>785</v>
      </c>
      <c r="C111" s="980"/>
      <c r="D111" s="504"/>
    </row>
  </sheetData>
  <mergeCells count="30">
    <mergeCell ref="C8:D8"/>
    <mergeCell ref="C72:J72"/>
    <mergeCell ref="B80:F80"/>
    <mergeCell ref="C36:E36"/>
    <mergeCell ref="C40:G40"/>
    <mergeCell ref="C44:J44"/>
    <mergeCell ref="B53:K53"/>
    <mergeCell ref="C54:F54"/>
    <mergeCell ref="B56:H56"/>
    <mergeCell ref="M1:N1"/>
    <mergeCell ref="C57:H57"/>
    <mergeCell ref="C58:K58"/>
    <mergeCell ref="C64:E64"/>
    <mergeCell ref="C68:G68"/>
    <mergeCell ref="C9:K9"/>
    <mergeCell ref="C15:E15"/>
    <mergeCell ref="C19:G19"/>
    <mergeCell ref="C23:J23"/>
    <mergeCell ref="B29:F29"/>
    <mergeCell ref="B30:H30"/>
    <mergeCell ref="A1:K1"/>
    <mergeCell ref="A2:K2"/>
    <mergeCell ref="B4:F4"/>
    <mergeCell ref="B6:H6"/>
    <mergeCell ref="C7:H7"/>
    <mergeCell ref="C81:H81"/>
    <mergeCell ref="C88:E88"/>
    <mergeCell ref="C92:G92"/>
    <mergeCell ref="C96:J96"/>
    <mergeCell ref="B111:C111"/>
  </mergeCells>
  <pageMargins left="0.7" right="0.7" top="0.75" bottom="0.75" header="0.3" footer="0.3"/>
  <pageSetup paperSize="9" scale="85"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7"/>
  <sheetViews>
    <sheetView showGridLines="0" workbookViewId="0">
      <selection sqref="A1:D1"/>
    </sheetView>
  </sheetViews>
  <sheetFormatPr defaultRowHeight="11.25" x14ac:dyDescent="0.2"/>
  <cols>
    <col min="1" max="1" width="4.5" style="69" customWidth="1"/>
    <col min="2" max="2" width="40.83203125" style="69" customWidth="1"/>
    <col min="3" max="3" width="11.6640625" style="69" customWidth="1"/>
    <col min="4" max="4" width="90.6640625" style="69" customWidth="1"/>
    <col min="5" max="16384" width="9.33203125" style="69"/>
  </cols>
  <sheetData>
    <row r="1" spans="1:6" ht="18" customHeight="1" x14ac:dyDescent="0.25">
      <c r="A1" s="915" t="s">
        <v>892</v>
      </c>
      <c r="B1" s="915"/>
      <c r="C1" s="915"/>
      <c r="D1" s="915"/>
      <c r="E1" s="758"/>
      <c r="F1" s="758"/>
    </row>
    <row r="2" spans="1:6" ht="15" customHeight="1" x14ac:dyDescent="0.25">
      <c r="A2" s="915" t="s">
        <v>893</v>
      </c>
      <c r="B2" s="915"/>
      <c r="C2" s="915"/>
      <c r="D2" s="915"/>
    </row>
    <row r="3" spans="1:6" ht="15.75" x14ac:dyDescent="0.25">
      <c r="B3" s="488"/>
    </row>
    <row r="4" spans="1:6" ht="12.75" x14ac:dyDescent="0.2">
      <c r="B4" s="1048" t="s">
        <v>894</v>
      </c>
      <c r="C4" s="1048"/>
      <c r="D4" s="1048"/>
    </row>
    <row r="5" spans="1:6" ht="12.75" x14ac:dyDescent="0.2">
      <c r="B5" s="522"/>
      <c r="C5" s="522"/>
      <c r="D5" s="522"/>
    </row>
    <row r="6" spans="1:6" ht="12.75" x14ac:dyDescent="0.2">
      <c r="B6" s="522" t="s">
        <v>908</v>
      </c>
      <c r="C6" s="522"/>
      <c r="D6" s="522"/>
    </row>
    <row r="7" spans="1:6" ht="12.75" x14ac:dyDescent="0.2">
      <c r="B7" s="1044" t="s">
        <v>909</v>
      </c>
      <c r="C7" s="1044"/>
      <c r="D7" s="1044"/>
    </row>
    <row r="8" spans="1:6" ht="12.75" x14ac:dyDescent="0.2">
      <c r="B8" s="1048" t="s">
        <v>910</v>
      </c>
      <c r="C8" s="1048"/>
      <c r="D8" s="1048"/>
    </row>
    <row r="9" spans="1:6" ht="12.75" x14ac:dyDescent="0.2">
      <c r="B9" s="522"/>
      <c r="C9" s="522"/>
      <c r="D9" s="522"/>
    </row>
    <row r="10" spans="1:6" ht="12.75" x14ac:dyDescent="0.2">
      <c r="B10" s="522"/>
      <c r="C10" s="522"/>
      <c r="D10" s="522"/>
    </row>
    <row r="11" spans="1:6" ht="12.75" x14ac:dyDescent="0.2">
      <c r="B11" s="522" t="s">
        <v>895</v>
      </c>
      <c r="C11" s="522" t="s">
        <v>876</v>
      </c>
      <c r="D11" s="522" t="s">
        <v>896</v>
      </c>
    </row>
    <row r="12" spans="1:6" ht="12.75" x14ac:dyDescent="0.2">
      <c r="B12" s="522" t="s">
        <v>897</v>
      </c>
      <c r="C12" s="522" t="s">
        <v>861</v>
      </c>
      <c r="D12" s="522" t="s">
        <v>898</v>
      </c>
    </row>
    <row r="13" spans="1:6" ht="12.75" x14ac:dyDescent="0.2">
      <c r="B13" s="522" t="s">
        <v>897</v>
      </c>
      <c r="C13" s="522" t="s">
        <v>861</v>
      </c>
      <c r="D13" s="522" t="s">
        <v>95</v>
      </c>
    </row>
    <row r="14" spans="1:6" ht="12.75" x14ac:dyDescent="0.2">
      <c r="B14" s="522" t="s">
        <v>897</v>
      </c>
      <c r="C14" s="522" t="s">
        <v>861</v>
      </c>
      <c r="D14" s="522" t="s">
        <v>899</v>
      </c>
    </row>
    <row r="15" spans="1:6" ht="12.75" x14ac:dyDescent="0.2">
      <c r="B15" s="522" t="s">
        <v>897</v>
      </c>
      <c r="C15" s="522" t="s">
        <v>861</v>
      </c>
      <c r="D15" s="522" t="s">
        <v>451</v>
      </c>
    </row>
    <row r="16" spans="1:6" ht="12.75" x14ac:dyDescent="0.2">
      <c r="B16" s="522" t="s">
        <v>897</v>
      </c>
      <c r="C16" s="522" t="s">
        <v>861</v>
      </c>
      <c r="D16" s="522" t="s">
        <v>900</v>
      </c>
    </row>
    <row r="17" spans="2:4" ht="12.75" x14ac:dyDescent="0.2">
      <c r="B17" s="522" t="s">
        <v>897</v>
      </c>
      <c r="C17" s="522" t="s">
        <v>861</v>
      </c>
      <c r="D17" s="522" t="s">
        <v>418</v>
      </c>
    </row>
    <row r="18" spans="2:4" ht="12.75" x14ac:dyDescent="0.2">
      <c r="B18" s="522" t="s">
        <v>897</v>
      </c>
      <c r="C18" s="522" t="s">
        <v>861</v>
      </c>
      <c r="D18" s="522" t="s">
        <v>901</v>
      </c>
    </row>
    <row r="19" spans="2:4" ht="12.75" x14ac:dyDescent="0.2">
      <c r="B19" s="522" t="s">
        <v>897</v>
      </c>
      <c r="C19" s="522" t="s">
        <v>861</v>
      </c>
      <c r="D19" s="522" t="s">
        <v>902</v>
      </c>
    </row>
    <row r="20" spans="2:4" ht="12.75" x14ac:dyDescent="0.2">
      <c r="B20" s="522" t="s">
        <v>897</v>
      </c>
      <c r="C20" s="522" t="s">
        <v>861</v>
      </c>
      <c r="D20" s="522" t="s">
        <v>903</v>
      </c>
    </row>
    <row r="21" spans="2:4" ht="12.75" x14ac:dyDescent="0.2">
      <c r="B21" s="522" t="s">
        <v>897</v>
      </c>
      <c r="C21" s="522" t="s">
        <v>861</v>
      </c>
      <c r="D21" s="522" t="s">
        <v>904</v>
      </c>
    </row>
    <row r="22" spans="2:4" ht="12.75" x14ac:dyDescent="0.2">
      <c r="B22" s="522" t="s">
        <v>897</v>
      </c>
      <c r="C22" s="522" t="s">
        <v>861</v>
      </c>
      <c r="D22" s="522" t="s">
        <v>905</v>
      </c>
    </row>
    <row r="23" spans="2:4" ht="12.75" x14ac:dyDescent="0.2">
      <c r="B23" s="522" t="s">
        <v>897</v>
      </c>
      <c r="C23" s="522" t="s">
        <v>861</v>
      </c>
      <c r="D23" s="522" t="s">
        <v>743</v>
      </c>
    </row>
    <row r="24" spans="2:4" ht="12.75" x14ac:dyDescent="0.2">
      <c r="B24" s="522" t="s">
        <v>897</v>
      </c>
      <c r="C24" s="522" t="s">
        <v>861</v>
      </c>
      <c r="D24" s="522" t="s">
        <v>906</v>
      </c>
    </row>
    <row r="25" spans="2:4" ht="12.75" x14ac:dyDescent="0.2">
      <c r="B25" s="522" t="s">
        <v>897</v>
      </c>
      <c r="C25" s="522" t="s">
        <v>861</v>
      </c>
      <c r="D25" s="522" t="s">
        <v>907</v>
      </c>
    </row>
    <row r="27" spans="2:4" x14ac:dyDescent="0.2">
      <c r="B27" s="504" t="s">
        <v>785</v>
      </c>
    </row>
  </sheetData>
  <mergeCells count="6">
    <mergeCell ref="B8:D8"/>
    <mergeCell ref="A1:D1"/>
    <mergeCell ref="A2:D2"/>
    <mergeCell ref="E1:F1"/>
    <mergeCell ref="B4:D4"/>
    <mergeCell ref="B7:D7"/>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W108"/>
  <sheetViews>
    <sheetView showGridLines="0" zoomScaleNormal="100" workbookViewId="0">
      <selection sqref="A1:G1"/>
    </sheetView>
  </sheetViews>
  <sheetFormatPr defaultRowHeight="12" x14ac:dyDescent="0.2"/>
  <cols>
    <col min="1" max="1" width="11.5" style="14" customWidth="1"/>
    <col min="2" max="2" width="11.6640625" style="14" bestFit="1" customWidth="1"/>
    <col min="3" max="8" width="9.6640625" style="14" bestFit="1" customWidth="1"/>
    <col min="9" max="9" width="13.5" style="14" bestFit="1" customWidth="1"/>
    <col min="10" max="10" width="9.6640625" style="14" bestFit="1" customWidth="1"/>
    <col min="11" max="11" width="11.6640625" style="14" bestFit="1" customWidth="1"/>
    <col min="12" max="20" width="9.6640625" style="14" bestFit="1" customWidth="1"/>
    <col min="21" max="21" width="2.83203125" style="14" customWidth="1"/>
    <col min="22" max="16384" width="9.33203125" style="14"/>
  </cols>
  <sheetData>
    <row r="1" spans="1:23" ht="18" customHeight="1" x14ac:dyDescent="0.25">
      <c r="A1" s="915" t="s">
        <v>135</v>
      </c>
      <c r="B1" s="915"/>
      <c r="C1" s="915"/>
      <c r="D1" s="915"/>
      <c r="E1" s="915"/>
      <c r="F1" s="915"/>
      <c r="G1" s="915"/>
      <c r="H1" s="488"/>
      <c r="I1" s="758"/>
      <c r="J1" s="758"/>
      <c r="R1" s="758"/>
      <c r="S1" s="758"/>
      <c r="T1" s="758"/>
    </row>
    <row r="2" spans="1:23" ht="15" customHeight="1" x14ac:dyDescent="0.2"/>
    <row r="3" spans="1:23" ht="12.75" x14ac:dyDescent="0.2">
      <c r="A3" s="1049"/>
      <c r="B3" s="1049" t="s">
        <v>101</v>
      </c>
      <c r="C3" s="1049"/>
      <c r="D3" s="1049"/>
      <c r="E3" s="1049"/>
      <c r="F3" s="1049"/>
      <c r="G3" s="522"/>
      <c r="H3" s="522"/>
      <c r="I3" s="522"/>
      <c r="J3" s="522"/>
      <c r="K3" s="522"/>
      <c r="L3" s="522"/>
      <c r="M3" s="522"/>
      <c r="N3" s="522"/>
      <c r="O3" s="522"/>
      <c r="P3" s="522"/>
      <c r="Q3" s="522"/>
      <c r="R3" s="522"/>
      <c r="S3" s="522"/>
      <c r="T3" s="522"/>
      <c r="U3" s="522"/>
      <c r="V3" s="522"/>
      <c r="W3" s="522"/>
    </row>
    <row r="4" spans="1:23" ht="12.75" x14ac:dyDescent="0.2">
      <c r="A4" s="1049"/>
      <c r="B4" s="1056" t="s">
        <v>103</v>
      </c>
      <c r="C4" s="1056" t="s">
        <v>104</v>
      </c>
      <c r="D4" s="1056" t="s">
        <v>40</v>
      </c>
      <c r="E4" s="1056" t="s">
        <v>41</v>
      </c>
      <c r="F4" s="1056" t="s">
        <v>99</v>
      </c>
      <c r="G4" s="1056" t="s">
        <v>105</v>
      </c>
      <c r="H4" s="1056" t="s">
        <v>106</v>
      </c>
      <c r="I4" s="1057" t="s">
        <v>102</v>
      </c>
      <c r="J4" s="522"/>
      <c r="K4" s="1052" t="s">
        <v>157</v>
      </c>
      <c r="L4" s="283"/>
      <c r="M4" s="1057" t="s">
        <v>158</v>
      </c>
      <c r="N4" s="522"/>
      <c r="O4" s="522"/>
      <c r="P4" s="522"/>
      <c r="Q4" s="522"/>
      <c r="R4" s="522"/>
      <c r="S4" s="522"/>
      <c r="T4" s="522"/>
      <c r="U4" s="522"/>
      <c r="V4" s="522"/>
      <c r="W4" s="522"/>
    </row>
    <row r="5" spans="1:23" ht="12.75" x14ac:dyDescent="0.2">
      <c r="A5" s="521"/>
      <c r="B5" s="1056"/>
      <c r="C5" s="1056"/>
      <c r="D5" s="1056"/>
      <c r="E5" s="1056"/>
      <c r="F5" s="1056"/>
      <c r="G5" s="1056"/>
      <c r="H5" s="1056"/>
      <c r="I5" s="1057"/>
      <c r="J5" s="522"/>
      <c r="K5" s="1052"/>
      <c r="L5" s="283"/>
      <c r="M5" s="1057"/>
      <c r="N5" s="522"/>
      <c r="O5" s="522"/>
      <c r="P5" s="522"/>
      <c r="Q5" s="522"/>
      <c r="R5" s="522"/>
      <c r="S5" s="522"/>
      <c r="T5" s="522"/>
      <c r="U5" s="522"/>
      <c r="V5" s="522"/>
      <c r="W5" s="522"/>
    </row>
    <row r="6" spans="1:23" ht="12.75" x14ac:dyDescent="0.2">
      <c r="A6" s="1050" t="s">
        <v>136</v>
      </c>
      <c r="B6" s="1050"/>
      <c r="C6" s="522"/>
      <c r="D6" s="522"/>
      <c r="E6" s="522"/>
      <c r="F6" s="522"/>
      <c r="G6" s="522"/>
      <c r="H6" s="522"/>
      <c r="I6" s="522"/>
      <c r="J6" s="522"/>
      <c r="K6" s="522"/>
      <c r="L6" s="522"/>
      <c r="M6" s="522"/>
      <c r="N6" s="522"/>
      <c r="O6" s="522"/>
      <c r="P6" s="522"/>
      <c r="Q6" s="522"/>
      <c r="R6" s="522"/>
      <c r="S6" s="522"/>
      <c r="T6" s="522"/>
      <c r="U6" s="522"/>
      <c r="V6" s="522"/>
      <c r="W6" s="522"/>
    </row>
    <row r="7" spans="1:23" ht="12.75" x14ac:dyDescent="0.2">
      <c r="A7" s="521">
        <v>2000</v>
      </c>
      <c r="B7" s="131">
        <v>0</v>
      </c>
      <c r="C7" s="131">
        <v>73</v>
      </c>
      <c r="D7" s="131">
        <v>126</v>
      </c>
      <c r="E7" s="131">
        <v>69</v>
      </c>
      <c r="F7" s="131">
        <v>16</v>
      </c>
      <c r="G7" s="131">
        <v>3</v>
      </c>
      <c r="H7" s="131">
        <v>5</v>
      </c>
      <c r="I7" s="131">
        <v>292</v>
      </c>
      <c r="J7" s="522"/>
      <c r="K7" s="132">
        <f>SUM(C7:G7)</f>
        <v>287</v>
      </c>
      <c r="L7" s="522"/>
      <c r="M7" s="132">
        <f>I7-SUM(B7:H7)</f>
        <v>0</v>
      </c>
      <c r="N7" s="522"/>
      <c r="O7" s="522"/>
      <c r="Q7" s="522"/>
      <c r="R7" s="522"/>
      <c r="S7" s="522"/>
      <c r="T7" s="522"/>
      <c r="U7" s="522"/>
      <c r="V7" s="522"/>
      <c r="W7" s="522"/>
    </row>
    <row r="8" spans="1:23" ht="12.75" x14ac:dyDescent="0.2">
      <c r="A8" s="521">
        <v>2001</v>
      </c>
      <c r="B8" s="133">
        <v>1</v>
      </c>
      <c r="C8" s="133">
        <v>79</v>
      </c>
      <c r="D8" s="133">
        <v>140</v>
      </c>
      <c r="E8" s="133">
        <v>70</v>
      </c>
      <c r="F8" s="133">
        <v>31</v>
      </c>
      <c r="G8" s="133">
        <v>8</v>
      </c>
      <c r="H8" s="133">
        <v>4</v>
      </c>
      <c r="I8" s="310">
        <v>333</v>
      </c>
      <c r="J8" s="522"/>
      <c r="K8" s="132">
        <f t="shared" ref="K8:K26" si="0">SUM(C8:G8)</f>
        <v>328</v>
      </c>
      <c r="L8" s="522"/>
      <c r="M8" s="132">
        <f t="shared" ref="M8:M26" si="1">I8-SUM(B8:H8)</f>
        <v>0</v>
      </c>
      <c r="N8" s="522"/>
      <c r="O8" s="522"/>
      <c r="Q8" s="522"/>
      <c r="R8" s="522"/>
      <c r="S8" s="522"/>
      <c r="T8" s="522"/>
      <c r="U8" s="522"/>
      <c r="V8" s="522"/>
      <c r="W8" s="522"/>
    </row>
    <row r="9" spans="1:23" ht="12.75" x14ac:dyDescent="0.2">
      <c r="A9" s="521">
        <v>2002</v>
      </c>
      <c r="B9" s="133">
        <v>0</v>
      </c>
      <c r="C9" s="133">
        <v>100</v>
      </c>
      <c r="D9" s="133">
        <v>153</v>
      </c>
      <c r="E9" s="133">
        <v>92</v>
      </c>
      <c r="F9" s="133">
        <v>27</v>
      </c>
      <c r="G9" s="133">
        <v>7</v>
      </c>
      <c r="H9" s="133">
        <v>3</v>
      </c>
      <c r="I9" s="133">
        <v>382</v>
      </c>
      <c r="J9" s="522"/>
      <c r="K9" s="132">
        <f t="shared" si="0"/>
        <v>379</v>
      </c>
      <c r="L9" s="522"/>
      <c r="M9" s="132">
        <f t="shared" si="1"/>
        <v>0</v>
      </c>
      <c r="N9" s="522"/>
      <c r="O9" s="522"/>
      <c r="P9" s="1048" t="s">
        <v>596</v>
      </c>
      <c r="Q9" s="1048"/>
      <c r="R9" s="1048"/>
      <c r="S9" s="1048"/>
      <c r="T9" s="1048"/>
      <c r="U9" s="522"/>
      <c r="V9" s="522"/>
      <c r="W9" s="522"/>
    </row>
    <row r="10" spans="1:23" ht="12.75" x14ac:dyDescent="0.2">
      <c r="A10" s="521">
        <v>2003</v>
      </c>
      <c r="B10" s="133">
        <v>0</v>
      </c>
      <c r="C10" s="133">
        <v>78</v>
      </c>
      <c r="D10" s="133">
        <v>123</v>
      </c>
      <c r="E10" s="133">
        <v>81</v>
      </c>
      <c r="F10" s="133">
        <v>20</v>
      </c>
      <c r="G10" s="133">
        <v>11</v>
      </c>
      <c r="H10" s="133">
        <v>6</v>
      </c>
      <c r="I10" s="310">
        <v>319</v>
      </c>
      <c r="J10" s="522"/>
      <c r="K10" s="132">
        <f t="shared" si="0"/>
        <v>313</v>
      </c>
      <c r="L10" s="522"/>
      <c r="M10" s="132">
        <f t="shared" si="1"/>
        <v>0</v>
      </c>
      <c r="N10" s="522"/>
      <c r="O10" s="522"/>
      <c r="P10" s="1048" t="s">
        <v>594</v>
      </c>
      <c r="Q10" s="1048"/>
      <c r="R10" s="1048"/>
      <c r="S10" s="1048"/>
      <c r="T10" s="1048"/>
      <c r="U10" s="522"/>
      <c r="V10" s="522"/>
      <c r="W10" s="522"/>
    </row>
    <row r="11" spans="1:23" ht="12.75" x14ac:dyDescent="0.2">
      <c r="A11" s="521">
        <v>2004</v>
      </c>
      <c r="B11" s="133">
        <v>0</v>
      </c>
      <c r="C11" s="133">
        <v>81</v>
      </c>
      <c r="D11" s="133">
        <v>138</v>
      </c>
      <c r="E11" s="133">
        <v>92</v>
      </c>
      <c r="F11" s="133">
        <v>35</v>
      </c>
      <c r="G11" s="133">
        <v>2</v>
      </c>
      <c r="H11" s="133">
        <v>8</v>
      </c>
      <c r="I11" s="133">
        <v>356</v>
      </c>
      <c r="J11" s="522"/>
      <c r="K11" s="132">
        <f t="shared" si="0"/>
        <v>348</v>
      </c>
      <c r="L11" s="522"/>
      <c r="M11" s="132">
        <f t="shared" si="1"/>
        <v>0</v>
      </c>
      <c r="N11" s="522"/>
      <c r="O11" s="522"/>
      <c r="P11" s="1048" t="s">
        <v>595</v>
      </c>
      <c r="Q11" s="1048"/>
      <c r="R11" s="1048"/>
      <c r="S11" s="1048"/>
      <c r="T11" s="1048"/>
      <c r="U11" s="522"/>
      <c r="V11" s="522"/>
      <c r="W11" s="522"/>
    </row>
    <row r="12" spans="1:23" ht="12.75" x14ac:dyDescent="0.2">
      <c r="A12" s="521">
        <v>2005</v>
      </c>
      <c r="B12" s="133">
        <v>1</v>
      </c>
      <c r="C12" s="133">
        <v>47</v>
      </c>
      <c r="D12" s="133">
        <v>104</v>
      </c>
      <c r="E12" s="133">
        <v>126</v>
      </c>
      <c r="F12" s="133">
        <v>37</v>
      </c>
      <c r="G12" s="133">
        <v>11</v>
      </c>
      <c r="H12" s="133">
        <v>10</v>
      </c>
      <c r="I12" s="133">
        <v>336</v>
      </c>
      <c r="J12" s="522"/>
      <c r="K12" s="132">
        <f t="shared" si="0"/>
        <v>325</v>
      </c>
      <c r="L12" s="522"/>
      <c r="M12" s="132">
        <f t="shared" si="1"/>
        <v>0</v>
      </c>
      <c r="N12" s="522"/>
      <c r="O12" s="522"/>
      <c r="P12" s="522"/>
      <c r="Q12" s="522"/>
      <c r="R12" s="522"/>
      <c r="S12" s="522"/>
      <c r="T12" s="522"/>
      <c r="U12" s="522"/>
      <c r="V12" s="522"/>
      <c r="W12" s="522"/>
    </row>
    <row r="13" spans="1:23" ht="12.75" x14ac:dyDescent="0.2">
      <c r="A13" s="521">
        <v>2006</v>
      </c>
      <c r="B13" s="133">
        <v>0</v>
      </c>
      <c r="C13" s="133">
        <v>69</v>
      </c>
      <c r="D13" s="133">
        <v>154</v>
      </c>
      <c r="E13" s="133">
        <v>127</v>
      </c>
      <c r="F13" s="133">
        <v>54</v>
      </c>
      <c r="G13" s="133">
        <v>15</v>
      </c>
      <c r="H13" s="133">
        <v>1</v>
      </c>
      <c r="I13" s="310">
        <v>420</v>
      </c>
      <c r="J13" s="522"/>
      <c r="K13" s="132">
        <f t="shared" si="0"/>
        <v>419</v>
      </c>
      <c r="L13" s="522"/>
      <c r="M13" s="132">
        <f t="shared" si="1"/>
        <v>0</v>
      </c>
      <c r="N13" s="522"/>
      <c r="O13" s="522"/>
      <c r="P13" s="522"/>
      <c r="Q13" s="522"/>
      <c r="R13" s="522"/>
      <c r="S13" s="522"/>
      <c r="T13" s="522"/>
      <c r="U13" s="522"/>
      <c r="V13" s="522"/>
      <c r="W13" s="522"/>
    </row>
    <row r="14" spans="1:23" ht="12.75" x14ac:dyDescent="0.2">
      <c r="A14" s="521">
        <v>2007</v>
      </c>
      <c r="B14" s="133">
        <v>0</v>
      </c>
      <c r="C14" s="133">
        <v>94</v>
      </c>
      <c r="D14" s="133">
        <v>149</v>
      </c>
      <c r="E14" s="133">
        <v>149</v>
      </c>
      <c r="F14" s="133">
        <v>45</v>
      </c>
      <c r="G14" s="133">
        <v>11</v>
      </c>
      <c r="H14" s="133">
        <v>7</v>
      </c>
      <c r="I14" s="133">
        <v>455</v>
      </c>
      <c r="J14" s="522"/>
      <c r="K14" s="132">
        <f t="shared" si="0"/>
        <v>448</v>
      </c>
      <c r="L14" s="522"/>
      <c r="M14" s="132">
        <f t="shared" si="1"/>
        <v>0</v>
      </c>
      <c r="N14" s="522"/>
      <c r="O14" s="522"/>
      <c r="P14" s="522"/>
      <c r="Q14" s="522"/>
      <c r="R14" s="522"/>
      <c r="S14" s="522"/>
      <c r="T14" s="522"/>
      <c r="U14" s="522"/>
      <c r="V14" s="522"/>
      <c r="W14" s="522"/>
    </row>
    <row r="15" spans="1:23" ht="12.75" x14ac:dyDescent="0.2">
      <c r="A15" s="521">
        <v>2008</v>
      </c>
      <c r="B15" s="133">
        <v>0</v>
      </c>
      <c r="C15" s="133">
        <v>92</v>
      </c>
      <c r="D15" s="133">
        <v>211</v>
      </c>
      <c r="E15" s="133">
        <v>174</v>
      </c>
      <c r="F15" s="133">
        <v>71</v>
      </c>
      <c r="G15" s="133">
        <v>17</v>
      </c>
      <c r="H15" s="133">
        <v>9</v>
      </c>
      <c r="I15" s="133">
        <v>574</v>
      </c>
      <c r="J15" s="522"/>
      <c r="K15" s="132">
        <f t="shared" si="0"/>
        <v>565</v>
      </c>
      <c r="L15" s="522"/>
      <c r="M15" s="132">
        <f t="shared" si="1"/>
        <v>0</v>
      </c>
      <c r="N15" s="522"/>
      <c r="O15" s="522"/>
      <c r="P15" s="522"/>
      <c r="Q15" s="522"/>
      <c r="R15" s="522"/>
      <c r="S15" s="522"/>
      <c r="T15" s="522"/>
      <c r="U15" s="522"/>
      <c r="V15" s="522"/>
      <c r="W15" s="522"/>
    </row>
    <row r="16" spans="1:23" ht="12.75" x14ac:dyDescent="0.2">
      <c r="A16" s="521">
        <v>2009</v>
      </c>
      <c r="B16" s="134">
        <v>2</v>
      </c>
      <c r="C16" s="134">
        <v>69</v>
      </c>
      <c r="D16" s="134">
        <v>178</v>
      </c>
      <c r="E16" s="134">
        <v>189</v>
      </c>
      <c r="F16" s="134">
        <v>78</v>
      </c>
      <c r="G16" s="134">
        <v>20</v>
      </c>
      <c r="H16" s="134">
        <v>9</v>
      </c>
      <c r="I16" s="134">
        <v>545</v>
      </c>
      <c r="J16" s="522"/>
      <c r="K16" s="132">
        <f t="shared" si="0"/>
        <v>534</v>
      </c>
      <c r="L16" s="522"/>
      <c r="M16" s="132">
        <f t="shared" si="1"/>
        <v>0</v>
      </c>
      <c r="N16" s="522"/>
      <c r="O16" s="522"/>
      <c r="P16" s="522"/>
      <c r="Q16" s="522"/>
      <c r="R16" s="522"/>
      <c r="S16" s="522"/>
      <c r="T16" s="522"/>
      <c r="U16" s="522"/>
      <c r="V16" s="522"/>
      <c r="W16" s="522"/>
    </row>
    <row r="17" spans="1:23" ht="12.75" x14ac:dyDescent="0.2">
      <c r="A17" s="521">
        <v>2010</v>
      </c>
      <c r="B17" s="135">
        <v>0</v>
      </c>
      <c r="C17" s="135">
        <v>65</v>
      </c>
      <c r="D17" s="135">
        <v>161</v>
      </c>
      <c r="E17" s="135">
        <v>158</v>
      </c>
      <c r="F17" s="135">
        <v>76</v>
      </c>
      <c r="G17" s="135">
        <v>20</v>
      </c>
      <c r="H17" s="135">
        <v>5</v>
      </c>
      <c r="I17" s="135">
        <v>485</v>
      </c>
      <c r="J17" s="522"/>
      <c r="K17" s="132">
        <f t="shared" si="0"/>
        <v>480</v>
      </c>
      <c r="L17" s="522"/>
      <c r="M17" s="132">
        <f t="shared" si="1"/>
        <v>0</v>
      </c>
      <c r="N17" s="522"/>
      <c r="O17" s="522"/>
      <c r="P17" s="522"/>
      <c r="Q17" s="522"/>
      <c r="R17" s="522"/>
      <c r="S17" s="522"/>
      <c r="T17" s="522"/>
      <c r="U17" s="522"/>
      <c r="V17" s="522"/>
      <c r="W17" s="522"/>
    </row>
    <row r="18" spans="1:23" ht="12.75" x14ac:dyDescent="0.2">
      <c r="A18" s="521">
        <v>2011</v>
      </c>
      <c r="B18" s="135">
        <v>0</v>
      </c>
      <c r="C18" s="135">
        <v>58</v>
      </c>
      <c r="D18" s="135">
        <v>184</v>
      </c>
      <c r="E18" s="135">
        <v>212</v>
      </c>
      <c r="F18" s="135">
        <v>94</v>
      </c>
      <c r="G18" s="135">
        <v>26</v>
      </c>
      <c r="H18" s="135">
        <v>10</v>
      </c>
      <c r="I18" s="135">
        <v>584</v>
      </c>
      <c r="J18" s="522"/>
      <c r="K18" s="132">
        <f t="shared" si="0"/>
        <v>574</v>
      </c>
      <c r="L18" s="522"/>
      <c r="M18" s="132">
        <f t="shared" si="1"/>
        <v>0</v>
      </c>
      <c r="N18" s="522"/>
      <c r="O18" s="522"/>
      <c r="P18" s="522"/>
      <c r="Q18" s="522"/>
      <c r="R18" s="522"/>
      <c r="S18" s="522"/>
      <c r="T18" s="522"/>
      <c r="U18" s="522"/>
      <c r="V18" s="522"/>
      <c r="W18" s="522"/>
    </row>
    <row r="19" spans="1:23" ht="12.75" x14ac:dyDescent="0.2">
      <c r="A19" s="521">
        <v>2012</v>
      </c>
      <c r="B19" s="135">
        <v>0</v>
      </c>
      <c r="C19" s="135">
        <v>46</v>
      </c>
      <c r="D19" s="135">
        <v>171</v>
      </c>
      <c r="E19" s="135">
        <v>199</v>
      </c>
      <c r="F19" s="135">
        <v>115</v>
      </c>
      <c r="G19" s="135">
        <v>34</v>
      </c>
      <c r="H19" s="135">
        <v>16</v>
      </c>
      <c r="I19" s="135">
        <v>581</v>
      </c>
      <c r="J19" s="522"/>
      <c r="K19" s="132">
        <f t="shared" si="0"/>
        <v>565</v>
      </c>
      <c r="L19" s="522"/>
      <c r="M19" s="132">
        <f t="shared" si="1"/>
        <v>0</v>
      </c>
      <c r="N19" s="522"/>
      <c r="O19" s="522"/>
      <c r="P19" s="522"/>
      <c r="Q19" s="522"/>
      <c r="R19" s="522"/>
      <c r="S19" s="522"/>
      <c r="T19" s="522"/>
      <c r="U19" s="522"/>
      <c r="V19" s="522"/>
      <c r="W19" s="522"/>
    </row>
    <row r="20" spans="1:23" ht="12.75" x14ac:dyDescent="0.2">
      <c r="A20" s="521">
        <v>2013</v>
      </c>
      <c r="B20" s="135">
        <v>0</v>
      </c>
      <c r="C20" s="135">
        <v>32</v>
      </c>
      <c r="D20" s="135">
        <v>138</v>
      </c>
      <c r="E20" s="135">
        <v>184</v>
      </c>
      <c r="F20" s="135">
        <v>125</v>
      </c>
      <c r="G20" s="135">
        <v>39</v>
      </c>
      <c r="H20" s="135">
        <v>9</v>
      </c>
      <c r="I20" s="135">
        <v>527</v>
      </c>
      <c r="J20" s="522"/>
      <c r="K20" s="132">
        <f t="shared" si="0"/>
        <v>518</v>
      </c>
      <c r="L20" s="522"/>
      <c r="M20" s="132">
        <f t="shared" si="1"/>
        <v>0</v>
      </c>
      <c r="N20" s="522"/>
      <c r="O20" s="522"/>
      <c r="P20" s="522"/>
      <c r="Q20" s="522"/>
      <c r="R20" s="522"/>
      <c r="S20" s="522"/>
      <c r="T20" s="522"/>
      <c r="U20" s="522"/>
      <c r="V20" s="522"/>
      <c r="W20" s="522"/>
    </row>
    <row r="21" spans="1:23" ht="12.75" x14ac:dyDescent="0.2">
      <c r="A21" s="521">
        <v>2014</v>
      </c>
      <c r="B21" s="135">
        <v>1</v>
      </c>
      <c r="C21" s="135">
        <v>46</v>
      </c>
      <c r="D21" s="135">
        <v>157</v>
      </c>
      <c r="E21" s="135">
        <v>213</v>
      </c>
      <c r="F21" s="135">
        <v>148</v>
      </c>
      <c r="G21" s="135">
        <v>37</v>
      </c>
      <c r="H21" s="135">
        <v>12</v>
      </c>
      <c r="I21" s="135">
        <v>614</v>
      </c>
      <c r="J21" s="522"/>
      <c r="K21" s="132">
        <f t="shared" si="0"/>
        <v>601</v>
      </c>
      <c r="L21" s="522"/>
      <c r="M21" s="132">
        <f t="shared" si="1"/>
        <v>0</v>
      </c>
      <c r="N21" s="522"/>
      <c r="O21" s="522"/>
      <c r="P21" s="522"/>
      <c r="Q21" s="522"/>
      <c r="R21" s="522"/>
      <c r="S21" s="522"/>
      <c r="T21" s="522"/>
      <c r="U21" s="522"/>
      <c r="V21" s="522"/>
      <c r="W21" s="522"/>
    </row>
    <row r="22" spans="1:23" ht="12.75" x14ac:dyDescent="0.2">
      <c r="A22" s="521">
        <v>2015</v>
      </c>
      <c r="B22" s="135">
        <v>0</v>
      </c>
      <c r="C22" s="135">
        <v>30</v>
      </c>
      <c r="D22" s="135">
        <v>163</v>
      </c>
      <c r="E22" s="135">
        <v>249</v>
      </c>
      <c r="F22" s="135">
        <v>183</v>
      </c>
      <c r="G22" s="135">
        <v>61</v>
      </c>
      <c r="H22" s="135">
        <v>20</v>
      </c>
      <c r="I22" s="135">
        <v>706</v>
      </c>
      <c r="J22" s="522"/>
      <c r="K22" s="132">
        <f t="shared" si="0"/>
        <v>686</v>
      </c>
      <c r="L22" s="522"/>
      <c r="M22" s="132">
        <f t="shared" si="1"/>
        <v>0</v>
      </c>
      <c r="N22" s="522"/>
      <c r="O22" s="522"/>
      <c r="P22" s="522"/>
      <c r="Q22" s="522"/>
      <c r="R22" s="522"/>
      <c r="S22" s="522"/>
      <c r="T22" s="522"/>
      <c r="U22" s="522"/>
      <c r="V22" s="522"/>
      <c r="W22" s="522"/>
    </row>
    <row r="23" spans="1:23" ht="12.75" x14ac:dyDescent="0.2">
      <c r="A23" s="521">
        <v>2016</v>
      </c>
      <c r="B23" s="135">
        <v>0</v>
      </c>
      <c r="C23" s="135">
        <v>42</v>
      </c>
      <c r="D23" s="135">
        <v>199</v>
      </c>
      <c r="E23" s="135">
        <v>327</v>
      </c>
      <c r="F23" s="135">
        <v>214</v>
      </c>
      <c r="G23" s="135">
        <v>66</v>
      </c>
      <c r="H23" s="135">
        <v>20</v>
      </c>
      <c r="I23" s="135">
        <v>868</v>
      </c>
      <c r="J23" s="522"/>
      <c r="K23" s="132">
        <f t="shared" si="0"/>
        <v>848</v>
      </c>
      <c r="L23" s="522"/>
      <c r="M23" s="132">
        <f t="shared" si="1"/>
        <v>0</v>
      </c>
      <c r="N23" s="522"/>
      <c r="O23" s="522"/>
      <c r="P23" s="522"/>
      <c r="Q23" s="522"/>
      <c r="R23" s="522"/>
      <c r="S23" s="522"/>
      <c r="T23" s="522"/>
      <c r="U23" s="522"/>
      <c r="V23" s="522"/>
      <c r="W23" s="522"/>
    </row>
    <row r="24" spans="1:23" ht="12.75" x14ac:dyDescent="0.2">
      <c r="A24" s="521">
        <v>2017</v>
      </c>
      <c r="B24" s="135">
        <v>3</v>
      </c>
      <c r="C24" s="135">
        <v>36</v>
      </c>
      <c r="D24" s="135">
        <v>185</v>
      </c>
      <c r="E24" s="135">
        <v>360</v>
      </c>
      <c r="F24" s="135">
        <v>268</v>
      </c>
      <c r="G24" s="135">
        <v>64</v>
      </c>
      <c r="H24" s="135">
        <v>18</v>
      </c>
      <c r="I24" s="135">
        <v>934</v>
      </c>
      <c r="J24" s="522"/>
      <c r="K24" s="132">
        <f t="shared" si="0"/>
        <v>913</v>
      </c>
      <c r="L24" s="522"/>
      <c r="M24" s="132">
        <f t="shared" si="1"/>
        <v>0</v>
      </c>
      <c r="N24" s="522"/>
      <c r="O24" s="522"/>
      <c r="P24" s="522"/>
      <c r="Q24" s="522"/>
      <c r="R24" s="522"/>
      <c r="S24" s="522"/>
      <c r="T24" s="522"/>
      <c r="U24" s="522"/>
      <c r="V24" s="522"/>
      <c r="W24" s="522"/>
    </row>
    <row r="25" spans="1:23" ht="12.75" x14ac:dyDescent="0.2">
      <c r="A25" s="521">
        <v>2018</v>
      </c>
      <c r="B25" s="347">
        <v>1</v>
      </c>
      <c r="C25" s="347">
        <v>64</v>
      </c>
      <c r="D25" s="347">
        <v>217</v>
      </c>
      <c r="E25" s="347">
        <v>442</v>
      </c>
      <c r="F25" s="347">
        <v>345</v>
      </c>
      <c r="G25" s="347">
        <v>90</v>
      </c>
      <c r="H25" s="347">
        <v>28</v>
      </c>
      <c r="I25" s="348">
        <v>1187</v>
      </c>
      <c r="J25" s="522"/>
      <c r="K25" s="141">
        <f t="shared" si="0"/>
        <v>1158</v>
      </c>
      <c r="L25" s="522"/>
      <c r="M25" s="132">
        <f t="shared" si="1"/>
        <v>0</v>
      </c>
      <c r="N25" s="522"/>
      <c r="O25" s="522"/>
      <c r="P25" s="522"/>
      <c r="Q25" s="522"/>
      <c r="R25" s="522"/>
      <c r="S25" s="522"/>
      <c r="T25" s="522"/>
      <c r="U25" s="522"/>
      <c r="V25" s="522"/>
      <c r="W25" s="522"/>
    </row>
    <row r="26" spans="1:23" ht="12.75" x14ac:dyDescent="0.2">
      <c r="A26" s="521">
        <v>2019</v>
      </c>
      <c r="B26" s="135">
        <v>0</v>
      </c>
      <c r="C26" s="135">
        <v>76</v>
      </c>
      <c r="D26" s="135">
        <v>215</v>
      </c>
      <c r="E26" s="135">
        <v>462</v>
      </c>
      <c r="F26" s="135">
        <v>394</v>
      </c>
      <c r="G26" s="135">
        <v>97</v>
      </c>
      <c r="H26" s="135">
        <v>20</v>
      </c>
      <c r="I26" s="348">
        <v>1264</v>
      </c>
      <c r="J26" s="522"/>
      <c r="K26" s="141">
        <f t="shared" si="0"/>
        <v>1244</v>
      </c>
      <c r="L26" s="522"/>
      <c r="M26" s="132">
        <f t="shared" si="1"/>
        <v>0</v>
      </c>
      <c r="N26" s="522"/>
      <c r="O26" s="522"/>
      <c r="P26" s="522"/>
      <c r="Q26" s="522"/>
      <c r="R26" s="522"/>
      <c r="S26" s="522"/>
      <c r="T26" s="522"/>
      <c r="U26" s="522"/>
      <c r="V26" s="522"/>
      <c r="W26" s="522"/>
    </row>
    <row r="27" spans="1:23" ht="12.75" x14ac:dyDescent="0.2">
      <c r="A27" s="521"/>
      <c r="B27" s="135"/>
      <c r="C27" s="135"/>
      <c r="D27" s="135"/>
      <c r="E27" s="135"/>
      <c r="F27" s="135"/>
      <c r="G27" s="135"/>
      <c r="H27" s="135"/>
      <c r="I27" s="135"/>
      <c r="J27" s="522"/>
      <c r="K27" s="132"/>
      <c r="L27" s="522"/>
      <c r="M27" s="132"/>
      <c r="N27" s="522"/>
      <c r="O27" s="522"/>
      <c r="P27" s="522"/>
      <c r="Q27" s="522"/>
      <c r="R27" s="522"/>
      <c r="S27" s="522"/>
      <c r="T27" s="522"/>
      <c r="U27" s="522"/>
      <c r="V27" s="522"/>
      <c r="W27" s="522"/>
    </row>
    <row r="28" spans="1:23" ht="12.75" x14ac:dyDescent="0.2">
      <c r="A28" s="522"/>
      <c r="B28" s="522"/>
      <c r="C28" s="522"/>
      <c r="D28" s="522"/>
      <c r="E28" s="522"/>
      <c r="F28" s="522"/>
      <c r="G28" s="522"/>
      <c r="H28" s="522"/>
      <c r="I28" s="522"/>
      <c r="J28" s="522"/>
      <c r="K28" s="522"/>
      <c r="L28" s="522"/>
      <c r="M28" s="522"/>
      <c r="N28" s="522"/>
      <c r="O28" s="522"/>
      <c r="P28" s="522"/>
      <c r="Q28" s="522"/>
      <c r="R28" s="522"/>
      <c r="S28" s="522"/>
      <c r="T28" s="522"/>
      <c r="U28" s="522"/>
      <c r="V28" s="522"/>
      <c r="W28" s="522"/>
    </row>
    <row r="29" spans="1:23" ht="12.75" x14ac:dyDescent="0.2">
      <c r="A29" s="1040" t="s">
        <v>323</v>
      </c>
      <c r="B29" s="1040"/>
      <c r="C29" s="1040"/>
      <c r="D29" s="1040"/>
      <c r="E29" s="1040"/>
      <c r="F29" s="1040"/>
      <c r="G29" s="1040"/>
      <c r="H29" s="520"/>
      <c r="I29" s="1051" t="s">
        <v>828</v>
      </c>
      <c r="J29" s="1051"/>
      <c r="K29" s="1051"/>
      <c r="L29" s="1051"/>
      <c r="M29" s="1051"/>
      <c r="N29" s="1051"/>
      <c r="O29" s="1051"/>
      <c r="P29" s="1051"/>
      <c r="Q29" s="1051"/>
      <c r="R29" s="1051"/>
      <c r="S29" s="1051"/>
      <c r="T29" s="1051"/>
      <c r="U29" s="522"/>
      <c r="V29" s="522"/>
      <c r="W29" s="522"/>
    </row>
    <row r="30" spans="1:23" ht="12.75" x14ac:dyDescent="0.2">
      <c r="A30" s="520"/>
      <c r="B30" s="520"/>
      <c r="C30" s="520"/>
      <c r="D30" s="520"/>
      <c r="E30" s="520"/>
      <c r="F30" s="520"/>
      <c r="G30" s="520"/>
      <c r="H30" s="520"/>
      <c r="I30" s="1053" t="s">
        <v>680</v>
      </c>
      <c r="J30" s="1053"/>
      <c r="K30" s="1053"/>
      <c r="L30" s="1053"/>
      <c r="M30" s="1053"/>
      <c r="N30" s="1053"/>
      <c r="O30" s="1053"/>
      <c r="P30" s="1053"/>
      <c r="Q30" s="1053"/>
      <c r="R30" s="1053"/>
      <c r="S30" s="1053"/>
      <c r="T30" s="1053"/>
      <c r="U30" s="522"/>
      <c r="V30" s="522"/>
      <c r="W30" s="522"/>
    </row>
    <row r="31" spans="1:23" ht="12.75" x14ac:dyDescent="0.2">
      <c r="A31" s="520"/>
      <c r="B31" s="520"/>
      <c r="C31" s="520"/>
      <c r="D31" s="520"/>
      <c r="E31" s="520"/>
      <c r="F31" s="520"/>
      <c r="G31" s="520"/>
      <c r="H31" s="520"/>
      <c r="I31" s="522"/>
      <c r="J31" s="522"/>
      <c r="K31" s="522"/>
      <c r="L31" s="523"/>
      <c r="M31" s="523"/>
      <c r="N31" s="523"/>
      <c r="O31" s="523"/>
      <c r="P31" s="523"/>
      <c r="Q31" s="523"/>
      <c r="R31" s="523"/>
      <c r="S31" s="523"/>
      <c r="T31" s="523"/>
      <c r="U31" s="522"/>
      <c r="V31" s="522"/>
      <c r="W31" s="522"/>
    </row>
    <row r="32" spans="1:23" ht="12.75" x14ac:dyDescent="0.2">
      <c r="A32" s="522"/>
      <c r="B32" s="522"/>
      <c r="C32" s="522"/>
      <c r="D32" s="522"/>
      <c r="E32" s="522"/>
      <c r="F32" s="522"/>
      <c r="G32" s="522"/>
      <c r="H32" s="522"/>
      <c r="I32" s="522"/>
      <c r="J32" s="522"/>
      <c r="K32" s="522"/>
      <c r="L32" s="522"/>
      <c r="M32" s="522"/>
      <c r="N32" s="522"/>
      <c r="O32" s="522"/>
      <c r="P32" s="522"/>
      <c r="Q32" s="522"/>
      <c r="R32" s="522"/>
      <c r="S32" s="522"/>
      <c r="T32" s="1054" t="s">
        <v>155</v>
      </c>
      <c r="U32" s="522"/>
      <c r="V32" s="522"/>
      <c r="W32" s="522"/>
    </row>
    <row r="33" spans="1:23" ht="12.75" x14ac:dyDescent="0.2">
      <c r="A33" s="372" t="s">
        <v>137</v>
      </c>
      <c r="B33" s="136" t="s">
        <v>108</v>
      </c>
      <c r="C33" s="136" t="s">
        <v>109</v>
      </c>
      <c r="D33" s="136" t="s">
        <v>110</v>
      </c>
      <c r="E33" s="136" t="s">
        <v>111</v>
      </c>
      <c r="F33" s="136" t="s">
        <v>112</v>
      </c>
      <c r="G33" s="136" t="s">
        <v>113</v>
      </c>
      <c r="H33" s="136" t="s">
        <v>114</v>
      </c>
      <c r="I33" s="136" t="s">
        <v>115</v>
      </c>
      <c r="J33" s="136" t="s">
        <v>116</v>
      </c>
      <c r="K33" s="136" t="s">
        <v>117</v>
      </c>
      <c r="L33" s="136" t="s">
        <v>118</v>
      </c>
      <c r="M33" s="136" t="s">
        <v>119</v>
      </c>
      <c r="N33" s="136" t="s">
        <v>120</v>
      </c>
      <c r="O33" s="136" t="s">
        <v>121</v>
      </c>
      <c r="P33" s="136" t="s">
        <v>122</v>
      </c>
      <c r="Q33" s="136" t="s">
        <v>123</v>
      </c>
      <c r="R33" s="136" t="s">
        <v>124</v>
      </c>
      <c r="S33" s="136" t="s">
        <v>125</v>
      </c>
      <c r="T33" s="1054"/>
      <c r="U33" s="524"/>
      <c r="V33" s="522"/>
      <c r="W33" s="522"/>
    </row>
    <row r="34" spans="1:23" ht="12.75" x14ac:dyDescent="0.2">
      <c r="A34" s="375">
        <v>2000</v>
      </c>
      <c r="B34" s="373">
        <v>5062940</v>
      </c>
      <c r="C34" s="373">
        <v>283213</v>
      </c>
      <c r="D34" s="373">
        <v>313342</v>
      </c>
      <c r="E34" s="373">
        <v>322884</v>
      </c>
      <c r="F34" s="373">
        <v>317896</v>
      </c>
      <c r="G34" s="373">
        <v>309605</v>
      </c>
      <c r="H34" s="373">
        <v>329972</v>
      </c>
      <c r="I34" s="373">
        <v>386733</v>
      </c>
      <c r="J34" s="373">
        <v>403058</v>
      </c>
      <c r="K34" s="373">
        <v>371304</v>
      </c>
      <c r="L34" s="373">
        <v>333356</v>
      </c>
      <c r="M34" s="373">
        <v>345863</v>
      </c>
      <c r="N34" s="373">
        <v>282993</v>
      </c>
      <c r="O34" s="373">
        <v>263236</v>
      </c>
      <c r="P34" s="373">
        <v>238638</v>
      </c>
      <c r="Q34" s="373">
        <v>206574</v>
      </c>
      <c r="R34" s="373">
        <v>166177</v>
      </c>
      <c r="S34" s="373">
        <v>100435</v>
      </c>
      <c r="T34" s="374">
        <v>87661</v>
      </c>
      <c r="U34" s="373"/>
      <c r="V34" s="522"/>
      <c r="W34" s="522"/>
    </row>
    <row r="35" spans="1:23" ht="12.75" x14ac:dyDescent="0.2">
      <c r="A35" s="375">
        <v>2001</v>
      </c>
      <c r="B35" s="373">
        <v>5064200</v>
      </c>
      <c r="C35" s="373">
        <v>276261</v>
      </c>
      <c r="D35" s="373">
        <v>305813</v>
      </c>
      <c r="E35" s="373">
        <v>322923</v>
      </c>
      <c r="F35" s="373">
        <v>317605</v>
      </c>
      <c r="G35" s="373">
        <v>315395</v>
      </c>
      <c r="H35" s="373">
        <v>314885</v>
      </c>
      <c r="I35" s="373">
        <v>381237</v>
      </c>
      <c r="J35" s="373">
        <v>403232</v>
      </c>
      <c r="K35" s="373">
        <v>378888</v>
      </c>
      <c r="L35" s="373">
        <v>338208</v>
      </c>
      <c r="M35" s="373">
        <v>350883</v>
      </c>
      <c r="N35" s="373">
        <v>290138</v>
      </c>
      <c r="O35" s="373">
        <v>261551</v>
      </c>
      <c r="P35" s="373">
        <v>239464</v>
      </c>
      <c r="Q35" s="373">
        <v>207178</v>
      </c>
      <c r="R35" s="373">
        <v>165616</v>
      </c>
      <c r="S35" s="373">
        <v>106129</v>
      </c>
      <c r="T35" s="374">
        <v>88794</v>
      </c>
      <c r="U35" s="138"/>
      <c r="V35" s="522"/>
      <c r="W35" s="522"/>
    </row>
    <row r="36" spans="1:23" ht="12.75" x14ac:dyDescent="0.2">
      <c r="A36" s="375">
        <v>2002</v>
      </c>
      <c r="B36" s="373">
        <v>5066000</v>
      </c>
      <c r="C36" s="373">
        <v>269784</v>
      </c>
      <c r="D36" s="373">
        <v>300341</v>
      </c>
      <c r="E36" s="373">
        <v>322994</v>
      </c>
      <c r="F36" s="373">
        <v>318594</v>
      </c>
      <c r="G36" s="373">
        <v>323176</v>
      </c>
      <c r="H36" s="373">
        <v>301388</v>
      </c>
      <c r="I36" s="373">
        <v>370635</v>
      </c>
      <c r="J36" s="373">
        <v>402702</v>
      </c>
      <c r="K36" s="373">
        <v>386186</v>
      </c>
      <c r="L36" s="373">
        <v>346196</v>
      </c>
      <c r="M36" s="373">
        <v>337014</v>
      </c>
      <c r="N36" s="373">
        <v>311948</v>
      </c>
      <c r="O36" s="373">
        <v>262178</v>
      </c>
      <c r="P36" s="373">
        <v>239601</v>
      </c>
      <c r="Q36" s="373">
        <v>209211</v>
      </c>
      <c r="R36" s="373">
        <v>164386</v>
      </c>
      <c r="S36" s="373">
        <v>111946</v>
      </c>
      <c r="T36" s="374">
        <v>87720</v>
      </c>
      <c r="U36" s="373"/>
      <c r="V36" s="522"/>
      <c r="W36" s="522"/>
    </row>
    <row r="37" spans="1:23" ht="12.75" x14ac:dyDescent="0.2">
      <c r="A37" s="375">
        <v>2003</v>
      </c>
      <c r="B37" s="373">
        <v>5068500</v>
      </c>
      <c r="C37" s="373">
        <v>265124</v>
      </c>
      <c r="D37" s="373">
        <v>295752</v>
      </c>
      <c r="E37" s="373">
        <v>320033</v>
      </c>
      <c r="F37" s="373">
        <v>320922</v>
      </c>
      <c r="G37" s="373">
        <v>328490</v>
      </c>
      <c r="H37" s="373">
        <v>293178</v>
      </c>
      <c r="I37" s="373">
        <v>358583</v>
      </c>
      <c r="J37" s="373">
        <v>400342</v>
      </c>
      <c r="K37" s="373">
        <v>392871</v>
      </c>
      <c r="L37" s="373">
        <v>353632</v>
      </c>
      <c r="M37" s="373">
        <v>331546</v>
      </c>
      <c r="N37" s="373">
        <v>323990</v>
      </c>
      <c r="O37" s="373">
        <v>265506</v>
      </c>
      <c r="P37" s="373">
        <v>242219</v>
      </c>
      <c r="Q37" s="373">
        <v>210215</v>
      </c>
      <c r="R37" s="373">
        <v>164579</v>
      </c>
      <c r="S37" s="373">
        <v>116211</v>
      </c>
      <c r="T37" s="374">
        <v>85307</v>
      </c>
      <c r="U37" s="373"/>
      <c r="V37" s="522"/>
      <c r="W37" s="522"/>
    </row>
    <row r="38" spans="1:23" ht="12.75" x14ac:dyDescent="0.2">
      <c r="A38" s="375">
        <v>2004</v>
      </c>
      <c r="B38" s="373">
        <v>5084300</v>
      </c>
      <c r="C38" s="373">
        <v>263725</v>
      </c>
      <c r="D38" s="373">
        <v>292012</v>
      </c>
      <c r="E38" s="373">
        <v>318895</v>
      </c>
      <c r="F38" s="373">
        <v>322550</v>
      </c>
      <c r="G38" s="373">
        <v>330116</v>
      </c>
      <c r="H38" s="373">
        <v>295046</v>
      </c>
      <c r="I38" s="373">
        <v>344896</v>
      </c>
      <c r="J38" s="373">
        <v>396818</v>
      </c>
      <c r="K38" s="373">
        <v>399112</v>
      </c>
      <c r="L38" s="373">
        <v>362082</v>
      </c>
      <c r="M38" s="373">
        <v>330384</v>
      </c>
      <c r="N38" s="373">
        <v>332800</v>
      </c>
      <c r="O38" s="373">
        <v>270604</v>
      </c>
      <c r="P38" s="373">
        <v>244668</v>
      </c>
      <c r="Q38" s="373">
        <v>210492</v>
      </c>
      <c r="R38" s="373">
        <v>165495</v>
      </c>
      <c r="S38" s="373">
        <v>120416</v>
      </c>
      <c r="T38" s="374">
        <v>84189</v>
      </c>
      <c r="U38" s="373"/>
      <c r="V38" s="522"/>
      <c r="W38" s="522"/>
    </row>
    <row r="39" spans="1:23" ht="12.75" x14ac:dyDescent="0.2">
      <c r="A39" s="375">
        <v>2005</v>
      </c>
      <c r="B39" s="373">
        <v>5110200</v>
      </c>
      <c r="C39" s="373">
        <v>265494</v>
      </c>
      <c r="D39" s="373">
        <v>288076</v>
      </c>
      <c r="E39" s="373">
        <v>315456</v>
      </c>
      <c r="F39" s="373">
        <v>322788</v>
      </c>
      <c r="G39" s="373">
        <v>335667</v>
      </c>
      <c r="H39" s="373">
        <v>302798</v>
      </c>
      <c r="I39" s="373">
        <v>334064</v>
      </c>
      <c r="J39" s="373">
        <v>390035</v>
      </c>
      <c r="K39" s="373">
        <v>406046</v>
      </c>
      <c r="L39" s="373">
        <v>370864</v>
      </c>
      <c r="M39" s="373">
        <v>331859</v>
      </c>
      <c r="N39" s="373">
        <v>341282</v>
      </c>
      <c r="O39" s="373">
        <v>273453</v>
      </c>
      <c r="P39" s="373">
        <v>245840</v>
      </c>
      <c r="Q39" s="373">
        <v>211563</v>
      </c>
      <c r="R39" s="373">
        <v>167298</v>
      </c>
      <c r="S39" s="373">
        <v>118256</v>
      </c>
      <c r="T39" s="374">
        <v>89361</v>
      </c>
      <c r="U39" s="373"/>
      <c r="V39" s="522"/>
      <c r="W39" s="522"/>
    </row>
    <row r="40" spans="1:23" ht="12.75" x14ac:dyDescent="0.2">
      <c r="A40" s="375">
        <v>2006</v>
      </c>
      <c r="B40" s="373">
        <v>5133000</v>
      </c>
      <c r="C40" s="373">
        <v>267887</v>
      </c>
      <c r="D40" s="373">
        <v>283176</v>
      </c>
      <c r="E40" s="373">
        <v>310396</v>
      </c>
      <c r="F40" s="373">
        <v>325046</v>
      </c>
      <c r="G40" s="373">
        <v>338427</v>
      </c>
      <c r="H40" s="373">
        <v>312153</v>
      </c>
      <c r="I40" s="373">
        <v>321753</v>
      </c>
      <c r="J40" s="373">
        <v>386490</v>
      </c>
      <c r="K40" s="373">
        <v>407675</v>
      </c>
      <c r="L40" s="373">
        <v>378713</v>
      </c>
      <c r="M40" s="373">
        <v>336583</v>
      </c>
      <c r="N40" s="373">
        <v>346378</v>
      </c>
      <c r="O40" s="373">
        <v>280548</v>
      </c>
      <c r="P40" s="373">
        <v>244329</v>
      </c>
      <c r="Q40" s="373">
        <v>212774</v>
      </c>
      <c r="R40" s="373">
        <v>168617</v>
      </c>
      <c r="S40" s="373">
        <v>118180</v>
      </c>
      <c r="T40" s="374">
        <v>93875</v>
      </c>
      <c r="U40" s="373"/>
      <c r="V40" s="522"/>
      <c r="W40" s="522"/>
    </row>
    <row r="41" spans="1:23" ht="12.75" x14ac:dyDescent="0.2">
      <c r="A41" s="375">
        <v>2007</v>
      </c>
      <c r="B41" s="373">
        <v>5170000</v>
      </c>
      <c r="C41" s="373">
        <v>274307</v>
      </c>
      <c r="D41" s="373">
        <v>277032</v>
      </c>
      <c r="E41" s="373">
        <v>306907</v>
      </c>
      <c r="F41" s="373">
        <v>329271</v>
      </c>
      <c r="G41" s="373">
        <v>341579</v>
      </c>
      <c r="H41" s="373">
        <v>326534</v>
      </c>
      <c r="I41" s="373">
        <v>311583</v>
      </c>
      <c r="J41" s="373">
        <v>379780</v>
      </c>
      <c r="K41" s="373">
        <v>409130</v>
      </c>
      <c r="L41" s="373">
        <v>387047</v>
      </c>
      <c r="M41" s="373">
        <v>345038</v>
      </c>
      <c r="N41" s="373">
        <v>333022</v>
      </c>
      <c r="O41" s="373">
        <v>302741</v>
      </c>
      <c r="P41" s="373">
        <v>245594</v>
      </c>
      <c r="Q41" s="373">
        <v>213870</v>
      </c>
      <c r="R41" s="373">
        <v>171605</v>
      </c>
      <c r="S41" s="373">
        <v>118251</v>
      </c>
      <c r="T41" s="374">
        <v>96709</v>
      </c>
      <c r="U41" s="139"/>
      <c r="V41" s="522"/>
      <c r="W41" s="522"/>
    </row>
    <row r="42" spans="1:23" ht="12.75" x14ac:dyDescent="0.2">
      <c r="A42" s="375">
        <v>2008</v>
      </c>
      <c r="B42" s="373">
        <v>5202900</v>
      </c>
      <c r="C42" s="373">
        <v>282076</v>
      </c>
      <c r="D42" s="373">
        <v>272218</v>
      </c>
      <c r="E42" s="373">
        <v>303788</v>
      </c>
      <c r="F42" s="373">
        <v>329127</v>
      </c>
      <c r="G42" s="373">
        <v>346685</v>
      </c>
      <c r="H42" s="373">
        <v>336480</v>
      </c>
      <c r="I42" s="373">
        <v>306527</v>
      </c>
      <c r="J42" s="373">
        <v>369874</v>
      </c>
      <c r="K42" s="373">
        <v>407778</v>
      </c>
      <c r="L42" s="373">
        <v>395209</v>
      </c>
      <c r="M42" s="373">
        <v>352726</v>
      </c>
      <c r="N42" s="373">
        <v>327680</v>
      </c>
      <c r="O42" s="373">
        <v>314971</v>
      </c>
      <c r="P42" s="373">
        <v>249403</v>
      </c>
      <c r="Q42" s="373">
        <v>216897</v>
      </c>
      <c r="R42" s="373">
        <v>173548</v>
      </c>
      <c r="S42" s="373">
        <v>119216</v>
      </c>
      <c r="T42" s="374">
        <v>98697</v>
      </c>
      <c r="U42" s="139"/>
      <c r="V42" s="522"/>
      <c r="W42" s="522"/>
    </row>
    <row r="43" spans="1:23" ht="12.75" x14ac:dyDescent="0.2">
      <c r="A43" s="375">
        <v>2009</v>
      </c>
      <c r="B43" s="373">
        <v>5231900</v>
      </c>
      <c r="C43" s="373">
        <v>287506</v>
      </c>
      <c r="D43" s="373">
        <v>269584</v>
      </c>
      <c r="E43" s="373">
        <v>300139</v>
      </c>
      <c r="F43" s="373">
        <v>332321</v>
      </c>
      <c r="G43" s="373">
        <v>348701</v>
      </c>
      <c r="H43" s="373">
        <v>339974</v>
      </c>
      <c r="I43" s="373">
        <v>309453</v>
      </c>
      <c r="J43" s="373">
        <v>357521</v>
      </c>
      <c r="K43" s="373">
        <v>404027</v>
      </c>
      <c r="L43" s="373">
        <v>401606</v>
      </c>
      <c r="M43" s="373">
        <v>361126</v>
      </c>
      <c r="N43" s="373">
        <v>326055</v>
      </c>
      <c r="O43" s="373">
        <v>323312</v>
      </c>
      <c r="P43" s="373">
        <v>254007</v>
      </c>
      <c r="Q43" s="373">
        <v>219659</v>
      </c>
      <c r="R43" s="373">
        <v>174779</v>
      </c>
      <c r="S43" s="373">
        <v>120838</v>
      </c>
      <c r="T43" s="374">
        <v>101292</v>
      </c>
      <c r="U43" s="139"/>
      <c r="V43" s="522"/>
      <c r="W43" s="522"/>
    </row>
    <row r="44" spans="1:23" ht="12.75" x14ac:dyDescent="0.2">
      <c r="A44" s="375">
        <v>2010</v>
      </c>
      <c r="B44" s="373">
        <v>5262200</v>
      </c>
      <c r="C44" s="373">
        <v>290920</v>
      </c>
      <c r="D44" s="373">
        <v>269598</v>
      </c>
      <c r="E44" s="373">
        <v>295701</v>
      </c>
      <c r="F44" s="373">
        <v>331826</v>
      </c>
      <c r="G44" s="373">
        <v>353723</v>
      </c>
      <c r="H44" s="373">
        <v>342901</v>
      </c>
      <c r="I44" s="373">
        <v>315516</v>
      </c>
      <c r="J44" s="373">
        <v>346915</v>
      </c>
      <c r="K44" s="373">
        <v>396734</v>
      </c>
      <c r="L44" s="373">
        <v>408456</v>
      </c>
      <c r="M44" s="373">
        <v>369104</v>
      </c>
      <c r="N44" s="373">
        <v>327270</v>
      </c>
      <c r="O44" s="373">
        <v>331314</v>
      </c>
      <c r="P44" s="373">
        <v>256983</v>
      </c>
      <c r="Q44" s="373">
        <v>221092</v>
      </c>
      <c r="R44" s="373">
        <v>177100</v>
      </c>
      <c r="S44" s="373">
        <v>123136</v>
      </c>
      <c r="T44" s="374">
        <v>103911</v>
      </c>
      <c r="U44" s="139"/>
      <c r="V44" s="522"/>
      <c r="W44" s="522"/>
    </row>
    <row r="45" spans="1:23" ht="12.75" x14ac:dyDescent="0.2">
      <c r="A45" s="375">
        <v>2011</v>
      </c>
      <c r="B45" s="374">
        <v>5299900</v>
      </c>
      <c r="C45" s="374">
        <v>293586</v>
      </c>
      <c r="D45" s="374">
        <v>270900</v>
      </c>
      <c r="E45" s="374">
        <v>290266</v>
      </c>
      <c r="F45" s="374">
        <v>326831</v>
      </c>
      <c r="G45" s="374">
        <v>365580</v>
      </c>
      <c r="H45" s="374">
        <v>346349</v>
      </c>
      <c r="I45" s="374">
        <v>323786</v>
      </c>
      <c r="J45" s="374">
        <v>336101</v>
      </c>
      <c r="K45" s="374">
        <v>393664</v>
      </c>
      <c r="L45" s="374">
        <v>410769</v>
      </c>
      <c r="M45" s="374">
        <v>377317</v>
      </c>
      <c r="N45" s="374">
        <v>331924</v>
      </c>
      <c r="O45" s="374">
        <v>336463</v>
      </c>
      <c r="P45" s="374">
        <v>264413</v>
      </c>
      <c r="Q45" s="374">
        <v>220367</v>
      </c>
      <c r="R45" s="374">
        <v>179144</v>
      </c>
      <c r="S45" s="374">
        <v>125396</v>
      </c>
      <c r="T45" s="374">
        <v>107044</v>
      </c>
      <c r="U45" s="140"/>
      <c r="V45" s="139"/>
      <c r="W45" s="522"/>
    </row>
    <row r="46" spans="1:23" ht="12.75" x14ac:dyDescent="0.2">
      <c r="A46" s="375">
        <v>2012</v>
      </c>
      <c r="B46" s="374">
        <v>5313600</v>
      </c>
      <c r="C46" s="374">
        <v>295790</v>
      </c>
      <c r="D46" s="374">
        <v>275597</v>
      </c>
      <c r="E46" s="374">
        <v>281578</v>
      </c>
      <c r="F46" s="374">
        <v>318936</v>
      </c>
      <c r="G46" s="374">
        <v>371337</v>
      </c>
      <c r="H46" s="374">
        <v>347332</v>
      </c>
      <c r="I46" s="374">
        <v>332937</v>
      </c>
      <c r="J46" s="374">
        <v>321989</v>
      </c>
      <c r="K46" s="374">
        <v>385471</v>
      </c>
      <c r="L46" s="374">
        <v>410266</v>
      </c>
      <c r="M46" s="374">
        <v>384707</v>
      </c>
      <c r="N46" s="374">
        <v>339296</v>
      </c>
      <c r="O46" s="374">
        <v>322623</v>
      </c>
      <c r="P46" s="374">
        <v>285745</v>
      </c>
      <c r="Q46" s="374">
        <v>221543</v>
      </c>
      <c r="R46" s="374">
        <v>180599</v>
      </c>
      <c r="S46" s="374">
        <v>128627</v>
      </c>
      <c r="T46" s="374">
        <v>109227</v>
      </c>
      <c r="U46" s="522"/>
      <c r="V46" s="140"/>
      <c r="W46" s="522"/>
    </row>
    <row r="47" spans="1:23" ht="12.75" x14ac:dyDescent="0.2">
      <c r="A47" s="375">
        <v>2013</v>
      </c>
      <c r="B47" s="374">
        <v>5327700</v>
      </c>
      <c r="C47" s="374">
        <v>294043</v>
      </c>
      <c r="D47" s="374">
        <v>282697</v>
      </c>
      <c r="E47" s="374">
        <v>275132</v>
      </c>
      <c r="F47" s="374">
        <v>313499</v>
      </c>
      <c r="G47" s="374">
        <v>370277</v>
      </c>
      <c r="H47" s="374">
        <v>352075</v>
      </c>
      <c r="I47" s="374">
        <v>340709</v>
      </c>
      <c r="J47" s="374">
        <v>314110</v>
      </c>
      <c r="K47" s="374">
        <v>374276</v>
      </c>
      <c r="L47" s="374">
        <v>407817</v>
      </c>
      <c r="M47" s="374">
        <v>392436</v>
      </c>
      <c r="N47" s="374">
        <v>346422</v>
      </c>
      <c r="O47" s="374">
        <v>317309</v>
      </c>
      <c r="P47" s="374">
        <v>297382</v>
      </c>
      <c r="Q47" s="374">
        <v>224920</v>
      </c>
      <c r="R47" s="374">
        <v>183543</v>
      </c>
      <c r="S47" s="374">
        <v>130325</v>
      </c>
      <c r="T47" s="374">
        <v>110728</v>
      </c>
      <c r="U47" s="522"/>
      <c r="V47" s="140"/>
      <c r="W47" s="522"/>
    </row>
    <row r="48" spans="1:23" ht="12.75" x14ac:dyDescent="0.2">
      <c r="A48" s="375">
        <v>2014</v>
      </c>
      <c r="B48" s="374">
        <v>5347600</v>
      </c>
      <c r="C48" s="374">
        <v>291857</v>
      </c>
      <c r="D48" s="374">
        <v>288721</v>
      </c>
      <c r="E48" s="374">
        <v>271899</v>
      </c>
      <c r="F48" s="374">
        <v>308271</v>
      </c>
      <c r="G48" s="374">
        <v>368541</v>
      </c>
      <c r="H48" s="374">
        <v>357558</v>
      </c>
      <c r="I48" s="374">
        <v>343682</v>
      </c>
      <c r="J48" s="374">
        <v>314957</v>
      </c>
      <c r="K48" s="374">
        <v>360888</v>
      </c>
      <c r="L48" s="374">
        <v>403678</v>
      </c>
      <c r="M48" s="374">
        <v>398635</v>
      </c>
      <c r="N48" s="374">
        <v>354653</v>
      </c>
      <c r="O48" s="374">
        <v>315810</v>
      </c>
      <c r="P48" s="374">
        <v>305577</v>
      </c>
      <c r="Q48" s="374">
        <v>229635</v>
      </c>
      <c r="R48" s="374">
        <v>186414</v>
      </c>
      <c r="S48" s="374">
        <v>132443</v>
      </c>
      <c r="T48" s="374">
        <v>114381</v>
      </c>
      <c r="U48" s="522"/>
      <c r="V48" s="140"/>
      <c r="W48" s="522"/>
    </row>
    <row r="49" spans="1:23" ht="12.75" x14ac:dyDescent="0.2">
      <c r="A49" s="372">
        <v>2015</v>
      </c>
      <c r="B49" s="373">
        <v>5373000</v>
      </c>
      <c r="C49" s="373">
        <v>291174</v>
      </c>
      <c r="D49" s="373">
        <v>292356</v>
      </c>
      <c r="E49" s="373">
        <v>272142</v>
      </c>
      <c r="F49" s="373">
        <v>303983</v>
      </c>
      <c r="G49" s="373">
        <v>367670</v>
      </c>
      <c r="H49" s="373">
        <v>363886</v>
      </c>
      <c r="I49" s="373">
        <v>347900</v>
      </c>
      <c r="J49" s="373">
        <v>320137</v>
      </c>
      <c r="K49" s="373">
        <v>349825</v>
      </c>
      <c r="L49" s="373">
        <v>395818</v>
      </c>
      <c r="M49" s="373">
        <v>405293</v>
      </c>
      <c r="N49" s="373">
        <v>362820</v>
      </c>
      <c r="O49" s="373">
        <v>316998</v>
      </c>
      <c r="P49" s="373">
        <v>312955</v>
      </c>
      <c r="Q49" s="373">
        <v>232326</v>
      </c>
      <c r="R49" s="373">
        <v>187569</v>
      </c>
      <c r="S49" s="373">
        <v>134341</v>
      </c>
      <c r="T49" s="373">
        <v>115807</v>
      </c>
      <c r="U49" s="522"/>
      <c r="V49" s="140"/>
      <c r="W49" s="522"/>
    </row>
    <row r="50" spans="1:23" ht="12.75" x14ac:dyDescent="0.2">
      <c r="A50" s="372">
        <v>2016</v>
      </c>
      <c r="B50" s="373">
        <v>5404700</v>
      </c>
      <c r="C50" s="373">
        <v>287238</v>
      </c>
      <c r="D50" s="373">
        <v>298862</v>
      </c>
      <c r="E50" s="373">
        <v>274378</v>
      </c>
      <c r="F50" s="373">
        <v>298660</v>
      </c>
      <c r="G50" s="373">
        <v>363967</v>
      </c>
      <c r="H50" s="373">
        <v>374124</v>
      </c>
      <c r="I50" s="373">
        <v>351913</v>
      </c>
      <c r="J50" s="373">
        <v>327753</v>
      </c>
      <c r="K50" s="373">
        <v>337638</v>
      </c>
      <c r="L50" s="373">
        <v>392251</v>
      </c>
      <c r="M50" s="373">
        <v>406691</v>
      </c>
      <c r="N50" s="373">
        <v>370821</v>
      </c>
      <c r="O50" s="373">
        <v>321552</v>
      </c>
      <c r="P50" s="373">
        <v>317524</v>
      </c>
      <c r="Q50" s="373">
        <v>239019</v>
      </c>
      <c r="R50" s="373">
        <v>186846</v>
      </c>
      <c r="S50" s="373">
        <v>136418</v>
      </c>
      <c r="T50" s="373">
        <v>119045</v>
      </c>
      <c r="U50" s="522"/>
      <c r="V50" s="140"/>
      <c r="W50" s="522"/>
    </row>
    <row r="51" spans="1:23" ht="12.75" x14ac:dyDescent="0.2">
      <c r="A51" s="372">
        <v>2017</v>
      </c>
      <c r="B51" s="373">
        <v>5424800</v>
      </c>
      <c r="C51" s="373">
        <v>282106</v>
      </c>
      <c r="D51" s="373">
        <v>301951</v>
      </c>
      <c r="E51" s="373">
        <v>280097</v>
      </c>
      <c r="F51" s="373">
        <v>290040</v>
      </c>
      <c r="G51" s="373">
        <v>356609</v>
      </c>
      <c r="H51" s="373">
        <v>382248</v>
      </c>
      <c r="I51" s="373">
        <v>355080</v>
      </c>
      <c r="J51" s="373">
        <v>339053</v>
      </c>
      <c r="K51" s="373">
        <v>325033</v>
      </c>
      <c r="L51" s="373">
        <v>385070</v>
      </c>
      <c r="M51" s="373">
        <v>407049</v>
      </c>
      <c r="N51" s="373">
        <v>378886</v>
      </c>
      <c r="O51" s="373">
        <v>329011</v>
      </c>
      <c r="P51" s="373">
        <v>305066</v>
      </c>
      <c r="Q51" s="373">
        <v>259530</v>
      </c>
      <c r="R51" s="373">
        <v>188262</v>
      </c>
      <c r="S51" s="373">
        <v>137893</v>
      </c>
      <c r="T51" s="374">
        <v>121816</v>
      </c>
      <c r="U51" s="522"/>
      <c r="V51" s="140"/>
      <c r="W51" s="522"/>
    </row>
    <row r="52" spans="1:23" ht="12.75" x14ac:dyDescent="0.2">
      <c r="A52" s="372">
        <v>2018</v>
      </c>
      <c r="B52" s="373">
        <v>5438100</v>
      </c>
      <c r="C52" s="373">
        <v>276862</v>
      </c>
      <c r="D52" s="373">
        <v>301089</v>
      </c>
      <c r="E52" s="373">
        <v>287790</v>
      </c>
      <c r="F52" s="373">
        <v>284564</v>
      </c>
      <c r="G52" s="373">
        <v>350624</v>
      </c>
      <c r="H52" s="373">
        <v>382340</v>
      </c>
      <c r="I52" s="373">
        <v>361258</v>
      </c>
      <c r="J52" s="373">
        <v>347997</v>
      </c>
      <c r="K52" s="373">
        <v>317522</v>
      </c>
      <c r="L52" s="373">
        <v>374287</v>
      </c>
      <c r="M52" s="373">
        <v>404687</v>
      </c>
      <c r="N52" s="373">
        <v>386660</v>
      </c>
      <c r="O52" s="373">
        <v>336306</v>
      </c>
      <c r="P52" s="373">
        <v>300413</v>
      </c>
      <c r="Q52" s="373">
        <v>270965</v>
      </c>
      <c r="R52" s="373">
        <v>191102</v>
      </c>
      <c r="S52" s="373">
        <v>140258</v>
      </c>
      <c r="T52" s="374">
        <v>123376</v>
      </c>
      <c r="U52" s="522"/>
      <c r="V52" s="140"/>
      <c r="W52" s="522"/>
    </row>
    <row r="53" spans="1:23" ht="12.75" x14ac:dyDescent="0.2">
      <c r="A53" s="376">
        <v>2019</v>
      </c>
      <c r="B53" s="377">
        <v>5463300</v>
      </c>
      <c r="C53" s="377">
        <v>271715</v>
      </c>
      <c r="D53" s="377">
        <v>299316</v>
      </c>
      <c r="E53" s="377">
        <v>294674</v>
      </c>
      <c r="F53" s="377">
        <v>281958</v>
      </c>
      <c r="G53" s="377">
        <v>347456</v>
      </c>
      <c r="H53" s="377">
        <v>382255</v>
      </c>
      <c r="I53" s="377">
        <v>369463</v>
      </c>
      <c r="J53" s="377">
        <v>352522</v>
      </c>
      <c r="K53" s="377">
        <v>319432</v>
      </c>
      <c r="L53" s="377">
        <v>361458</v>
      </c>
      <c r="M53" s="377">
        <v>401090</v>
      </c>
      <c r="N53" s="377">
        <v>393123</v>
      </c>
      <c r="O53" s="377">
        <v>344693</v>
      </c>
      <c r="P53" s="377">
        <v>299444</v>
      </c>
      <c r="Q53" s="377">
        <v>278856</v>
      </c>
      <c r="R53" s="377">
        <v>195951</v>
      </c>
      <c r="S53" s="377">
        <v>142807</v>
      </c>
      <c r="T53" s="377">
        <v>127087</v>
      </c>
      <c r="U53" s="522"/>
      <c r="V53" s="140"/>
      <c r="W53" s="522"/>
    </row>
    <row r="54" spans="1:23" ht="12.75" x14ac:dyDescent="0.2">
      <c r="A54" s="137"/>
      <c r="B54" s="243"/>
      <c r="C54" s="243"/>
      <c r="D54" s="243"/>
      <c r="E54" s="243"/>
      <c r="F54" s="243"/>
      <c r="G54" s="243"/>
      <c r="H54" s="243"/>
      <c r="I54" s="243"/>
      <c r="J54" s="243"/>
      <c r="K54" s="243"/>
      <c r="L54" s="243"/>
      <c r="M54" s="243"/>
      <c r="N54" s="243"/>
      <c r="O54" s="243"/>
      <c r="P54" s="243"/>
      <c r="Q54" s="243"/>
      <c r="R54" s="243"/>
      <c r="S54" s="243"/>
      <c r="T54" s="243"/>
      <c r="U54" s="522"/>
      <c r="V54" s="140"/>
      <c r="W54" s="522"/>
    </row>
    <row r="55" spans="1:23" ht="12.75" x14ac:dyDescent="0.2">
      <c r="I55" s="522"/>
      <c r="J55" s="522"/>
      <c r="K55" s="522"/>
      <c r="L55" s="522"/>
      <c r="M55" s="522"/>
      <c r="N55" s="522"/>
      <c r="O55" s="522"/>
      <c r="P55" s="522"/>
      <c r="Q55" s="522"/>
      <c r="R55" s="522"/>
      <c r="S55" s="522"/>
      <c r="T55" s="522"/>
      <c r="U55" s="522"/>
      <c r="V55" s="522"/>
      <c r="W55" s="522"/>
    </row>
    <row r="56" spans="1:23" ht="12.75" x14ac:dyDescent="0.2">
      <c r="A56" s="522"/>
      <c r="B56" s="522"/>
      <c r="C56" s="522"/>
      <c r="D56" s="522"/>
      <c r="E56" s="522"/>
      <c r="F56" s="522"/>
      <c r="G56" s="522"/>
      <c r="H56" s="522"/>
      <c r="I56" s="522"/>
      <c r="J56" s="522"/>
      <c r="K56" s="522"/>
      <c r="L56" s="522"/>
      <c r="M56" s="522"/>
      <c r="N56" s="522"/>
      <c r="O56" s="522"/>
      <c r="P56" s="522"/>
      <c r="Q56" s="522"/>
      <c r="R56" s="522"/>
      <c r="S56" s="522"/>
      <c r="T56" s="522"/>
      <c r="U56" s="522"/>
      <c r="V56" s="522"/>
      <c r="W56" s="522"/>
    </row>
    <row r="57" spans="1:23" ht="12.75" x14ac:dyDescent="0.2">
      <c r="I57" s="522"/>
      <c r="J57" s="522"/>
      <c r="K57" s="522"/>
      <c r="L57" s="522"/>
      <c r="M57" s="522"/>
      <c r="N57" s="522"/>
      <c r="O57" s="522"/>
      <c r="P57" s="522"/>
      <c r="Q57" s="522"/>
      <c r="R57" s="522"/>
      <c r="S57" s="522"/>
      <c r="T57" s="522"/>
      <c r="U57" s="522"/>
      <c r="V57" s="522"/>
      <c r="W57" s="522"/>
    </row>
    <row r="58" spans="1:23" ht="12.75" x14ac:dyDescent="0.2">
      <c r="A58" s="1040" t="s">
        <v>324</v>
      </c>
      <c r="B58" s="1040"/>
      <c r="C58" s="1040"/>
      <c r="D58" s="1040"/>
      <c r="E58" s="1040"/>
      <c r="F58" s="1040"/>
      <c r="G58" s="1040"/>
      <c r="H58" s="1040"/>
      <c r="I58" s="522"/>
      <c r="J58" s="522"/>
      <c r="K58" s="522"/>
      <c r="L58" s="522"/>
      <c r="M58" s="522"/>
      <c r="N58" s="522"/>
      <c r="O58" s="522"/>
      <c r="P58" s="522"/>
      <c r="Q58" s="522"/>
      <c r="R58" s="522"/>
      <c r="S58" s="522"/>
      <c r="T58" s="522"/>
      <c r="U58" s="522"/>
      <c r="V58" s="522"/>
      <c r="W58" s="522"/>
    </row>
    <row r="59" spans="1:23" ht="12.75" x14ac:dyDescent="0.2">
      <c r="A59" s="522"/>
      <c r="B59" s="522"/>
      <c r="C59" s="522"/>
      <c r="D59" s="522"/>
      <c r="E59" s="522"/>
      <c r="F59" s="522"/>
      <c r="G59" s="522"/>
      <c r="H59" s="522"/>
      <c r="I59" s="1055" t="s">
        <v>156</v>
      </c>
      <c r="J59" s="522"/>
      <c r="K59" s="1055" t="s">
        <v>133</v>
      </c>
      <c r="L59" s="522"/>
      <c r="M59" s="522"/>
      <c r="N59" s="522"/>
      <c r="O59" s="522"/>
      <c r="P59" s="522"/>
      <c r="Q59" s="522"/>
      <c r="R59" s="522"/>
      <c r="S59" s="522"/>
      <c r="T59" s="522"/>
      <c r="U59" s="522"/>
      <c r="V59" s="522"/>
      <c r="W59" s="522"/>
    </row>
    <row r="60" spans="1:23" ht="12.75" x14ac:dyDescent="0.2">
      <c r="A60" s="522"/>
      <c r="B60" s="522"/>
      <c r="C60" s="522" t="s">
        <v>128</v>
      </c>
      <c r="D60" s="522" t="s">
        <v>129</v>
      </c>
      <c r="E60" s="522" t="s">
        <v>130</v>
      </c>
      <c r="F60" s="522" t="s">
        <v>131</v>
      </c>
      <c r="G60" s="522" t="s">
        <v>132</v>
      </c>
      <c r="H60" s="522"/>
      <c r="I60" s="1055"/>
      <c r="J60" s="522"/>
      <c r="K60" s="1055"/>
      <c r="L60" s="522"/>
      <c r="M60" s="522"/>
      <c r="N60" s="522"/>
      <c r="O60" s="522"/>
      <c r="P60" s="522"/>
      <c r="Q60" s="522"/>
      <c r="R60" s="522"/>
      <c r="S60" s="522"/>
      <c r="T60" s="522"/>
      <c r="U60" s="522"/>
      <c r="V60" s="522"/>
      <c r="W60" s="522"/>
    </row>
    <row r="61" spans="1:23" ht="12.75" x14ac:dyDescent="0.2">
      <c r="A61" s="522"/>
      <c r="B61" s="522"/>
      <c r="H61" s="522"/>
      <c r="I61" s="1055"/>
      <c r="J61" s="522"/>
      <c r="K61" s="1055"/>
      <c r="L61" s="522"/>
      <c r="N61" s="522"/>
      <c r="O61" s="522"/>
      <c r="P61" s="522"/>
      <c r="Q61" s="522"/>
      <c r="R61" s="522"/>
      <c r="S61" s="522"/>
      <c r="T61" s="522"/>
      <c r="U61" s="522"/>
      <c r="V61" s="522"/>
      <c r="W61" s="522"/>
    </row>
    <row r="62" spans="1:23" ht="12.75" x14ac:dyDescent="0.2">
      <c r="A62" s="132">
        <f t="shared" ref="A62:A81" si="2">A34</f>
        <v>2000</v>
      </c>
      <c r="B62" s="522"/>
      <c r="C62" s="141">
        <f t="shared" ref="C62:C80" si="3">F34+G34</f>
        <v>627501</v>
      </c>
      <c r="D62" s="141">
        <f t="shared" ref="D62:D80" si="4">H34+I34</f>
        <v>716705</v>
      </c>
      <c r="E62" s="141">
        <f t="shared" ref="E62:E80" si="5">J34+K34</f>
        <v>774362</v>
      </c>
      <c r="F62" s="141">
        <f t="shared" ref="F62:F80" si="6">L34+M34</f>
        <v>679219</v>
      </c>
      <c r="G62" s="141">
        <f t="shared" ref="G62:G80" si="7">N34+O34</f>
        <v>546229</v>
      </c>
      <c r="H62" s="522"/>
      <c r="I62" s="141">
        <f t="shared" ref="I62:I77" si="8">SUM(C62:G62)</f>
        <v>3344016</v>
      </c>
      <c r="J62" s="522"/>
      <c r="K62" s="141">
        <f t="shared" ref="K62:K80" si="9">B34</f>
        <v>5062940</v>
      </c>
      <c r="L62" s="522"/>
      <c r="N62" s="522"/>
      <c r="O62" s="522"/>
      <c r="P62" s="522"/>
      <c r="Q62" s="522"/>
      <c r="R62" s="522"/>
      <c r="S62" s="522"/>
      <c r="T62" s="522"/>
      <c r="U62" s="522"/>
      <c r="V62" s="522"/>
      <c r="W62" s="522"/>
    </row>
    <row r="63" spans="1:23" ht="12.75" x14ac:dyDescent="0.2">
      <c r="A63" s="132">
        <f t="shared" si="2"/>
        <v>2001</v>
      </c>
      <c r="B63" s="522"/>
      <c r="C63" s="141">
        <f t="shared" si="3"/>
        <v>633000</v>
      </c>
      <c r="D63" s="141">
        <f t="shared" si="4"/>
        <v>696122</v>
      </c>
      <c r="E63" s="141">
        <f t="shared" si="5"/>
        <v>782120</v>
      </c>
      <c r="F63" s="141">
        <f t="shared" si="6"/>
        <v>689091</v>
      </c>
      <c r="G63" s="141">
        <f t="shared" si="7"/>
        <v>551689</v>
      </c>
      <c r="H63" s="522"/>
      <c r="I63" s="141">
        <f t="shared" si="8"/>
        <v>3352022</v>
      </c>
      <c r="J63" s="522"/>
      <c r="K63" s="141">
        <f t="shared" si="9"/>
        <v>5064200</v>
      </c>
      <c r="L63" s="522"/>
      <c r="N63" s="522"/>
      <c r="O63" s="522"/>
      <c r="P63" s="522"/>
      <c r="Q63" s="522"/>
      <c r="R63" s="522"/>
      <c r="S63" s="522"/>
      <c r="T63" s="522"/>
      <c r="U63" s="522"/>
      <c r="V63" s="522"/>
      <c r="W63" s="522"/>
    </row>
    <row r="64" spans="1:23" ht="12.75" x14ac:dyDescent="0.2">
      <c r="A64" s="132">
        <f t="shared" si="2"/>
        <v>2002</v>
      </c>
      <c r="B64" s="522"/>
      <c r="C64" s="141">
        <f t="shared" si="3"/>
        <v>641770</v>
      </c>
      <c r="D64" s="141">
        <f t="shared" si="4"/>
        <v>672023</v>
      </c>
      <c r="E64" s="141">
        <f t="shared" si="5"/>
        <v>788888</v>
      </c>
      <c r="F64" s="141">
        <f t="shared" si="6"/>
        <v>683210</v>
      </c>
      <c r="G64" s="141">
        <f t="shared" si="7"/>
        <v>574126</v>
      </c>
      <c r="H64" s="522"/>
      <c r="I64" s="141">
        <f t="shared" si="8"/>
        <v>3360017</v>
      </c>
      <c r="J64" s="522"/>
      <c r="K64" s="141">
        <f t="shared" si="9"/>
        <v>5066000</v>
      </c>
      <c r="L64" s="522"/>
      <c r="N64" s="522"/>
      <c r="O64" s="522"/>
      <c r="P64" s="522"/>
      <c r="Q64" s="522"/>
      <c r="R64" s="522"/>
      <c r="S64" s="522"/>
      <c r="T64" s="522"/>
      <c r="U64" s="522"/>
      <c r="V64" s="522"/>
      <c r="W64" s="522"/>
    </row>
    <row r="65" spans="1:23" ht="12.75" x14ac:dyDescent="0.2">
      <c r="A65" s="132">
        <f t="shared" si="2"/>
        <v>2003</v>
      </c>
      <c r="B65" s="522"/>
      <c r="C65" s="141">
        <f t="shared" si="3"/>
        <v>649412</v>
      </c>
      <c r="D65" s="141">
        <f t="shared" si="4"/>
        <v>651761</v>
      </c>
      <c r="E65" s="141">
        <f t="shared" si="5"/>
        <v>793213</v>
      </c>
      <c r="F65" s="141">
        <f t="shared" si="6"/>
        <v>685178</v>
      </c>
      <c r="G65" s="141">
        <f t="shared" si="7"/>
        <v>589496</v>
      </c>
      <c r="H65" s="522"/>
      <c r="I65" s="141">
        <f t="shared" si="8"/>
        <v>3369060</v>
      </c>
      <c r="J65" s="522"/>
      <c r="K65" s="141">
        <f t="shared" si="9"/>
        <v>5068500</v>
      </c>
      <c r="L65" s="522"/>
      <c r="N65" s="522"/>
      <c r="O65" s="522"/>
      <c r="P65" s="522"/>
      <c r="Q65" s="522"/>
      <c r="R65" s="522"/>
      <c r="S65" s="522"/>
      <c r="T65" s="522"/>
      <c r="U65" s="522"/>
      <c r="V65" s="522"/>
      <c r="W65" s="522"/>
    </row>
    <row r="66" spans="1:23" ht="12.75" x14ac:dyDescent="0.2">
      <c r="A66" s="132">
        <f t="shared" si="2"/>
        <v>2004</v>
      </c>
      <c r="B66" s="522"/>
      <c r="C66" s="141">
        <f t="shared" si="3"/>
        <v>652666</v>
      </c>
      <c r="D66" s="141">
        <f t="shared" si="4"/>
        <v>639942</v>
      </c>
      <c r="E66" s="141">
        <f t="shared" si="5"/>
        <v>795930</v>
      </c>
      <c r="F66" s="141">
        <f t="shared" si="6"/>
        <v>692466</v>
      </c>
      <c r="G66" s="141">
        <f t="shared" si="7"/>
        <v>603404</v>
      </c>
      <c r="H66" s="522"/>
      <c r="I66" s="141">
        <f t="shared" si="8"/>
        <v>3384408</v>
      </c>
      <c r="J66" s="522"/>
      <c r="K66" s="141">
        <f t="shared" si="9"/>
        <v>5084300</v>
      </c>
      <c r="L66" s="522"/>
      <c r="N66" s="522"/>
      <c r="O66" s="522"/>
      <c r="P66" s="522"/>
      <c r="Q66" s="522"/>
      <c r="R66" s="522"/>
      <c r="S66" s="522"/>
      <c r="T66" s="522"/>
      <c r="U66" s="522"/>
      <c r="V66" s="522"/>
      <c r="W66" s="522"/>
    </row>
    <row r="67" spans="1:23" ht="12.75" x14ac:dyDescent="0.2">
      <c r="A67" s="132">
        <f t="shared" si="2"/>
        <v>2005</v>
      </c>
      <c r="B67" s="522"/>
      <c r="C67" s="141">
        <f t="shared" si="3"/>
        <v>658455</v>
      </c>
      <c r="D67" s="141">
        <f t="shared" si="4"/>
        <v>636862</v>
      </c>
      <c r="E67" s="141">
        <f t="shared" si="5"/>
        <v>796081</v>
      </c>
      <c r="F67" s="141">
        <f t="shared" si="6"/>
        <v>702723</v>
      </c>
      <c r="G67" s="141">
        <f t="shared" si="7"/>
        <v>614735</v>
      </c>
      <c r="H67" s="522"/>
      <c r="I67" s="141">
        <f t="shared" si="8"/>
        <v>3408856</v>
      </c>
      <c r="J67" s="522"/>
      <c r="K67" s="141">
        <f t="shared" si="9"/>
        <v>5110200</v>
      </c>
      <c r="L67" s="522"/>
      <c r="N67" s="522"/>
      <c r="O67" s="522"/>
      <c r="P67" s="522"/>
      <c r="Q67" s="522"/>
      <c r="R67" s="522"/>
      <c r="S67" s="522"/>
      <c r="T67" s="522"/>
      <c r="U67" s="522"/>
      <c r="V67" s="522"/>
      <c r="W67" s="522"/>
    </row>
    <row r="68" spans="1:23" ht="12.75" x14ac:dyDescent="0.2">
      <c r="A68" s="132">
        <f t="shared" si="2"/>
        <v>2006</v>
      </c>
      <c r="B68" s="522"/>
      <c r="C68" s="141">
        <f t="shared" si="3"/>
        <v>663473</v>
      </c>
      <c r="D68" s="141">
        <f t="shared" si="4"/>
        <v>633906</v>
      </c>
      <c r="E68" s="141">
        <f t="shared" si="5"/>
        <v>794165</v>
      </c>
      <c r="F68" s="141">
        <f t="shared" si="6"/>
        <v>715296</v>
      </c>
      <c r="G68" s="141">
        <f t="shared" si="7"/>
        <v>626926</v>
      </c>
      <c r="H68" s="522"/>
      <c r="I68" s="141">
        <f t="shared" si="8"/>
        <v>3433766</v>
      </c>
      <c r="J68" s="522"/>
      <c r="K68" s="141">
        <f t="shared" si="9"/>
        <v>5133000</v>
      </c>
      <c r="L68" s="522"/>
      <c r="N68" s="522"/>
      <c r="O68" s="522"/>
      <c r="P68" s="522"/>
      <c r="Q68" s="522"/>
      <c r="R68" s="522"/>
      <c r="S68" s="522"/>
      <c r="T68" s="522"/>
      <c r="U68" s="522"/>
      <c r="V68" s="522"/>
      <c r="W68" s="522"/>
    </row>
    <row r="69" spans="1:23" ht="12.75" x14ac:dyDescent="0.2">
      <c r="A69" s="132">
        <f t="shared" si="2"/>
        <v>2007</v>
      </c>
      <c r="B69" s="522"/>
      <c r="C69" s="141">
        <f t="shared" si="3"/>
        <v>670850</v>
      </c>
      <c r="D69" s="141">
        <f t="shared" si="4"/>
        <v>638117</v>
      </c>
      <c r="E69" s="141">
        <f t="shared" si="5"/>
        <v>788910</v>
      </c>
      <c r="F69" s="141">
        <f t="shared" si="6"/>
        <v>732085</v>
      </c>
      <c r="G69" s="141">
        <f t="shared" si="7"/>
        <v>635763</v>
      </c>
      <c r="H69" s="522"/>
      <c r="I69" s="141">
        <f t="shared" si="8"/>
        <v>3465725</v>
      </c>
      <c r="J69" s="522"/>
      <c r="K69" s="141">
        <f t="shared" si="9"/>
        <v>5170000</v>
      </c>
      <c r="L69" s="522"/>
      <c r="N69" s="522"/>
      <c r="O69" s="522"/>
      <c r="P69" s="522"/>
      <c r="Q69" s="522"/>
      <c r="R69" s="522"/>
      <c r="S69" s="522"/>
      <c r="T69" s="522"/>
      <c r="U69" s="522"/>
      <c r="V69" s="522"/>
      <c r="W69" s="522"/>
    </row>
    <row r="70" spans="1:23" ht="12.75" x14ac:dyDescent="0.2">
      <c r="A70" s="132">
        <f t="shared" si="2"/>
        <v>2008</v>
      </c>
      <c r="B70" s="522"/>
      <c r="C70" s="141">
        <f t="shared" si="3"/>
        <v>675812</v>
      </c>
      <c r="D70" s="141">
        <f t="shared" si="4"/>
        <v>643007</v>
      </c>
      <c r="E70" s="141">
        <f t="shared" si="5"/>
        <v>777652</v>
      </c>
      <c r="F70" s="141">
        <f t="shared" si="6"/>
        <v>747935</v>
      </c>
      <c r="G70" s="141">
        <f t="shared" si="7"/>
        <v>642651</v>
      </c>
      <c r="H70" s="522"/>
      <c r="I70" s="141">
        <f t="shared" si="8"/>
        <v>3487057</v>
      </c>
      <c r="J70" s="522"/>
      <c r="K70" s="141">
        <f t="shared" si="9"/>
        <v>5202900</v>
      </c>
      <c r="L70" s="522"/>
      <c r="N70" s="522"/>
      <c r="O70" s="522"/>
      <c r="P70" s="522"/>
      <c r="Q70" s="522"/>
      <c r="R70" s="522"/>
      <c r="S70" s="522"/>
      <c r="T70" s="522"/>
      <c r="U70" s="522"/>
      <c r="V70" s="522"/>
      <c r="W70" s="522"/>
    </row>
    <row r="71" spans="1:23" ht="12.75" x14ac:dyDescent="0.2">
      <c r="A71" s="132">
        <f t="shared" si="2"/>
        <v>2009</v>
      </c>
      <c r="B71" s="522"/>
      <c r="C71" s="141">
        <f t="shared" si="3"/>
        <v>681022</v>
      </c>
      <c r="D71" s="141">
        <f t="shared" si="4"/>
        <v>649427</v>
      </c>
      <c r="E71" s="141">
        <f t="shared" si="5"/>
        <v>761548</v>
      </c>
      <c r="F71" s="141">
        <f t="shared" si="6"/>
        <v>762732</v>
      </c>
      <c r="G71" s="141">
        <f t="shared" si="7"/>
        <v>649367</v>
      </c>
      <c r="H71" s="522"/>
      <c r="I71" s="141">
        <f t="shared" si="8"/>
        <v>3504096</v>
      </c>
      <c r="J71" s="522"/>
      <c r="K71" s="141">
        <f t="shared" si="9"/>
        <v>5231900</v>
      </c>
      <c r="L71" s="522"/>
      <c r="N71" s="522"/>
      <c r="O71" s="522"/>
      <c r="P71" s="522"/>
      <c r="Q71" s="522"/>
      <c r="R71" s="522"/>
      <c r="S71" s="522"/>
      <c r="T71" s="522"/>
      <c r="U71" s="522"/>
      <c r="V71" s="522"/>
      <c r="W71" s="522"/>
    </row>
    <row r="72" spans="1:23" ht="12.75" x14ac:dyDescent="0.2">
      <c r="A72" s="132">
        <f t="shared" si="2"/>
        <v>2010</v>
      </c>
      <c r="B72" s="522"/>
      <c r="C72" s="141">
        <f t="shared" si="3"/>
        <v>685549</v>
      </c>
      <c r="D72" s="141">
        <f t="shared" si="4"/>
        <v>658417</v>
      </c>
      <c r="E72" s="141">
        <f t="shared" si="5"/>
        <v>743649</v>
      </c>
      <c r="F72" s="141">
        <f t="shared" si="6"/>
        <v>777560</v>
      </c>
      <c r="G72" s="141">
        <f t="shared" si="7"/>
        <v>658584</v>
      </c>
      <c r="H72" s="522"/>
      <c r="I72" s="141">
        <f t="shared" si="8"/>
        <v>3523759</v>
      </c>
      <c r="J72" s="522"/>
      <c r="K72" s="141">
        <f t="shared" si="9"/>
        <v>5262200</v>
      </c>
      <c r="L72" s="522"/>
      <c r="N72" s="522"/>
      <c r="O72" s="522"/>
      <c r="P72" s="522"/>
      <c r="Q72" s="522"/>
      <c r="R72" s="522"/>
      <c r="S72" s="522"/>
      <c r="T72" s="522"/>
      <c r="U72" s="522"/>
      <c r="V72" s="522"/>
      <c r="W72" s="522"/>
    </row>
    <row r="73" spans="1:23" ht="12.75" x14ac:dyDescent="0.2">
      <c r="A73" s="132">
        <f t="shared" si="2"/>
        <v>2011</v>
      </c>
      <c r="B73" s="522"/>
      <c r="C73" s="141">
        <f t="shared" si="3"/>
        <v>692411</v>
      </c>
      <c r="D73" s="141">
        <f t="shared" si="4"/>
        <v>670135</v>
      </c>
      <c r="E73" s="141">
        <f t="shared" si="5"/>
        <v>729765</v>
      </c>
      <c r="F73" s="141">
        <f t="shared" si="6"/>
        <v>788086</v>
      </c>
      <c r="G73" s="141">
        <f t="shared" si="7"/>
        <v>668387</v>
      </c>
      <c r="H73" s="522"/>
      <c r="I73" s="141">
        <f t="shared" si="8"/>
        <v>3548784</v>
      </c>
      <c r="J73" s="522"/>
      <c r="K73" s="141">
        <f t="shared" si="9"/>
        <v>5299900</v>
      </c>
      <c r="L73" s="522"/>
      <c r="N73" s="522"/>
      <c r="O73" s="522"/>
      <c r="P73" s="522"/>
      <c r="Q73" s="522"/>
      <c r="R73" s="522"/>
      <c r="S73" s="522"/>
      <c r="T73" s="522"/>
      <c r="U73" s="522"/>
      <c r="V73" s="522"/>
      <c r="W73" s="522"/>
    </row>
    <row r="74" spans="1:23" ht="12.75" x14ac:dyDescent="0.2">
      <c r="A74" s="132">
        <f t="shared" si="2"/>
        <v>2012</v>
      </c>
      <c r="B74" s="522"/>
      <c r="C74" s="141">
        <f t="shared" si="3"/>
        <v>690273</v>
      </c>
      <c r="D74" s="141">
        <f t="shared" si="4"/>
        <v>680269</v>
      </c>
      <c r="E74" s="141">
        <f t="shared" si="5"/>
        <v>707460</v>
      </c>
      <c r="F74" s="141">
        <f t="shared" si="6"/>
        <v>794973</v>
      </c>
      <c r="G74" s="141">
        <f t="shared" si="7"/>
        <v>661919</v>
      </c>
      <c r="H74" s="522"/>
      <c r="I74" s="141">
        <f t="shared" si="8"/>
        <v>3534894</v>
      </c>
      <c r="J74" s="522"/>
      <c r="K74" s="141">
        <f t="shared" si="9"/>
        <v>5313600</v>
      </c>
      <c r="L74" s="522"/>
      <c r="N74" s="522"/>
      <c r="O74" s="522"/>
      <c r="P74" s="522"/>
      <c r="Q74" s="522"/>
      <c r="R74" s="522"/>
      <c r="S74" s="522"/>
      <c r="T74" s="522"/>
      <c r="U74" s="522"/>
      <c r="V74" s="522"/>
      <c r="W74" s="522"/>
    </row>
    <row r="75" spans="1:23" ht="12.75" x14ac:dyDescent="0.2">
      <c r="A75" s="132">
        <f t="shared" si="2"/>
        <v>2013</v>
      </c>
      <c r="B75" s="522"/>
      <c r="C75" s="141">
        <f t="shared" si="3"/>
        <v>683776</v>
      </c>
      <c r="D75" s="141">
        <f t="shared" si="4"/>
        <v>692784</v>
      </c>
      <c r="E75" s="141">
        <f t="shared" si="5"/>
        <v>688386</v>
      </c>
      <c r="F75" s="141">
        <f t="shared" si="6"/>
        <v>800253</v>
      </c>
      <c r="G75" s="141">
        <f t="shared" si="7"/>
        <v>663731</v>
      </c>
      <c r="H75" s="522"/>
      <c r="I75" s="141">
        <f t="shared" si="8"/>
        <v>3528930</v>
      </c>
      <c r="J75" s="522"/>
      <c r="K75" s="141">
        <f t="shared" si="9"/>
        <v>5327700</v>
      </c>
      <c r="L75" s="522"/>
      <c r="N75" s="522"/>
      <c r="O75" s="522"/>
      <c r="P75" s="522"/>
      <c r="Q75" s="522"/>
      <c r="R75" s="522"/>
      <c r="S75" s="522"/>
      <c r="T75" s="522"/>
      <c r="U75" s="522"/>
      <c r="V75" s="522"/>
      <c r="W75" s="522"/>
    </row>
    <row r="76" spans="1:23" ht="12.75" x14ac:dyDescent="0.2">
      <c r="A76" s="132">
        <f t="shared" si="2"/>
        <v>2014</v>
      </c>
      <c r="B76" s="522"/>
      <c r="C76" s="141">
        <f t="shared" si="3"/>
        <v>676812</v>
      </c>
      <c r="D76" s="141">
        <f t="shared" si="4"/>
        <v>701240</v>
      </c>
      <c r="E76" s="141">
        <f t="shared" si="5"/>
        <v>675845</v>
      </c>
      <c r="F76" s="141">
        <f t="shared" si="6"/>
        <v>802313</v>
      </c>
      <c r="G76" s="141">
        <f t="shared" si="7"/>
        <v>670463</v>
      </c>
      <c r="H76" s="522"/>
      <c r="I76" s="141">
        <f t="shared" si="8"/>
        <v>3526673</v>
      </c>
      <c r="J76" s="522"/>
      <c r="K76" s="141">
        <f t="shared" si="9"/>
        <v>5347600</v>
      </c>
      <c r="L76" s="522"/>
      <c r="N76" s="522"/>
      <c r="O76" s="522"/>
      <c r="P76" s="522"/>
      <c r="Q76" s="522"/>
      <c r="R76" s="522"/>
      <c r="S76" s="522"/>
      <c r="T76" s="522"/>
      <c r="U76" s="522"/>
      <c r="V76" s="522"/>
      <c r="W76" s="522"/>
    </row>
    <row r="77" spans="1:23" ht="12.75" x14ac:dyDescent="0.2">
      <c r="A77" s="132">
        <f t="shared" si="2"/>
        <v>2015</v>
      </c>
      <c r="B77" s="522"/>
      <c r="C77" s="141">
        <f t="shared" si="3"/>
        <v>671653</v>
      </c>
      <c r="D77" s="141">
        <f t="shared" si="4"/>
        <v>711786</v>
      </c>
      <c r="E77" s="141">
        <f t="shared" si="5"/>
        <v>669962</v>
      </c>
      <c r="F77" s="141">
        <f t="shared" si="6"/>
        <v>801111</v>
      </c>
      <c r="G77" s="141">
        <f t="shared" si="7"/>
        <v>679818</v>
      </c>
      <c r="H77" s="522"/>
      <c r="I77" s="141">
        <f t="shared" si="8"/>
        <v>3534330</v>
      </c>
      <c r="J77" s="522"/>
      <c r="K77" s="141">
        <f t="shared" si="9"/>
        <v>5373000</v>
      </c>
      <c r="L77" s="522"/>
      <c r="N77" s="522"/>
      <c r="O77" s="522"/>
      <c r="P77" s="522"/>
      <c r="Q77" s="522"/>
      <c r="R77" s="522"/>
      <c r="S77" s="522"/>
      <c r="T77" s="522"/>
      <c r="U77" s="522"/>
      <c r="V77" s="522"/>
      <c r="W77" s="522"/>
    </row>
    <row r="78" spans="1:23" ht="12.75" x14ac:dyDescent="0.2">
      <c r="A78" s="132">
        <f t="shared" si="2"/>
        <v>2016</v>
      </c>
      <c r="B78" s="522"/>
      <c r="C78" s="141">
        <f t="shared" si="3"/>
        <v>662627</v>
      </c>
      <c r="D78" s="141">
        <f t="shared" si="4"/>
        <v>726037</v>
      </c>
      <c r="E78" s="141">
        <f t="shared" si="5"/>
        <v>665391</v>
      </c>
      <c r="F78" s="141">
        <f t="shared" si="6"/>
        <v>798942</v>
      </c>
      <c r="G78" s="141">
        <f t="shared" si="7"/>
        <v>692373</v>
      </c>
      <c r="H78" s="522"/>
      <c r="I78" s="141">
        <f t="shared" ref="I78" si="10">SUM(C78:G78)</f>
        <v>3545370</v>
      </c>
      <c r="J78" s="522"/>
      <c r="K78" s="141">
        <f t="shared" si="9"/>
        <v>5404700</v>
      </c>
      <c r="L78" s="522"/>
      <c r="N78" s="522"/>
      <c r="O78" s="522"/>
      <c r="P78" s="522"/>
      <c r="Q78" s="522"/>
      <c r="R78" s="522"/>
      <c r="S78" s="522"/>
      <c r="T78" s="522"/>
      <c r="U78" s="522"/>
      <c r="V78" s="522"/>
      <c r="W78" s="522"/>
    </row>
    <row r="79" spans="1:23" ht="12.75" x14ac:dyDescent="0.2">
      <c r="A79" s="132">
        <f t="shared" si="2"/>
        <v>2017</v>
      </c>
      <c r="B79" s="522"/>
      <c r="C79" s="141">
        <f t="shared" si="3"/>
        <v>646649</v>
      </c>
      <c r="D79" s="141">
        <f t="shared" si="4"/>
        <v>737328</v>
      </c>
      <c r="E79" s="141">
        <f t="shared" si="5"/>
        <v>664086</v>
      </c>
      <c r="F79" s="141">
        <f t="shared" si="6"/>
        <v>792119</v>
      </c>
      <c r="G79" s="141">
        <f t="shared" si="7"/>
        <v>707897</v>
      </c>
      <c r="H79" s="522"/>
      <c r="I79" s="141">
        <f t="shared" ref="I79:I80" si="11">SUM(C79:G79)</f>
        <v>3548079</v>
      </c>
      <c r="J79" s="522"/>
      <c r="K79" s="141">
        <f t="shared" si="9"/>
        <v>5424800</v>
      </c>
      <c r="L79" s="522"/>
      <c r="N79" s="522"/>
      <c r="O79" s="522"/>
      <c r="P79" s="522"/>
      <c r="Q79" s="522"/>
      <c r="R79" s="522"/>
      <c r="S79" s="522"/>
      <c r="T79" s="522"/>
      <c r="U79" s="522"/>
      <c r="V79" s="522"/>
      <c r="W79" s="522"/>
    </row>
    <row r="80" spans="1:23" ht="12.75" x14ac:dyDescent="0.2">
      <c r="A80" s="132">
        <f t="shared" si="2"/>
        <v>2018</v>
      </c>
      <c r="B80" s="522"/>
      <c r="C80" s="141">
        <f t="shared" si="3"/>
        <v>635188</v>
      </c>
      <c r="D80" s="141">
        <f t="shared" si="4"/>
        <v>743598</v>
      </c>
      <c r="E80" s="141">
        <f t="shared" si="5"/>
        <v>665519</v>
      </c>
      <c r="F80" s="141">
        <f t="shared" si="6"/>
        <v>778974</v>
      </c>
      <c r="G80" s="141">
        <f t="shared" si="7"/>
        <v>722966</v>
      </c>
      <c r="H80" s="522"/>
      <c r="I80" s="141">
        <f t="shared" si="11"/>
        <v>3546245</v>
      </c>
      <c r="J80" s="522"/>
      <c r="K80" s="141">
        <f t="shared" si="9"/>
        <v>5438100</v>
      </c>
      <c r="L80" s="522"/>
      <c r="N80" s="522"/>
      <c r="O80" s="522"/>
      <c r="P80" s="522"/>
      <c r="Q80" s="522"/>
      <c r="R80" s="522"/>
      <c r="S80" s="522"/>
      <c r="T80" s="522"/>
      <c r="U80" s="522"/>
      <c r="V80" s="522"/>
      <c r="W80" s="522"/>
    </row>
    <row r="81" spans="1:23" ht="12.75" x14ac:dyDescent="0.2">
      <c r="A81" s="132">
        <f t="shared" si="2"/>
        <v>2019</v>
      </c>
      <c r="B81" s="522"/>
      <c r="C81" s="141">
        <f t="shared" ref="C81" si="12">F53+G53</f>
        <v>629414</v>
      </c>
      <c r="D81" s="141">
        <f t="shared" ref="D81" si="13">H53+I53</f>
        <v>751718</v>
      </c>
      <c r="E81" s="141">
        <f t="shared" ref="E81" si="14">J53+K53</f>
        <v>671954</v>
      </c>
      <c r="F81" s="141">
        <f t="shared" ref="F81" si="15">L53+M53</f>
        <v>762548</v>
      </c>
      <c r="G81" s="141">
        <f t="shared" ref="G81" si="16">N53+O53</f>
        <v>737816</v>
      </c>
      <c r="H81" s="522"/>
      <c r="I81" s="141">
        <f t="shared" ref="I81" si="17">SUM(C81:G81)</f>
        <v>3553450</v>
      </c>
      <c r="J81" s="522"/>
      <c r="K81" s="141">
        <f t="shared" ref="K81" si="18">B53</f>
        <v>5463300</v>
      </c>
      <c r="L81" s="522"/>
      <c r="N81" s="522"/>
      <c r="O81" s="522"/>
      <c r="P81" s="522"/>
      <c r="Q81" s="522"/>
      <c r="R81" s="522"/>
      <c r="S81" s="522"/>
      <c r="T81" s="522"/>
      <c r="U81" s="522"/>
      <c r="V81" s="522"/>
      <c r="W81" s="522"/>
    </row>
    <row r="82" spans="1:23" ht="12.75" x14ac:dyDescent="0.2">
      <c r="A82" s="132"/>
      <c r="B82" s="522"/>
      <c r="C82" s="141"/>
      <c r="D82" s="141"/>
      <c r="E82" s="141"/>
      <c r="F82" s="141"/>
      <c r="G82" s="141"/>
      <c r="H82" s="522"/>
      <c r="I82" s="141"/>
      <c r="J82" s="522"/>
      <c r="K82" s="141"/>
      <c r="L82" s="522"/>
      <c r="M82" s="522"/>
      <c r="N82" s="522"/>
      <c r="O82" s="522"/>
      <c r="P82" s="522"/>
      <c r="Q82" s="522"/>
      <c r="R82" s="522"/>
      <c r="S82" s="522"/>
      <c r="T82" s="522"/>
      <c r="U82" s="522"/>
      <c r="V82" s="522"/>
      <c r="W82" s="522"/>
    </row>
    <row r="83" spans="1:23" ht="12.75" x14ac:dyDescent="0.2">
      <c r="A83" s="1040" t="s">
        <v>138</v>
      </c>
      <c r="B83" s="1040"/>
      <c r="C83" s="1040"/>
      <c r="D83" s="1040"/>
      <c r="E83" s="1040"/>
      <c r="F83" s="522"/>
      <c r="G83" s="522"/>
      <c r="H83" s="522"/>
      <c r="J83" s="522"/>
      <c r="L83" s="522"/>
      <c r="M83" s="522"/>
      <c r="N83" s="522"/>
      <c r="O83" s="522"/>
      <c r="P83" s="522"/>
      <c r="Q83" s="522"/>
      <c r="R83" s="522"/>
      <c r="S83" s="522"/>
      <c r="T83" s="522"/>
      <c r="U83" s="522"/>
      <c r="V83" s="522"/>
      <c r="W83" s="522"/>
    </row>
    <row r="84" spans="1:23" ht="12.75" x14ac:dyDescent="0.2">
      <c r="A84" s="520"/>
      <c r="B84" s="520"/>
      <c r="C84" s="520"/>
      <c r="D84" s="520"/>
      <c r="E84" s="520"/>
      <c r="F84" s="522"/>
      <c r="G84" s="522"/>
      <c r="H84" s="522"/>
      <c r="I84" s="283"/>
      <c r="J84" s="522"/>
      <c r="K84" s="283"/>
      <c r="L84" s="522"/>
      <c r="M84" s="522"/>
      <c r="N84" s="522"/>
      <c r="O84" s="522"/>
      <c r="P84" s="522"/>
      <c r="Q84" s="522"/>
      <c r="R84" s="522"/>
      <c r="S84" s="522"/>
      <c r="T84" s="522"/>
      <c r="U84" s="522"/>
      <c r="V84" s="522"/>
      <c r="W84" s="522"/>
    </row>
    <row r="85" spans="1:23" ht="12.75" x14ac:dyDescent="0.2">
      <c r="A85" s="520"/>
      <c r="B85" s="520"/>
      <c r="C85" s="522" t="s">
        <v>128</v>
      </c>
      <c r="D85" s="522" t="s">
        <v>129</v>
      </c>
      <c r="E85" s="522" t="s">
        <v>130</v>
      </c>
      <c r="F85" s="522" t="s">
        <v>131</v>
      </c>
      <c r="G85" s="522" t="s">
        <v>132</v>
      </c>
      <c r="H85" s="522"/>
      <c r="I85" s="283" t="s">
        <v>395</v>
      </c>
      <c r="J85" s="522"/>
      <c r="K85" s="283" t="s">
        <v>291</v>
      </c>
      <c r="L85" s="522"/>
      <c r="M85" s="522"/>
      <c r="N85" s="522"/>
      <c r="O85" s="522"/>
      <c r="P85" s="522"/>
      <c r="Q85" s="522"/>
      <c r="R85" s="522"/>
      <c r="S85" s="522"/>
      <c r="T85" s="522"/>
      <c r="U85" s="522"/>
      <c r="V85" s="522"/>
      <c r="W85" s="522"/>
    </row>
    <row r="86" spans="1:23" ht="12.75" x14ac:dyDescent="0.2">
      <c r="A86" s="522"/>
      <c r="B86" s="522"/>
      <c r="C86" s="522"/>
      <c r="D86" s="522"/>
      <c r="E86" s="522"/>
      <c r="F86" s="522"/>
      <c r="G86" s="522"/>
      <c r="H86" s="522"/>
      <c r="I86" s="522"/>
      <c r="J86" s="522"/>
      <c r="K86" s="522"/>
      <c r="L86" s="522"/>
      <c r="M86" s="522"/>
      <c r="N86" s="522"/>
      <c r="O86" s="522"/>
      <c r="P86" s="522"/>
      <c r="Q86" s="522"/>
      <c r="R86" s="522"/>
      <c r="S86" s="522"/>
      <c r="T86" s="522"/>
      <c r="U86" s="522"/>
      <c r="V86" s="522"/>
      <c r="W86" s="522"/>
    </row>
    <row r="87" spans="1:23" ht="12.75" x14ac:dyDescent="0.2">
      <c r="A87" s="132">
        <f>A62</f>
        <v>2000</v>
      </c>
      <c r="B87" s="522"/>
      <c r="C87" s="142">
        <f t="shared" ref="C87:G96" si="19">1000*C7/C62</f>
        <v>0.11633447596099449</v>
      </c>
      <c r="D87" s="142">
        <f t="shared" si="19"/>
        <v>0.17580454998918663</v>
      </c>
      <c r="E87" s="142">
        <f t="shared" si="19"/>
        <v>8.9105612103899723E-2</v>
      </c>
      <c r="F87" s="142">
        <f t="shared" si="19"/>
        <v>2.3556467059961516E-2</v>
      </c>
      <c r="G87" s="142">
        <f t="shared" si="19"/>
        <v>5.4922019885432667E-3</v>
      </c>
      <c r="H87" s="522"/>
      <c r="I87" s="142">
        <f t="shared" ref="I87:I106" si="20">1000*K7/I62</f>
        <v>8.5824948205989446E-2</v>
      </c>
      <c r="J87" s="522"/>
      <c r="K87" s="142">
        <f t="shared" ref="K87:K106" si="21">1000*I7/K62</f>
        <v>5.7673999691878634E-2</v>
      </c>
      <c r="L87" s="522"/>
      <c r="N87" s="522"/>
      <c r="O87" s="522"/>
      <c r="P87" s="522"/>
      <c r="Q87" s="522"/>
      <c r="R87" s="522"/>
      <c r="S87" s="522"/>
      <c r="T87" s="522"/>
      <c r="U87" s="522"/>
      <c r="V87" s="522"/>
      <c r="W87" s="522"/>
    </row>
    <row r="88" spans="1:23" ht="12.75" x14ac:dyDescent="0.2">
      <c r="A88" s="132">
        <f t="shared" ref="A88:A106" si="22">A63</f>
        <v>2001</v>
      </c>
      <c r="B88" s="522"/>
      <c r="C88" s="142">
        <f t="shared" si="19"/>
        <v>0.12480252764612954</v>
      </c>
      <c r="D88" s="142">
        <f t="shared" si="19"/>
        <v>0.20111417251573718</v>
      </c>
      <c r="E88" s="142">
        <f t="shared" si="19"/>
        <v>8.9500332429806165E-2</v>
      </c>
      <c r="F88" s="142">
        <f t="shared" si="19"/>
        <v>4.498680145292857E-2</v>
      </c>
      <c r="G88" s="142">
        <f t="shared" si="19"/>
        <v>1.4500923527567162E-2</v>
      </c>
      <c r="H88" s="522"/>
      <c r="I88" s="142">
        <f t="shared" si="20"/>
        <v>9.7851386416914932E-2</v>
      </c>
      <c r="J88" s="522"/>
      <c r="K88" s="142">
        <f t="shared" si="21"/>
        <v>6.5755696852414988E-2</v>
      </c>
      <c r="L88" s="522"/>
      <c r="N88" s="522"/>
      <c r="O88" s="522"/>
      <c r="P88" s="522"/>
      <c r="Q88" s="522"/>
      <c r="R88" s="522"/>
      <c r="S88" s="522"/>
      <c r="T88" s="522"/>
      <c r="U88" s="522"/>
      <c r="V88" s="522"/>
      <c r="W88" s="522"/>
    </row>
    <row r="89" spans="1:23" ht="12.75" x14ac:dyDescent="0.2">
      <c r="A89" s="132">
        <f t="shared" si="22"/>
        <v>2002</v>
      </c>
      <c r="B89" s="522"/>
      <c r="C89" s="142">
        <f t="shared" si="19"/>
        <v>0.1558190629041557</v>
      </c>
      <c r="D89" s="142">
        <f t="shared" si="19"/>
        <v>0.22767077912511924</v>
      </c>
      <c r="E89" s="142">
        <f t="shared" si="19"/>
        <v>0.11661984971250672</v>
      </c>
      <c r="F89" s="142">
        <f t="shared" si="19"/>
        <v>3.9519327878690301E-2</v>
      </c>
      <c r="G89" s="142">
        <f t="shared" si="19"/>
        <v>1.2192445560730571E-2</v>
      </c>
      <c r="H89" s="522"/>
      <c r="I89" s="142">
        <f t="shared" si="20"/>
        <v>0.11279704834826729</v>
      </c>
      <c r="J89" s="522"/>
      <c r="K89" s="142">
        <f t="shared" si="21"/>
        <v>7.5404658507698383E-2</v>
      </c>
      <c r="L89" s="522"/>
      <c r="N89" s="522"/>
      <c r="O89" s="522"/>
      <c r="P89" s="522"/>
      <c r="Q89" s="522"/>
      <c r="R89" s="522"/>
      <c r="S89" s="522"/>
      <c r="T89" s="522"/>
      <c r="U89" s="522"/>
      <c r="V89" s="522"/>
      <c r="W89" s="522"/>
    </row>
    <row r="90" spans="1:23" ht="12.75" x14ac:dyDescent="0.2">
      <c r="A90" s="132">
        <f t="shared" si="22"/>
        <v>2003</v>
      </c>
      <c r="B90" s="522"/>
      <c r="C90" s="142">
        <f t="shared" si="19"/>
        <v>0.12010865213454633</v>
      </c>
      <c r="D90" s="142">
        <f t="shared" si="19"/>
        <v>0.18871948459634744</v>
      </c>
      <c r="E90" s="142">
        <f t="shared" si="19"/>
        <v>0.10211632940962893</v>
      </c>
      <c r="F90" s="142">
        <f t="shared" si="19"/>
        <v>2.9189495284437036E-2</v>
      </c>
      <c r="G90" s="142">
        <f t="shared" si="19"/>
        <v>1.8660007871130594E-2</v>
      </c>
      <c r="H90" s="522"/>
      <c r="I90" s="142">
        <f t="shared" si="20"/>
        <v>9.2904252224656134E-2</v>
      </c>
      <c r="J90" s="522"/>
      <c r="K90" s="142">
        <f t="shared" si="21"/>
        <v>6.2937752786820553E-2</v>
      </c>
      <c r="L90" s="522"/>
      <c r="N90" s="522"/>
      <c r="O90" s="522"/>
      <c r="P90" s="522"/>
      <c r="Q90" s="522"/>
      <c r="R90" s="522"/>
      <c r="S90" s="522"/>
      <c r="T90" s="522"/>
      <c r="U90" s="522"/>
      <c r="V90" s="522"/>
      <c r="W90" s="522"/>
    </row>
    <row r="91" spans="1:23" ht="12.75" x14ac:dyDescent="0.2">
      <c r="A91" s="132">
        <f t="shared" si="22"/>
        <v>2004</v>
      </c>
      <c r="B91" s="522"/>
      <c r="C91" s="142">
        <f t="shared" si="19"/>
        <v>0.12410635761629991</v>
      </c>
      <c r="D91" s="142">
        <f t="shared" si="19"/>
        <v>0.21564454278669004</v>
      </c>
      <c r="E91" s="142">
        <f t="shared" si="19"/>
        <v>0.11558805422587413</v>
      </c>
      <c r="F91" s="142">
        <f t="shared" si="19"/>
        <v>5.054399782805221E-2</v>
      </c>
      <c r="G91" s="142">
        <f t="shared" si="19"/>
        <v>3.3145289060065894E-3</v>
      </c>
      <c r="H91" s="522"/>
      <c r="I91" s="142">
        <f t="shared" si="20"/>
        <v>0.10282448215463384</v>
      </c>
      <c r="J91" s="522"/>
      <c r="K91" s="142">
        <f t="shared" si="21"/>
        <v>7.0019471707019651E-2</v>
      </c>
      <c r="L91" s="522"/>
      <c r="N91" s="522"/>
      <c r="O91" s="522"/>
      <c r="P91" s="522"/>
      <c r="Q91" s="522"/>
      <c r="R91" s="522"/>
      <c r="S91" s="522"/>
      <c r="T91" s="522"/>
      <c r="U91" s="522"/>
      <c r="V91" s="522"/>
      <c r="W91" s="522"/>
    </row>
    <row r="92" spans="1:23" ht="12.75" x14ac:dyDescent="0.2">
      <c r="A92" s="132">
        <f t="shared" si="22"/>
        <v>2005</v>
      </c>
      <c r="B92" s="522"/>
      <c r="C92" s="142">
        <f t="shared" si="19"/>
        <v>7.1379213461815916E-2</v>
      </c>
      <c r="D92" s="142">
        <f t="shared" si="19"/>
        <v>0.16330068366459297</v>
      </c>
      <c r="E92" s="142">
        <f t="shared" si="19"/>
        <v>0.15827535137756082</v>
      </c>
      <c r="F92" s="142">
        <f t="shared" si="19"/>
        <v>5.2652325311680417E-2</v>
      </c>
      <c r="G92" s="142">
        <f t="shared" si="19"/>
        <v>1.7893889236825625E-2</v>
      </c>
      <c r="H92" s="522"/>
      <c r="I92" s="142">
        <f t="shared" si="20"/>
        <v>9.5339902888241693E-2</v>
      </c>
      <c r="J92" s="522"/>
      <c r="K92" s="142">
        <f t="shared" si="21"/>
        <v>6.5750851238699073E-2</v>
      </c>
      <c r="L92" s="522"/>
      <c r="N92" s="522"/>
      <c r="O92" s="522"/>
      <c r="P92" s="522"/>
      <c r="Q92" s="522"/>
      <c r="R92" s="522"/>
      <c r="S92" s="522"/>
      <c r="T92" s="522"/>
      <c r="U92" s="522"/>
      <c r="V92" s="522"/>
      <c r="W92" s="522"/>
    </row>
    <row r="93" spans="1:23" ht="12.75" x14ac:dyDescent="0.2">
      <c r="A93" s="132">
        <f t="shared" si="22"/>
        <v>2006</v>
      </c>
      <c r="B93" s="522"/>
      <c r="C93" s="142">
        <f t="shared" si="19"/>
        <v>0.10399820339335587</v>
      </c>
      <c r="D93" s="142">
        <f t="shared" si="19"/>
        <v>0.24293822743435148</v>
      </c>
      <c r="E93" s="142">
        <f t="shared" si="19"/>
        <v>0.15991639017080833</v>
      </c>
      <c r="F93" s="142">
        <f t="shared" si="19"/>
        <v>7.5493222386256872E-2</v>
      </c>
      <c r="G93" s="142">
        <f t="shared" si="19"/>
        <v>2.3926268810034994E-2</v>
      </c>
      <c r="H93" s="522"/>
      <c r="I93" s="142">
        <f t="shared" si="20"/>
        <v>0.12202345762640786</v>
      </c>
      <c r="J93" s="522"/>
      <c r="K93" s="142">
        <f t="shared" si="21"/>
        <v>8.1823495032144949E-2</v>
      </c>
      <c r="L93" s="522"/>
      <c r="N93" s="522"/>
      <c r="O93" s="522"/>
      <c r="P93" s="522"/>
      <c r="Q93" s="522"/>
      <c r="R93" s="522"/>
      <c r="S93" s="522"/>
      <c r="T93" s="522"/>
      <c r="U93" s="522"/>
      <c r="V93" s="522"/>
      <c r="W93" s="522"/>
    </row>
    <row r="94" spans="1:23" ht="12.75" x14ac:dyDescent="0.2">
      <c r="A94" s="132">
        <f t="shared" si="22"/>
        <v>2007</v>
      </c>
      <c r="B94" s="522"/>
      <c r="C94" s="142">
        <f t="shared" si="19"/>
        <v>0.14012074234180516</v>
      </c>
      <c r="D94" s="142">
        <f t="shared" si="19"/>
        <v>0.23349949930812061</v>
      </c>
      <c r="E94" s="142">
        <f t="shared" si="19"/>
        <v>0.18886818521757867</v>
      </c>
      <c r="F94" s="142">
        <f t="shared" si="19"/>
        <v>6.1468272126870512E-2</v>
      </c>
      <c r="G94" s="142">
        <f t="shared" si="19"/>
        <v>1.7302044944421113E-2</v>
      </c>
      <c r="H94" s="522"/>
      <c r="I94" s="142">
        <f t="shared" si="20"/>
        <v>0.1292658823189953</v>
      </c>
      <c r="J94" s="522"/>
      <c r="K94" s="142">
        <f t="shared" si="21"/>
        <v>8.800773694390715E-2</v>
      </c>
      <c r="L94" s="522"/>
      <c r="N94" s="522"/>
      <c r="O94" s="522"/>
      <c r="P94" s="522"/>
      <c r="Q94" s="522"/>
      <c r="R94" s="522"/>
      <c r="S94" s="522"/>
      <c r="T94" s="522"/>
      <c r="U94" s="522"/>
      <c r="V94" s="522"/>
      <c r="W94" s="522"/>
    </row>
    <row r="95" spans="1:23" ht="12.75" x14ac:dyDescent="0.2">
      <c r="A95" s="132">
        <f t="shared" si="22"/>
        <v>2008</v>
      </c>
      <c r="B95" s="522"/>
      <c r="C95" s="142">
        <f t="shared" si="19"/>
        <v>0.13613253389996036</v>
      </c>
      <c r="D95" s="142">
        <f t="shared" si="19"/>
        <v>0.32814572780700679</v>
      </c>
      <c r="E95" s="142">
        <f t="shared" si="19"/>
        <v>0.22375046936161677</v>
      </c>
      <c r="F95" s="142">
        <f t="shared" si="19"/>
        <v>9.4928035190223747E-2</v>
      </c>
      <c r="G95" s="142">
        <f t="shared" si="19"/>
        <v>2.6452927016374361E-2</v>
      </c>
      <c r="H95" s="522"/>
      <c r="I95" s="142">
        <f t="shared" si="20"/>
        <v>0.16202775004824985</v>
      </c>
      <c r="J95" s="522"/>
      <c r="K95" s="142">
        <f t="shared" si="21"/>
        <v>0.11032308904649331</v>
      </c>
      <c r="L95" s="522"/>
      <c r="N95" s="522"/>
      <c r="O95" s="522"/>
      <c r="P95" s="522"/>
      <c r="Q95" s="522"/>
      <c r="R95" s="522"/>
      <c r="S95" s="522"/>
      <c r="T95" s="522"/>
      <c r="U95" s="522"/>
      <c r="V95" s="522"/>
      <c r="W95" s="522"/>
    </row>
    <row r="96" spans="1:23" ht="12.75" x14ac:dyDescent="0.2">
      <c r="A96" s="132">
        <f t="shared" si="22"/>
        <v>2009</v>
      </c>
      <c r="B96" s="522"/>
      <c r="C96" s="142">
        <f t="shared" si="19"/>
        <v>0.1013183127710999</v>
      </c>
      <c r="D96" s="142">
        <f t="shared" si="19"/>
        <v>0.27408777275967894</v>
      </c>
      <c r="E96" s="142">
        <f t="shared" si="19"/>
        <v>0.24817870968080805</v>
      </c>
      <c r="F96" s="142">
        <f t="shared" si="19"/>
        <v>0.10226396689794057</v>
      </c>
      <c r="G96" s="142">
        <f t="shared" si="19"/>
        <v>3.0799224475527708E-2</v>
      </c>
      <c r="H96" s="522"/>
      <c r="I96" s="142">
        <f t="shared" si="20"/>
        <v>0.15239308512095559</v>
      </c>
      <c r="J96" s="522"/>
      <c r="K96" s="142">
        <f t="shared" si="21"/>
        <v>0.10416865765782986</v>
      </c>
      <c r="L96" s="522"/>
      <c r="N96" s="522"/>
      <c r="O96" s="522"/>
      <c r="P96" s="522"/>
      <c r="Q96" s="522"/>
      <c r="R96" s="522"/>
      <c r="S96" s="522"/>
      <c r="T96" s="522"/>
      <c r="U96" s="522"/>
      <c r="V96" s="522"/>
      <c r="W96" s="522"/>
    </row>
    <row r="97" spans="1:23" ht="12.75" x14ac:dyDescent="0.2">
      <c r="A97" s="132">
        <f t="shared" si="22"/>
        <v>2010</v>
      </c>
      <c r="B97" s="522"/>
      <c r="C97" s="143">
        <f t="shared" ref="C97:G106" si="23">1000*C17/C72</f>
        <v>9.4814520916812653E-2</v>
      </c>
      <c r="D97" s="143">
        <f t="shared" si="23"/>
        <v>0.24452588557099833</v>
      </c>
      <c r="E97" s="143">
        <f t="shared" si="23"/>
        <v>0.21246582729217681</v>
      </c>
      <c r="F97" s="143">
        <f t="shared" si="23"/>
        <v>9.7741653377231341E-2</v>
      </c>
      <c r="G97" s="143">
        <f t="shared" si="23"/>
        <v>3.036818386113237E-2</v>
      </c>
      <c r="H97" s="522"/>
      <c r="I97" s="142">
        <f t="shared" si="20"/>
        <v>0.13621816929023806</v>
      </c>
      <c r="J97" s="522"/>
      <c r="K97" s="143">
        <f t="shared" si="21"/>
        <v>9.2166774352932232E-2</v>
      </c>
      <c r="L97" s="522"/>
      <c r="N97" s="522"/>
      <c r="O97" s="522"/>
      <c r="P97" s="522"/>
      <c r="Q97" s="522"/>
      <c r="R97" s="522"/>
      <c r="S97" s="522"/>
      <c r="T97" s="522"/>
      <c r="U97" s="522"/>
      <c r="V97" s="522"/>
      <c r="W97" s="522"/>
    </row>
    <row r="98" spans="1:23" ht="12.75" x14ac:dyDescent="0.2">
      <c r="A98" s="132">
        <f t="shared" si="22"/>
        <v>2011</v>
      </c>
      <c r="B98" s="522"/>
      <c r="C98" s="143">
        <f t="shared" si="23"/>
        <v>8.3765278136829144E-2</v>
      </c>
      <c r="D98" s="143">
        <f t="shared" si="23"/>
        <v>0.27457154155505981</v>
      </c>
      <c r="E98" s="143">
        <f t="shared" si="23"/>
        <v>0.29050447746877417</v>
      </c>
      <c r="F98" s="143">
        <f t="shared" si="23"/>
        <v>0.11927632263483935</v>
      </c>
      <c r="G98" s="143">
        <f t="shared" si="23"/>
        <v>3.8899619531798192E-2</v>
      </c>
      <c r="H98" s="522"/>
      <c r="I98" s="142">
        <f t="shared" si="20"/>
        <v>0.1617455443892894</v>
      </c>
      <c r="J98" s="522"/>
      <c r="K98" s="143">
        <f t="shared" si="21"/>
        <v>0.11019075831619464</v>
      </c>
      <c r="L98" s="522"/>
      <c r="N98" s="522"/>
      <c r="O98" s="522"/>
      <c r="P98" s="522"/>
      <c r="Q98" s="522"/>
      <c r="R98" s="522"/>
      <c r="S98" s="522"/>
      <c r="T98" s="522"/>
      <c r="U98" s="522"/>
      <c r="V98" s="522"/>
      <c r="W98" s="522"/>
    </row>
    <row r="99" spans="1:23" ht="12.75" x14ac:dyDescent="0.2">
      <c r="A99" s="132">
        <f t="shared" si="22"/>
        <v>2012</v>
      </c>
      <c r="B99" s="522"/>
      <c r="C99" s="143">
        <f t="shared" si="23"/>
        <v>6.6640300286987905E-2</v>
      </c>
      <c r="D99" s="143">
        <f t="shared" si="23"/>
        <v>0.25137114876614985</v>
      </c>
      <c r="E99" s="143">
        <f t="shared" si="23"/>
        <v>0.28128798801345661</v>
      </c>
      <c r="F99" s="143">
        <f t="shared" si="23"/>
        <v>0.14465900099751816</v>
      </c>
      <c r="G99" s="143">
        <f t="shared" si="23"/>
        <v>5.1365801555779481E-2</v>
      </c>
      <c r="H99" s="522"/>
      <c r="I99" s="142">
        <f t="shared" si="20"/>
        <v>0.15983506153225527</v>
      </c>
      <c r="J99" s="522"/>
      <c r="K99" s="143">
        <f t="shared" si="21"/>
        <v>0.10934206564287866</v>
      </c>
      <c r="L99" s="522"/>
      <c r="N99" s="522"/>
      <c r="O99" s="522"/>
      <c r="P99" s="522"/>
      <c r="Q99" s="522"/>
      <c r="R99" s="522"/>
      <c r="S99" s="522"/>
      <c r="T99" s="522"/>
      <c r="U99" s="522"/>
      <c r="V99" s="522"/>
      <c r="W99" s="522"/>
    </row>
    <row r="100" spans="1:23" ht="12.75" x14ac:dyDescent="0.2">
      <c r="A100" s="132">
        <f t="shared" si="22"/>
        <v>2013</v>
      </c>
      <c r="B100" s="522"/>
      <c r="C100" s="143">
        <f t="shared" si="23"/>
        <v>4.6798951703481841E-2</v>
      </c>
      <c r="D100" s="143">
        <f t="shared" si="23"/>
        <v>0.19919628628836694</v>
      </c>
      <c r="E100" s="143">
        <f t="shared" si="23"/>
        <v>0.26729189727856173</v>
      </c>
      <c r="F100" s="143">
        <f t="shared" si="23"/>
        <v>0.15620060155975674</v>
      </c>
      <c r="G100" s="143">
        <f t="shared" si="23"/>
        <v>5.8758744129775463E-2</v>
      </c>
      <c r="H100" s="522"/>
      <c r="I100" s="142">
        <f t="shared" si="20"/>
        <v>0.14678670305163322</v>
      </c>
      <c r="J100" s="522"/>
      <c r="K100" s="143">
        <f t="shared" si="21"/>
        <v>9.891698106124594E-2</v>
      </c>
      <c r="L100" s="522"/>
      <c r="N100" s="522"/>
      <c r="O100" s="522"/>
      <c r="P100" s="522"/>
      <c r="Q100" s="522"/>
      <c r="R100" s="522"/>
      <c r="S100" s="522"/>
      <c r="T100" s="522"/>
      <c r="U100" s="522"/>
      <c r="V100" s="522"/>
      <c r="W100" s="522"/>
    </row>
    <row r="101" spans="1:23" ht="12.75" x14ac:dyDescent="0.2">
      <c r="A101" s="132">
        <f t="shared" si="22"/>
        <v>2014</v>
      </c>
      <c r="B101" s="522"/>
      <c r="C101" s="143">
        <f t="shared" si="23"/>
        <v>6.7965698007718539E-2</v>
      </c>
      <c r="D101" s="143">
        <f t="shared" si="23"/>
        <v>0.2238891107181564</v>
      </c>
      <c r="E101" s="143">
        <f t="shared" si="23"/>
        <v>0.31516102064822554</v>
      </c>
      <c r="F101" s="143">
        <f t="shared" si="23"/>
        <v>0.18446666076705726</v>
      </c>
      <c r="G101" s="143">
        <f t="shared" si="23"/>
        <v>5.5185744776370955E-2</v>
      </c>
      <c r="H101" s="522"/>
      <c r="I101" s="142">
        <f t="shared" si="20"/>
        <v>0.17041557297770449</v>
      </c>
      <c r="J101" s="522"/>
      <c r="K101" s="143">
        <f t="shared" si="21"/>
        <v>0.11481786221856534</v>
      </c>
      <c r="L101" s="522"/>
      <c r="N101" s="522"/>
      <c r="O101" s="522"/>
      <c r="P101" s="522"/>
      <c r="Q101" s="522"/>
      <c r="R101" s="522"/>
      <c r="S101" s="522"/>
      <c r="T101" s="522"/>
      <c r="U101" s="522"/>
      <c r="V101" s="522"/>
      <c r="W101" s="522"/>
    </row>
    <row r="102" spans="1:23" ht="12.75" x14ac:dyDescent="0.2">
      <c r="A102" s="132">
        <f t="shared" si="22"/>
        <v>2015</v>
      </c>
      <c r="B102" s="522"/>
      <c r="C102" s="143">
        <f t="shared" si="23"/>
        <v>4.4665921242069938E-2</v>
      </c>
      <c r="D102" s="143">
        <f t="shared" si="23"/>
        <v>0.22900141334614618</v>
      </c>
      <c r="E102" s="143">
        <f t="shared" si="23"/>
        <v>0.37166287043145729</v>
      </c>
      <c r="F102" s="143">
        <f t="shared" si="23"/>
        <v>0.2284327639989964</v>
      </c>
      <c r="G102" s="143">
        <f t="shared" si="23"/>
        <v>8.9729898296308716E-2</v>
      </c>
      <c r="H102" s="522"/>
      <c r="I102" s="142">
        <f t="shared" si="20"/>
        <v>0.19409619362085601</v>
      </c>
      <c r="J102" s="522"/>
      <c r="K102" s="143">
        <f t="shared" si="21"/>
        <v>0.13139772938767913</v>
      </c>
      <c r="L102" s="522"/>
      <c r="N102" s="522"/>
      <c r="O102" s="522"/>
      <c r="P102" s="522"/>
      <c r="Q102" s="522"/>
      <c r="R102" s="522"/>
      <c r="S102" s="522"/>
      <c r="T102" s="522"/>
      <c r="U102" s="522"/>
      <c r="V102" s="522"/>
      <c r="W102" s="522"/>
    </row>
    <row r="103" spans="1:23" ht="12.75" x14ac:dyDescent="0.2">
      <c r="A103" s="132">
        <f t="shared" si="22"/>
        <v>2016</v>
      </c>
      <c r="B103" s="522"/>
      <c r="C103" s="143">
        <f t="shared" si="23"/>
        <v>6.3384075807354667E-2</v>
      </c>
      <c r="D103" s="143">
        <f t="shared" si="23"/>
        <v>0.27409071438507954</v>
      </c>
      <c r="E103" s="143">
        <f t="shared" si="23"/>
        <v>0.4914403711501959</v>
      </c>
      <c r="F103" s="143">
        <f t="shared" si="23"/>
        <v>0.26785423722873503</v>
      </c>
      <c r="G103" s="143">
        <f t="shared" si="23"/>
        <v>9.5324341070492355E-2</v>
      </c>
      <c r="H103" s="522"/>
      <c r="I103" s="142">
        <f t="shared" si="20"/>
        <v>0.23918519082634535</v>
      </c>
      <c r="J103" s="522"/>
      <c r="K103" s="143">
        <f t="shared" si="21"/>
        <v>0.16060095842507446</v>
      </c>
      <c r="L103" s="522"/>
      <c r="N103" s="522"/>
      <c r="O103" s="522"/>
      <c r="P103" s="522"/>
      <c r="Q103" s="522"/>
      <c r="R103" s="522"/>
      <c r="S103" s="522"/>
      <c r="T103" s="522"/>
      <c r="U103" s="522"/>
      <c r="V103" s="522"/>
      <c r="W103" s="522"/>
    </row>
    <row r="104" spans="1:23" ht="12.75" x14ac:dyDescent="0.2">
      <c r="A104" s="132">
        <f t="shared" si="22"/>
        <v>2017</v>
      </c>
      <c r="B104" s="522"/>
      <c r="C104" s="143">
        <f t="shared" si="23"/>
        <v>5.5671624018594323E-2</v>
      </c>
      <c r="D104" s="143">
        <f t="shared" si="23"/>
        <v>0.25090597400342862</v>
      </c>
      <c r="E104" s="143">
        <f t="shared" si="23"/>
        <v>0.54209846315085697</v>
      </c>
      <c r="F104" s="143">
        <f t="shared" si="23"/>
        <v>0.33833300299576202</v>
      </c>
      <c r="G104" s="143">
        <f t="shared" si="23"/>
        <v>9.0408632894333499E-2</v>
      </c>
      <c r="H104" s="522"/>
      <c r="I104" s="142">
        <f t="shared" si="20"/>
        <v>0.25732234259721953</v>
      </c>
      <c r="J104" s="522"/>
      <c r="K104" s="143">
        <f t="shared" si="21"/>
        <v>0.17217224598141867</v>
      </c>
      <c r="L104" s="522"/>
      <c r="N104" s="522"/>
      <c r="O104" s="522"/>
      <c r="P104" s="522"/>
      <c r="Q104" s="522"/>
      <c r="R104" s="522"/>
      <c r="S104" s="522"/>
      <c r="T104" s="522"/>
      <c r="U104" s="522"/>
      <c r="V104" s="522"/>
      <c r="W104" s="522"/>
    </row>
    <row r="105" spans="1:23" ht="12.75" x14ac:dyDescent="0.2">
      <c r="A105" s="132">
        <f t="shared" si="22"/>
        <v>2018</v>
      </c>
      <c r="B105" s="522"/>
      <c r="C105" s="143">
        <f t="shared" si="23"/>
        <v>0.10075757098685743</v>
      </c>
      <c r="D105" s="143">
        <f t="shared" si="23"/>
        <v>0.29182434595036566</v>
      </c>
      <c r="E105" s="143">
        <f t="shared" si="23"/>
        <v>0.66414332273007981</v>
      </c>
      <c r="F105" s="143">
        <f t="shared" si="23"/>
        <v>0.4428902633464018</v>
      </c>
      <c r="G105" s="143">
        <f t="shared" si="23"/>
        <v>0.12448718196982984</v>
      </c>
      <c r="H105" s="522"/>
      <c r="I105" s="142">
        <f t="shared" si="20"/>
        <v>0.3265425823652906</v>
      </c>
      <c r="J105" s="522"/>
      <c r="K105" s="143">
        <f t="shared" si="21"/>
        <v>0.21827476508339311</v>
      </c>
      <c r="L105" s="522"/>
      <c r="N105" s="522"/>
      <c r="O105" s="522"/>
      <c r="P105" s="522"/>
      <c r="Q105" s="522"/>
      <c r="R105" s="522"/>
      <c r="S105" s="522"/>
      <c r="T105" s="522"/>
      <c r="U105" s="522"/>
      <c r="V105" s="522"/>
      <c r="W105" s="522"/>
    </row>
    <row r="106" spans="1:23" ht="12.75" x14ac:dyDescent="0.2">
      <c r="A106" s="132">
        <f t="shared" si="22"/>
        <v>2019</v>
      </c>
      <c r="B106" s="522"/>
      <c r="C106" s="143">
        <f t="shared" si="23"/>
        <v>0.12074723472944676</v>
      </c>
      <c r="D106" s="143">
        <f t="shared" si="23"/>
        <v>0.28601150963526217</v>
      </c>
      <c r="E106" s="143">
        <f t="shared" si="23"/>
        <v>0.6875470642335636</v>
      </c>
      <c r="F106" s="143">
        <f t="shared" si="23"/>
        <v>0.51668878549284769</v>
      </c>
      <c r="G106" s="143">
        <f t="shared" si="23"/>
        <v>0.13146909256508399</v>
      </c>
      <c r="H106" s="522"/>
      <c r="I106" s="142">
        <f t="shared" si="20"/>
        <v>0.35008231437054133</v>
      </c>
      <c r="J106" s="522"/>
      <c r="K106" s="143">
        <f t="shared" si="21"/>
        <v>0.2313619973276225</v>
      </c>
      <c r="L106" s="522"/>
      <c r="N106" s="522"/>
      <c r="O106" s="522"/>
      <c r="P106" s="522"/>
      <c r="Q106" s="522"/>
      <c r="R106" s="522"/>
      <c r="S106" s="522"/>
      <c r="T106" s="522"/>
      <c r="U106" s="522"/>
      <c r="V106" s="522"/>
      <c r="W106" s="522"/>
    </row>
    <row r="108" spans="1:23" x14ac:dyDescent="0.2">
      <c r="A108" s="980" t="s">
        <v>785</v>
      </c>
      <c r="B108" s="980"/>
    </row>
  </sheetData>
  <mergeCells count="28">
    <mergeCell ref="T32:T33"/>
    <mergeCell ref="I59:I61"/>
    <mergeCell ref="K59:K61"/>
    <mergeCell ref="B4:B5"/>
    <mergeCell ref="C4:C5"/>
    <mergeCell ref="D4:D5"/>
    <mergeCell ref="E4:E5"/>
    <mergeCell ref="F4:F5"/>
    <mergeCell ref="G4:G5"/>
    <mergeCell ref="H4:H5"/>
    <mergeCell ref="I4:I5"/>
    <mergeCell ref="M4:M5"/>
    <mergeCell ref="A108:B108"/>
    <mergeCell ref="A3:A4"/>
    <mergeCell ref="B3:F3"/>
    <mergeCell ref="R1:T1"/>
    <mergeCell ref="A6:B6"/>
    <mergeCell ref="A58:H58"/>
    <mergeCell ref="A83:E83"/>
    <mergeCell ref="I29:T29"/>
    <mergeCell ref="A1:G1"/>
    <mergeCell ref="K4:K5"/>
    <mergeCell ref="P9:T9"/>
    <mergeCell ref="P10:T10"/>
    <mergeCell ref="P11:T11"/>
    <mergeCell ref="A29:G29"/>
    <mergeCell ref="I1:J1"/>
    <mergeCell ref="I30:T30"/>
  </mergeCells>
  <phoneticPr fontId="22" type="noConversion"/>
  <pageMargins left="0.74803149606299213" right="0.74803149606299213" top="0.43307086614173229" bottom="0.47244094488188981" header="0.31496062992125984" footer="0.31496062992125984"/>
  <pageSetup paperSize="9" scale="80" fitToHeight="2" orientation="landscape" r:id="rId1"/>
  <headerFooter alignWithMargins="0"/>
  <ignoredErrors>
    <ignoredError sqref="K7:K2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showGridLines="0" zoomScaleNormal="100" workbookViewId="0">
      <selection sqref="A1:G1"/>
    </sheetView>
  </sheetViews>
  <sheetFormatPr defaultColWidth="9.1640625" defaultRowHeight="11.25" customHeight="1" x14ac:dyDescent="0.2"/>
  <cols>
    <col min="1" max="1" width="22.33203125" style="10" customWidth="1"/>
    <col min="2" max="2" width="18.1640625" style="10" customWidth="1"/>
    <col min="3" max="3" width="18.6640625" style="10" customWidth="1"/>
    <col min="4" max="4" width="14.33203125" style="10" customWidth="1"/>
    <col min="5" max="5" width="17.83203125" style="10" customWidth="1"/>
    <col min="6" max="6" width="14.5" style="10" customWidth="1"/>
    <col min="7" max="7" width="16.6640625" style="660" customWidth="1"/>
    <col min="8" max="8" width="3.83203125" style="660" customWidth="1"/>
    <col min="9" max="9" width="27" style="10" customWidth="1"/>
    <col min="10" max="16384" width="9.1640625" style="10"/>
  </cols>
  <sheetData>
    <row r="1" spans="1:11" s="1" customFormat="1" ht="18" customHeight="1" x14ac:dyDescent="0.25">
      <c r="A1" s="759" t="s">
        <v>787</v>
      </c>
      <c r="B1" s="759"/>
      <c r="C1" s="759"/>
      <c r="D1" s="759"/>
      <c r="E1" s="759"/>
      <c r="F1" s="759"/>
      <c r="G1" s="759"/>
      <c r="H1" s="443"/>
      <c r="I1" s="442" t="s">
        <v>761</v>
      </c>
      <c r="J1" s="442"/>
      <c r="K1" s="442"/>
    </row>
    <row r="2" spans="1:11" s="1" customFormat="1" ht="15" customHeight="1" x14ac:dyDescent="0.25">
      <c r="A2" s="443"/>
      <c r="B2" s="2"/>
      <c r="C2" s="3"/>
      <c r="D2" s="2"/>
      <c r="E2" s="2"/>
      <c r="F2" s="2"/>
      <c r="G2" s="4"/>
      <c r="H2" s="4"/>
    </row>
    <row r="3" spans="1:11" s="1" customFormat="1" ht="14.25" customHeight="1" x14ac:dyDescent="0.25">
      <c r="A3" s="768" t="s">
        <v>16</v>
      </c>
      <c r="B3" s="771" t="s">
        <v>187</v>
      </c>
      <c r="C3" s="774" t="s">
        <v>160</v>
      </c>
      <c r="D3" s="774"/>
      <c r="E3" s="774"/>
      <c r="F3" s="774"/>
      <c r="G3" s="774"/>
      <c r="H3" s="450"/>
    </row>
    <row r="4" spans="1:11" s="1" customFormat="1" ht="14.25" customHeight="1" x14ac:dyDescent="0.25">
      <c r="A4" s="769"/>
      <c r="B4" s="772"/>
      <c r="C4" s="761" t="s">
        <v>35</v>
      </c>
      <c r="D4" s="763" t="s">
        <v>188</v>
      </c>
      <c r="E4" s="763" t="s">
        <v>189</v>
      </c>
      <c r="F4" s="763" t="s">
        <v>190</v>
      </c>
      <c r="G4" s="763" t="s">
        <v>191</v>
      </c>
      <c r="H4" s="449"/>
    </row>
    <row r="5" spans="1:11" s="1" customFormat="1" ht="12.75" customHeight="1" x14ac:dyDescent="0.25">
      <c r="A5" s="769"/>
      <c r="B5" s="772"/>
      <c r="C5" s="762"/>
      <c r="D5" s="764"/>
      <c r="E5" s="764"/>
      <c r="F5" s="764"/>
      <c r="G5" s="764"/>
      <c r="H5" s="709"/>
    </row>
    <row r="6" spans="1:11" s="1" customFormat="1" ht="14.25" customHeight="1" x14ac:dyDescent="0.25">
      <c r="A6" s="770"/>
      <c r="B6" s="773"/>
      <c r="C6" s="168" t="s">
        <v>39</v>
      </c>
      <c r="D6" s="168" t="s">
        <v>36</v>
      </c>
      <c r="E6" s="168" t="s">
        <v>37</v>
      </c>
      <c r="F6" s="168" t="s">
        <v>44</v>
      </c>
      <c r="G6" s="169" t="s">
        <v>38</v>
      </c>
      <c r="H6" s="172"/>
    </row>
    <row r="7" spans="1:11" s="1" customFormat="1" ht="14.25" customHeight="1" x14ac:dyDescent="0.25">
      <c r="A7" s="29" t="s">
        <v>98</v>
      </c>
      <c r="B7" s="22"/>
      <c r="C7" s="22"/>
      <c r="D7" s="22"/>
      <c r="E7" s="22"/>
      <c r="F7" s="22"/>
      <c r="G7" s="22"/>
      <c r="H7" s="22"/>
    </row>
    <row r="8" spans="1:11" s="1" customFormat="1" ht="14.25" customHeight="1" x14ac:dyDescent="0.25">
      <c r="A8" s="47" t="s">
        <v>161</v>
      </c>
      <c r="B8" s="332">
        <f t="shared" ref="B8:G8" si="0">AVERAGE(B11:B15)</f>
        <v>260</v>
      </c>
      <c r="C8" s="22">
        <f t="shared" si="0"/>
        <v>188.6</v>
      </c>
      <c r="D8" s="22">
        <f t="shared" si="0"/>
        <v>12.6</v>
      </c>
      <c r="E8" s="22">
        <f t="shared" si="0"/>
        <v>33.6</v>
      </c>
      <c r="F8" s="22">
        <f t="shared" si="0"/>
        <v>0.2</v>
      </c>
      <c r="G8" s="22">
        <f t="shared" si="0"/>
        <v>25</v>
      </c>
      <c r="H8" s="22"/>
    </row>
    <row r="9" spans="1:11" s="1" customFormat="1" ht="14.25" customHeight="1" x14ac:dyDescent="0.25">
      <c r="A9" s="81" t="s">
        <v>790</v>
      </c>
      <c r="B9" s="333">
        <f>AVERAGE(B20:B24)</f>
        <v>466.2</v>
      </c>
      <c r="C9" s="333">
        <f t="shared" ref="C9:G9" si="1">AVERAGE(C20:C24)</f>
        <v>306.60000000000002</v>
      </c>
      <c r="D9" s="333">
        <f t="shared" si="1"/>
        <v>48</v>
      </c>
      <c r="E9" s="333">
        <f t="shared" si="1"/>
        <v>35.6</v>
      </c>
      <c r="F9" s="333">
        <f t="shared" si="1"/>
        <v>0</v>
      </c>
      <c r="G9" s="333">
        <f t="shared" si="1"/>
        <v>76</v>
      </c>
      <c r="H9" s="22"/>
    </row>
    <row r="10" spans="1:11" s="1" customFormat="1" ht="12" customHeight="1" x14ac:dyDescent="0.25">
      <c r="A10" s="21"/>
      <c r="B10" s="332"/>
      <c r="C10" s="22"/>
      <c r="D10" s="22"/>
      <c r="E10" s="22"/>
      <c r="F10" s="22"/>
      <c r="G10" s="22"/>
      <c r="H10" s="22"/>
    </row>
    <row r="11" spans="1:11" ht="14.25" customHeight="1" x14ac:dyDescent="0.2">
      <c r="A11" s="23" t="s">
        <v>17</v>
      </c>
      <c r="B11" s="334">
        <v>244</v>
      </c>
      <c r="C11" s="24">
        <v>175</v>
      </c>
      <c r="D11" s="24">
        <v>10</v>
      </c>
      <c r="E11" s="24">
        <v>41</v>
      </c>
      <c r="F11" s="24">
        <v>0</v>
      </c>
      <c r="G11" s="24">
        <v>18</v>
      </c>
      <c r="H11" s="24"/>
    </row>
    <row r="12" spans="1:11" ht="14.25" customHeight="1" x14ac:dyDescent="0.2">
      <c r="A12" s="23">
        <v>1997</v>
      </c>
      <c r="B12" s="334">
        <v>224</v>
      </c>
      <c r="C12" s="24">
        <v>142</v>
      </c>
      <c r="D12" s="24">
        <v>14</v>
      </c>
      <c r="E12" s="24">
        <v>42</v>
      </c>
      <c r="F12" s="24">
        <v>0</v>
      </c>
      <c r="G12" s="24">
        <v>26</v>
      </c>
      <c r="H12" s="24"/>
    </row>
    <row r="13" spans="1:11" ht="14.25" customHeight="1" x14ac:dyDescent="0.2">
      <c r="A13" s="23">
        <v>1998</v>
      </c>
      <c r="B13" s="334">
        <v>249</v>
      </c>
      <c r="C13" s="24">
        <v>179</v>
      </c>
      <c r="D13" s="24">
        <v>16</v>
      </c>
      <c r="E13" s="24">
        <v>32</v>
      </c>
      <c r="F13" s="24">
        <v>0</v>
      </c>
      <c r="G13" s="24">
        <v>22</v>
      </c>
      <c r="H13" s="24"/>
    </row>
    <row r="14" spans="1:11" ht="14.25" customHeight="1" x14ac:dyDescent="0.2">
      <c r="A14" s="23">
        <v>1999</v>
      </c>
      <c r="B14" s="334">
        <v>291</v>
      </c>
      <c r="C14" s="24">
        <v>227</v>
      </c>
      <c r="D14" s="24">
        <v>12</v>
      </c>
      <c r="E14" s="24">
        <v>19</v>
      </c>
      <c r="F14" s="24">
        <v>1</v>
      </c>
      <c r="G14" s="24">
        <v>32</v>
      </c>
      <c r="H14" s="24"/>
    </row>
    <row r="15" spans="1:11" ht="14.25" customHeight="1" x14ac:dyDescent="0.2">
      <c r="A15" s="23">
        <v>2000</v>
      </c>
      <c r="B15" s="334">
        <v>292</v>
      </c>
      <c r="C15" s="24">
        <v>220</v>
      </c>
      <c r="D15" s="24">
        <v>11</v>
      </c>
      <c r="E15" s="24">
        <v>34</v>
      </c>
      <c r="F15" s="24">
        <v>0</v>
      </c>
      <c r="G15" s="24">
        <v>27</v>
      </c>
      <c r="H15" s="24"/>
    </row>
    <row r="16" spans="1:11" ht="14.25" customHeight="1" x14ac:dyDescent="0.2">
      <c r="A16" s="23">
        <v>2001</v>
      </c>
      <c r="B16" s="334">
        <v>332</v>
      </c>
      <c r="C16" s="24">
        <v>227</v>
      </c>
      <c r="D16" s="24">
        <v>19</v>
      </c>
      <c r="E16" s="24">
        <v>34</v>
      </c>
      <c r="F16" s="24">
        <v>0</v>
      </c>
      <c r="G16" s="24">
        <v>52</v>
      </c>
      <c r="H16" s="24"/>
    </row>
    <row r="17" spans="1:8" ht="14.25" customHeight="1" x14ac:dyDescent="0.2">
      <c r="A17" s="23">
        <v>2002</v>
      </c>
      <c r="B17" s="334">
        <v>382</v>
      </c>
      <c r="C17" s="24">
        <v>280</v>
      </c>
      <c r="D17" s="24">
        <v>17</v>
      </c>
      <c r="E17" s="24">
        <v>30</v>
      </c>
      <c r="F17" s="24">
        <v>0</v>
      </c>
      <c r="G17" s="24">
        <v>55</v>
      </c>
      <c r="H17" s="24"/>
    </row>
    <row r="18" spans="1:8" ht="14.25" customHeight="1" x14ac:dyDescent="0.2">
      <c r="A18" s="23">
        <v>2003</v>
      </c>
      <c r="B18" s="334">
        <v>317</v>
      </c>
      <c r="C18" s="24">
        <v>216</v>
      </c>
      <c r="D18" s="24">
        <v>15</v>
      </c>
      <c r="E18" s="24">
        <v>40</v>
      </c>
      <c r="F18" s="24">
        <v>0</v>
      </c>
      <c r="G18" s="24">
        <v>46</v>
      </c>
      <c r="H18" s="24"/>
    </row>
    <row r="19" spans="1:8" ht="14.25" customHeight="1" x14ac:dyDescent="0.2">
      <c r="A19" s="23">
        <v>2004</v>
      </c>
      <c r="B19" s="334">
        <v>356</v>
      </c>
      <c r="C19" s="24">
        <v>232</v>
      </c>
      <c r="D19" s="24">
        <v>32</v>
      </c>
      <c r="E19" s="24">
        <v>32</v>
      </c>
      <c r="F19" s="24">
        <v>0</v>
      </c>
      <c r="G19" s="24">
        <v>60</v>
      </c>
      <c r="H19" s="24"/>
    </row>
    <row r="20" spans="1:8" ht="14.25" customHeight="1" x14ac:dyDescent="0.2">
      <c r="A20" s="23">
        <v>2005</v>
      </c>
      <c r="B20" s="334">
        <v>336</v>
      </c>
      <c r="C20" s="24">
        <v>204</v>
      </c>
      <c r="D20" s="24">
        <v>31</v>
      </c>
      <c r="E20" s="24">
        <v>43</v>
      </c>
      <c r="F20" s="24">
        <v>0</v>
      </c>
      <c r="G20" s="24">
        <v>58</v>
      </c>
      <c r="H20" s="24"/>
    </row>
    <row r="21" spans="1:8" ht="14.25" customHeight="1" x14ac:dyDescent="0.2">
      <c r="A21" s="23">
        <v>2006</v>
      </c>
      <c r="B21" s="334">
        <v>421</v>
      </c>
      <c r="C21" s="24">
        <v>280</v>
      </c>
      <c r="D21" s="24">
        <v>51</v>
      </c>
      <c r="E21" s="24">
        <v>40</v>
      </c>
      <c r="F21" s="24">
        <v>0</v>
      </c>
      <c r="G21" s="24">
        <v>50</v>
      </c>
      <c r="H21" s="24"/>
    </row>
    <row r="22" spans="1:8" ht="14.25" customHeight="1" x14ac:dyDescent="0.2">
      <c r="A22" s="23">
        <v>2007</v>
      </c>
      <c r="B22" s="335">
        <v>455</v>
      </c>
      <c r="C22" s="25">
        <v>299</v>
      </c>
      <c r="D22" s="25">
        <v>39</v>
      </c>
      <c r="E22" s="25">
        <v>27</v>
      </c>
      <c r="F22" s="25">
        <v>0</v>
      </c>
      <c r="G22" s="25">
        <v>90</v>
      </c>
      <c r="H22" s="25"/>
    </row>
    <row r="23" spans="1:8" ht="14.25" customHeight="1" x14ac:dyDescent="0.2">
      <c r="A23" s="23">
        <v>2008</v>
      </c>
      <c r="B23" s="335">
        <v>574</v>
      </c>
      <c r="C23" s="25">
        <v>370</v>
      </c>
      <c r="D23" s="25">
        <v>59</v>
      </c>
      <c r="E23" s="25">
        <v>34</v>
      </c>
      <c r="F23" s="25">
        <v>0</v>
      </c>
      <c r="G23" s="25">
        <v>111</v>
      </c>
      <c r="H23" s="25"/>
    </row>
    <row r="24" spans="1:8" ht="14.25" customHeight="1" x14ac:dyDescent="0.2">
      <c r="A24" s="23">
        <v>2009</v>
      </c>
      <c r="B24" s="335">
        <v>545</v>
      </c>
      <c r="C24" s="25">
        <v>380</v>
      </c>
      <c r="D24" s="25">
        <v>60</v>
      </c>
      <c r="E24" s="25">
        <v>34</v>
      </c>
      <c r="F24" s="25">
        <v>0</v>
      </c>
      <c r="G24" s="25">
        <v>71</v>
      </c>
      <c r="H24" s="25"/>
    </row>
    <row r="25" spans="1:8" ht="14.25" customHeight="1" x14ac:dyDescent="0.2">
      <c r="A25" s="23">
        <v>2010</v>
      </c>
      <c r="B25" s="335">
        <v>485</v>
      </c>
      <c r="C25" s="25">
        <v>312</v>
      </c>
      <c r="D25" s="25">
        <v>67</v>
      </c>
      <c r="E25" s="25">
        <v>28</v>
      </c>
      <c r="F25" s="25">
        <v>0</v>
      </c>
      <c r="G25" s="25">
        <v>78</v>
      </c>
      <c r="H25" s="25"/>
    </row>
    <row r="26" spans="1:8" ht="14.25" customHeight="1" x14ac:dyDescent="0.2">
      <c r="A26" s="26" t="s">
        <v>159</v>
      </c>
      <c r="B26" s="335">
        <v>584</v>
      </c>
      <c r="C26" s="25">
        <v>417</v>
      </c>
      <c r="D26" s="25">
        <v>56</v>
      </c>
      <c r="E26" s="25">
        <v>36</v>
      </c>
      <c r="F26" s="25">
        <v>0</v>
      </c>
      <c r="G26" s="25">
        <v>75</v>
      </c>
      <c r="H26" s="25"/>
    </row>
    <row r="27" spans="1:8" ht="14.25" customHeight="1" x14ac:dyDescent="0.2">
      <c r="A27" s="26" t="s">
        <v>233</v>
      </c>
      <c r="B27" s="335">
        <v>581</v>
      </c>
      <c r="C27" s="25">
        <v>381</v>
      </c>
      <c r="D27" s="25">
        <v>72</v>
      </c>
      <c r="E27" s="25">
        <v>65</v>
      </c>
      <c r="F27" s="25">
        <v>0</v>
      </c>
      <c r="G27" s="25">
        <v>63</v>
      </c>
      <c r="H27" s="25"/>
    </row>
    <row r="28" spans="1:8" ht="14.25" customHeight="1" x14ac:dyDescent="0.2">
      <c r="A28" s="26" t="s">
        <v>253</v>
      </c>
      <c r="B28" s="335">
        <v>527</v>
      </c>
      <c r="C28" s="25">
        <v>359</v>
      </c>
      <c r="D28" s="25">
        <v>74</v>
      </c>
      <c r="E28" s="25">
        <v>50</v>
      </c>
      <c r="F28" s="25">
        <v>1</v>
      </c>
      <c r="G28" s="25">
        <v>43</v>
      </c>
      <c r="H28" s="25"/>
    </row>
    <row r="29" spans="1:8" ht="14.25" customHeight="1" x14ac:dyDescent="0.2">
      <c r="A29" s="26" t="s">
        <v>357</v>
      </c>
      <c r="B29" s="335">
        <v>614</v>
      </c>
      <c r="C29" s="25">
        <v>429</v>
      </c>
      <c r="D29" s="25">
        <v>109</v>
      </c>
      <c r="E29" s="25">
        <v>45</v>
      </c>
      <c r="F29" s="25">
        <v>0</v>
      </c>
      <c r="G29" s="25">
        <v>31</v>
      </c>
      <c r="H29" s="25"/>
    </row>
    <row r="30" spans="1:8" ht="14.25" customHeight="1" x14ac:dyDescent="0.2">
      <c r="A30" s="26" t="s">
        <v>388</v>
      </c>
      <c r="B30" s="335">
        <v>706</v>
      </c>
      <c r="C30" s="25">
        <v>495</v>
      </c>
      <c r="D30" s="25">
        <v>123</v>
      </c>
      <c r="E30" s="25">
        <v>54</v>
      </c>
      <c r="F30" s="25">
        <v>0</v>
      </c>
      <c r="G30" s="25">
        <v>34</v>
      </c>
      <c r="H30" s="25"/>
    </row>
    <row r="31" spans="1:8" ht="14.25" customHeight="1" x14ac:dyDescent="0.2">
      <c r="A31" s="26" t="s">
        <v>398</v>
      </c>
      <c r="B31" s="335">
        <v>868</v>
      </c>
      <c r="C31" s="25">
        <v>663</v>
      </c>
      <c r="D31" s="25">
        <v>130</v>
      </c>
      <c r="E31" s="25">
        <v>48</v>
      </c>
      <c r="F31" s="25">
        <v>0</v>
      </c>
      <c r="G31" s="25">
        <v>27</v>
      </c>
      <c r="H31" s="25"/>
    </row>
    <row r="32" spans="1:8" ht="14.25" customHeight="1" x14ac:dyDescent="0.2">
      <c r="A32" s="26" t="s">
        <v>554</v>
      </c>
      <c r="B32" s="335">
        <v>934</v>
      </c>
      <c r="C32" s="25">
        <v>746</v>
      </c>
      <c r="D32" s="25">
        <v>111</v>
      </c>
      <c r="E32" s="25">
        <v>54</v>
      </c>
      <c r="F32" s="25">
        <v>0</v>
      </c>
      <c r="G32" s="25">
        <v>23</v>
      </c>
      <c r="H32" s="25"/>
    </row>
    <row r="33" spans="1:8" ht="14.25" customHeight="1" x14ac:dyDescent="0.2">
      <c r="A33" s="26" t="s">
        <v>647</v>
      </c>
      <c r="B33" s="335">
        <v>1187</v>
      </c>
      <c r="C33" s="25">
        <v>976</v>
      </c>
      <c r="D33" s="25">
        <v>116</v>
      </c>
      <c r="E33" s="25">
        <v>59</v>
      </c>
      <c r="F33" s="25">
        <v>0</v>
      </c>
      <c r="G33" s="25">
        <v>36</v>
      </c>
      <c r="H33" s="25"/>
    </row>
    <row r="34" spans="1:8" ht="14.25" customHeight="1" x14ac:dyDescent="0.2">
      <c r="A34" s="26" t="s">
        <v>788</v>
      </c>
      <c r="B34" s="335">
        <v>1264</v>
      </c>
      <c r="C34" s="25">
        <v>969</v>
      </c>
      <c r="D34" s="25">
        <v>222</v>
      </c>
      <c r="E34" s="25">
        <v>40</v>
      </c>
      <c r="F34" s="25">
        <v>0</v>
      </c>
      <c r="G34" s="25">
        <v>33</v>
      </c>
      <c r="H34" s="25"/>
    </row>
    <row r="35" spans="1:8" ht="14.25" customHeight="1" x14ac:dyDescent="0.2">
      <c r="A35" s="767" t="s">
        <v>789</v>
      </c>
      <c r="B35" s="335"/>
      <c r="C35" s="25"/>
      <c r="D35" s="25"/>
      <c r="E35" s="25"/>
      <c r="F35" s="25"/>
      <c r="G35" s="25"/>
      <c r="H35" s="25"/>
    </row>
    <row r="36" spans="1:8" ht="15" x14ac:dyDescent="0.2">
      <c r="A36" s="767"/>
      <c r="B36" s="335">
        <f>AVERAGE(B30:B34)</f>
        <v>991.8</v>
      </c>
      <c r="C36" s="335">
        <f t="shared" ref="C36:G36" si="2">AVERAGE(C30:C34)</f>
        <v>769.8</v>
      </c>
      <c r="D36" s="335">
        <f t="shared" si="2"/>
        <v>140.4</v>
      </c>
      <c r="E36" s="335">
        <f t="shared" si="2"/>
        <v>51</v>
      </c>
      <c r="F36" s="335">
        <f t="shared" si="2"/>
        <v>0</v>
      </c>
      <c r="G36" s="335">
        <f t="shared" si="2"/>
        <v>30.6</v>
      </c>
      <c r="H36" s="25"/>
    </row>
    <row r="37" spans="1:8" ht="15.75" customHeight="1" x14ac:dyDescent="0.2">
      <c r="A37" s="27"/>
      <c r="B37" s="335"/>
      <c r="C37" s="25"/>
      <c r="D37" s="25"/>
      <c r="E37" s="25"/>
      <c r="F37" s="25"/>
      <c r="G37" s="25"/>
      <c r="H37" s="25"/>
    </row>
    <row r="38" spans="1:8" ht="14.25" customHeight="1" x14ac:dyDescent="0.2">
      <c r="A38" s="710" t="s">
        <v>154</v>
      </c>
      <c r="B38" s="335"/>
      <c r="C38" s="25"/>
      <c r="D38" s="25"/>
      <c r="E38" s="25"/>
      <c r="F38" s="25"/>
      <c r="G38" s="25"/>
      <c r="H38" s="25"/>
    </row>
    <row r="39" spans="1:8" ht="14.25" customHeight="1" x14ac:dyDescent="0.2">
      <c r="A39" s="27">
        <v>2011</v>
      </c>
      <c r="B39" s="335">
        <v>584</v>
      </c>
      <c r="C39" s="25">
        <v>12</v>
      </c>
      <c r="D39" s="335">
        <v>346</v>
      </c>
      <c r="E39" s="25">
        <v>36</v>
      </c>
      <c r="F39" s="25">
        <v>0</v>
      </c>
      <c r="G39" s="25">
        <v>190</v>
      </c>
      <c r="H39" s="25"/>
    </row>
    <row r="40" spans="1:8" ht="15" customHeight="1" x14ac:dyDescent="0.2">
      <c r="A40" s="27">
        <v>2012</v>
      </c>
      <c r="B40" s="335">
        <v>581</v>
      </c>
      <c r="C40" s="25">
        <v>26</v>
      </c>
      <c r="D40" s="335">
        <v>365</v>
      </c>
      <c r="E40" s="25">
        <v>65</v>
      </c>
      <c r="F40" s="25">
        <v>0</v>
      </c>
      <c r="G40" s="25">
        <v>125</v>
      </c>
      <c r="H40" s="25"/>
    </row>
    <row r="41" spans="1:8" ht="15" customHeight="1" x14ac:dyDescent="0.2">
      <c r="A41" s="27">
        <v>2013</v>
      </c>
      <c r="B41" s="335">
        <v>527</v>
      </c>
      <c r="C41" s="25">
        <v>22</v>
      </c>
      <c r="D41" s="335">
        <v>366</v>
      </c>
      <c r="E41" s="25">
        <v>50</v>
      </c>
      <c r="F41" s="25">
        <v>1</v>
      </c>
      <c r="G41" s="25">
        <v>88</v>
      </c>
      <c r="H41" s="25"/>
    </row>
    <row r="42" spans="1:8" ht="15" customHeight="1" x14ac:dyDescent="0.2">
      <c r="A42" s="27">
        <v>2014</v>
      </c>
      <c r="B42" s="335">
        <v>614</v>
      </c>
      <c r="C42" s="25">
        <v>32</v>
      </c>
      <c r="D42" s="335">
        <v>471</v>
      </c>
      <c r="E42" s="25">
        <v>45</v>
      </c>
      <c r="F42" s="25">
        <v>0</v>
      </c>
      <c r="G42" s="25">
        <v>66</v>
      </c>
      <c r="H42" s="25"/>
    </row>
    <row r="43" spans="1:8" ht="15" customHeight="1" x14ac:dyDescent="0.2">
      <c r="A43" s="27">
        <v>2015</v>
      </c>
      <c r="B43" s="335">
        <v>706</v>
      </c>
      <c r="C43" s="25">
        <v>49</v>
      </c>
      <c r="D43" s="335">
        <v>553</v>
      </c>
      <c r="E43" s="25">
        <v>54</v>
      </c>
      <c r="F43" s="25">
        <v>0</v>
      </c>
      <c r="G43" s="25">
        <v>50</v>
      </c>
      <c r="H43" s="25"/>
    </row>
    <row r="44" spans="1:8" ht="15" customHeight="1" x14ac:dyDescent="0.2">
      <c r="A44" s="27">
        <v>2016</v>
      </c>
      <c r="B44" s="335">
        <v>868</v>
      </c>
      <c r="C44" s="25">
        <v>32</v>
      </c>
      <c r="D44" s="335">
        <v>730</v>
      </c>
      <c r="E44" s="25">
        <v>48</v>
      </c>
      <c r="F44" s="25">
        <v>0</v>
      </c>
      <c r="G44" s="25">
        <v>58</v>
      </c>
      <c r="H44" s="25"/>
    </row>
    <row r="45" spans="1:8" ht="15" customHeight="1" x14ac:dyDescent="0.2">
      <c r="A45" s="27">
        <v>2017</v>
      </c>
      <c r="B45" s="335">
        <v>934</v>
      </c>
      <c r="C45" s="25">
        <v>34</v>
      </c>
      <c r="D45" s="335">
        <v>807</v>
      </c>
      <c r="E45" s="25">
        <v>54</v>
      </c>
      <c r="F45" s="25">
        <v>0</v>
      </c>
      <c r="G45" s="25">
        <v>39</v>
      </c>
      <c r="H45" s="25"/>
    </row>
    <row r="46" spans="1:8" ht="15" customHeight="1" x14ac:dyDescent="0.2">
      <c r="A46" s="27">
        <v>2018</v>
      </c>
      <c r="B46" s="335">
        <v>1187</v>
      </c>
      <c r="C46" s="25">
        <v>45</v>
      </c>
      <c r="D46" s="335">
        <v>1017</v>
      </c>
      <c r="E46" s="25">
        <v>59</v>
      </c>
      <c r="F46" s="25">
        <v>0</v>
      </c>
      <c r="G46" s="25">
        <v>66</v>
      </c>
      <c r="H46" s="25"/>
    </row>
    <row r="47" spans="1:8" ht="15" customHeight="1" x14ac:dyDescent="0.2">
      <c r="A47" s="27">
        <v>2019</v>
      </c>
      <c r="B47" s="335">
        <v>1264</v>
      </c>
      <c r="C47" s="25">
        <v>47</v>
      </c>
      <c r="D47" s="335">
        <v>1130</v>
      </c>
      <c r="E47" s="25">
        <v>40</v>
      </c>
      <c r="F47" s="25">
        <v>0</v>
      </c>
      <c r="G47" s="25">
        <v>47</v>
      </c>
      <c r="H47" s="25"/>
    </row>
    <row r="48" spans="1:8" ht="15" customHeight="1" x14ac:dyDescent="0.2">
      <c r="A48" s="767" t="s">
        <v>791</v>
      </c>
      <c r="B48" s="335"/>
      <c r="C48" s="25"/>
      <c r="D48" s="335"/>
      <c r="E48" s="25"/>
      <c r="F48" s="25"/>
      <c r="G48" s="25"/>
      <c r="H48" s="25"/>
    </row>
    <row r="49" spans="1:8" ht="15" x14ac:dyDescent="0.2">
      <c r="A49" s="767"/>
      <c r="B49" s="335">
        <f>AVERAGE(B43:B47)</f>
        <v>991.8</v>
      </c>
      <c r="C49" s="335">
        <f t="shared" ref="C49:G49" si="3">AVERAGE(C43:C47)</f>
        <v>41.4</v>
      </c>
      <c r="D49" s="335">
        <f t="shared" si="3"/>
        <v>847.4</v>
      </c>
      <c r="E49" s="335">
        <f t="shared" si="3"/>
        <v>51</v>
      </c>
      <c r="F49" s="335">
        <f t="shared" si="3"/>
        <v>0</v>
      </c>
      <c r="G49" s="335">
        <f t="shared" si="3"/>
        <v>52</v>
      </c>
      <c r="H49" s="25"/>
    </row>
    <row r="50" spans="1:8" ht="9.75" customHeight="1" x14ac:dyDescent="0.2">
      <c r="A50" s="5"/>
      <c r="B50" s="711"/>
      <c r="C50" s="711"/>
      <c r="D50" s="711"/>
      <c r="E50" s="711"/>
      <c r="F50" s="711"/>
      <c r="G50" s="712"/>
      <c r="H50" s="713"/>
    </row>
    <row r="52" spans="1:8" ht="11.25" customHeight="1" x14ac:dyDescent="0.2">
      <c r="A52" s="362" t="s">
        <v>183</v>
      </c>
      <c r="B52" s="714"/>
      <c r="C52" s="714"/>
      <c r="D52" s="714"/>
      <c r="E52" s="714"/>
      <c r="F52" s="714"/>
      <c r="G52" s="715"/>
    </row>
    <row r="53" spans="1:8" s="444" customFormat="1" ht="10.5" customHeight="1" x14ac:dyDescent="0.2">
      <c r="A53" s="766" t="s">
        <v>501</v>
      </c>
      <c r="B53" s="766"/>
      <c r="C53" s="766"/>
      <c r="D53" s="766"/>
      <c r="E53" s="766"/>
      <c r="F53" s="766"/>
      <c r="G53" s="766"/>
      <c r="H53" s="481"/>
    </row>
    <row r="54" spans="1:8" s="444" customFormat="1" ht="10.5" customHeight="1" x14ac:dyDescent="0.2">
      <c r="A54" s="766"/>
      <c r="B54" s="766"/>
      <c r="C54" s="766"/>
      <c r="D54" s="766"/>
      <c r="E54" s="766"/>
      <c r="F54" s="766"/>
      <c r="G54" s="766"/>
      <c r="H54" s="481"/>
    </row>
    <row r="55" spans="1:8" s="444" customFormat="1" ht="11.25" customHeight="1" x14ac:dyDescent="0.2">
      <c r="A55" s="766"/>
      <c r="B55" s="766"/>
      <c r="C55" s="766"/>
      <c r="D55" s="766"/>
      <c r="E55" s="766"/>
      <c r="F55" s="766"/>
      <c r="G55" s="766"/>
      <c r="H55" s="481"/>
    </row>
    <row r="56" spans="1:8" s="444" customFormat="1" ht="12" customHeight="1" x14ac:dyDescent="0.2">
      <c r="A56" s="766"/>
      <c r="B56" s="766"/>
      <c r="C56" s="766"/>
      <c r="D56" s="766"/>
      <c r="E56" s="766"/>
      <c r="F56" s="766"/>
      <c r="G56" s="766"/>
      <c r="H56" s="481"/>
    </row>
    <row r="57" spans="1:8" s="444" customFormat="1" ht="12.75" customHeight="1" x14ac:dyDescent="0.2">
      <c r="A57" s="766"/>
      <c r="B57" s="766"/>
      <c r="C57" s="766"/>
      <c r="D57" s="766"/>
      <c r="E57" s="766"/>
      <c r="F57" s="766"/>
      <c r="G57" s="766"/>
      <c r="H57" s="481"/>
    </row>
    <row r="58" spans="1:8" s="444" customFormat="1" ht="10.5" customHeight="1" x14ac:dyDescent="0.2">
      <c r="A58" s="765" t="s">
        <v>512</v>
      </c>
      <c r="B58" s="765"/>
      <c r="C58" s="765"/>
      <c r="D58" s="765"/>
      <c r="E58" s="765"/>
      <c r="F58" s="765"/>
      <c r="G58" s="765"/>
      <c r="H58" s="445"/>
    </row>
    <row r="59" spans="1:8" s="444" customFormat="1" x14ac:dyDescent="0.2">
      <c r="A59" s="766" t="s">
        <v>513</v>
      </c>
      <c r="B59" s="766"/>
      <c r="C59" s="766"/>
      <c r="D59" s="766"/>
      <c r="E59" s="766"/>
      <c r="F59" s="766"/>
      <c r="G59" s="766"/>
      <c r="H59" s="481"/>
    </row>
    <row r="60" spans="1:8" s="444" customFormat="1" x14ac:dyDescent="0.2">
      <c r="A60" s="766"/>
      <c r="B60" s="766"/>
      <c r="C60" s="766"/>
      <c r="D60" s="766"/>
      <c r="E60" s="766"/>
      <c r="F60" s="766"/>
      <c r="G60" s="766"/>
      <c r="H60" s="481"/>
    </row>
    <row r="61" spans="1:8" s="444" customFormat="1" ht="10.5" customHeight="1" x14ac:dyDescent="0.2">
      <c r="A61" s="765" t="s">
        <v>249</v>
      </c>
      <c r="B61" s="765"/>
      <c r="C61" s="765"/>
      <c r="D61" s="765"/>
      <c r="E61" s="765"/>
      <c r="F61" s="765"/>
      <c r="G61" s="765"/>
      <c r="H61" s="445"/>
    </row>
    <row r="62" spans="1:8" s="444" customFormat="1" ht="10.5" customHeight="1" x14ac:dyDescent="0.2">
      <c r="A62" s="445"/>
      <c r="B62" s="445"/>
      <c r="C62" s="445"/>
      <c r="D62" s="445"/>
      <c r="E62" s="445"/>
      <c r="F62" s="445"/>
      <c r="G62" s="445"/>
      <c r="H62" s="445"/>
    </row>
    <row r="63" spans="1:8" ht="10.5" customHeight="1" x14ac:dyDescent="0.2">
      <c r="A63" s="760" t="s">
        <v>785</v>
      </c>
      <c r="B63" s="760"/>
    </row>
  </sheetData>
  <mergeCells count="16">
    <mergeCell ref="A1:G1"/>
    <mergeCell ref="A63:B63"/>
    <mergeCell ref="C4:C5"/>
    <mergeCell ref="D4:D5"/>
    <mergeCell ref="A58:G58"/>
    <mergeCell ref="A61:G61"/>
    <mergeCell ref="A53:G57"/>
    <mergeCell ref="A59:G60"/>
    <mergeCell ref="A35:A36"/>
    <mergeCell ref="A48:A49"/>
    <mergeCell ref="A3:A6"/>
    <mergeCell ref="B3:B6"/>
    <mergeCell ref="C3:G3"/>
    <mergeCell ref="E4:E5"/>
    <mergeCell ref="F4:F5"/>
    <mergeCell ref="G4:G5"/>
  </mergeCells>
  <phoneticPr fontId="22" type="noConversion"/>
  <hyperlinks>
    <hyperlink ref="I1" location="Contents!A1" display="back to contents"/>
  </hyperlinks>
  <printOptions horizontalCentered="1"/>
  <pageMargins left="0.39370078740157483" right="0.39370078740157483" top="0.78740157480314965" bottom="0.78740157480314965" header="0.38" footer="0"/>
  <pageSetup paperSize="9" scale="95" orientation="portrait" r:id="rId1"/>
  <headerFooter alignWithMargins="0"/>
  <ignoredErrors>
    <ignoredError sqref="A11" numberStoredAsText="1"/>
    <ignoredError sqref="B8:G8 B36:G36 B9:G9 B49:G49" formulaRange="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U39"/>
  <sheetViews>
    <sheetView showGridLines="0" zoomScaleNormal="100" workbookViewId="0">
      <selection sqref="A1:Q3"/>
    </sheetView>
  </sheetViews>
  <sheetFormatPr defaultColWidth="9.1640625" defaultRowHeight="12.75" x14ac:dyDescent="0.2"/>
  <cols>
    <col min="1" max="1" width="9.1640625" style="522"/>
    <col min="2" max="2" width="14.1640625" style="522" customWidth="1"/>
    <col min="3" max="8" width="9.1640625" style="522"/>
    <col min="9" max="9" width="3.83203125" style="522" customWidth="1"/>
    <col min="10" max="17" width="9.1640625" style="522"/>
    <col min="18" max="18" width="2.83203125" style="522" customWidth="1"/>
    <col min="19" max="16384" width="9.1640625" style="522"/>
  </cols>
  <sheetData>
    <row r="1" spans="1:21" ht="18" customHeight="1" x14ac:dyDescent="0.2">
      <c r="A1" s="1059" t="s">
        <v>325</v>
      </c>
      <c r="B1" s="1059"/>
      <c r="C1" s="1059"/>
      <c r="D1" s="1059"/>
      <c r="E1" s="1059"/>
      <c r="F1" s="1059"/>
      <c r="G1" s="1059"/>
      <c r="H1" s="1059"/>
      <c r="I1" s="1059"/>
      <c r="J1" s="1059"/>
      <c r="K1" s="1059"/>
      <c r="L1" s="1059"/>
      <c r="M1" s="1059"/>
      <c r="N1" s="1059"/>
      <c r="O1" s="1059"/>
      <c r="P1" s="1059"/>
      <c r="Q1" s="1059"/>
      <c r="R1" s="171"/>
      <c r="S1" s="758"/>
      <c r="T1" s="758"/>
      <c r="U1" s="442"/>
    </row>
    <row r="2" spans="1:21" ht="18" customHeight="1" x14ac:dyDescent="0.2">
      <c r="A2" s="1059"/>
      <c r="B2" s="1059"/>
      <c r="C2" s="1059"/>
      <c r="D2" s="1059"/>
      <c r="E2" s="1059"/>
      <c r="F2" s="1059"/>
      <c r="G2" s="1059"/>
      <c r="H2" s="1059"/>
      <c r="I2" s="1059"/>
      <c r="J2" s="1059"/>
      <c r="K2" s="1059"/>
      <c r="L2" s="1059"/>
      <c r="M2" s="1059"/>
      <c r="N2" s="1059"/>
      <c r="O2" s="1059"/>
      <c r="P2" s="1059"/>
      <c r="Q2" s="1059"/>
      <c r="R2" s="171"/>
      <c r="S2" s="442"/>
      <c r="T2" s="442"/>
      <c r="U2" s="442"/>
    </row>
    <row r="3" spans="1:21" ht="18" customHeight="1" x14ac:dyDescent="0.2">
      <c r="A3" s="1059"/>
      <c r="B3" s="1059"/>
      <c r="C3" s="1059"/>
      <c r="D3" s="1059"/>
      <c r="E3" s="1059"/>
      <c r="F3" s="1059"/>
      <c r="G3" s="1059"/>
      <c r="H3" s="1059"/>
      <c r="I3" s="1059"/>
      <c r="J3" s="1059"/>
      <c r="K3" s="1059"/>
      <c r="L3" s="1059"/>
      <c r="M3" s="1059"/>
      <c r="N3" s="1059"/>
      <c r="O3" s="1059"/>
      <c r="P3" s="1059"/>
      <c r="Q3" s="1059"/>
      <c r="R3" s="171"/>
      <c r="S3" s="442"/>
      <c r="T3" s="442"/>
      <c r="U3" s="442"/>
    </row>
    <row r="4" spans="1:21" ht="15" customHeight="1" x14ac:dyDescent="0.2">
      <c r="A4" s="300"/>
      <c r="B4" s="300"/>
      <c r="C4" s="300"/>
      <c r="D4" s="300"/>
      <c r="E4" s="300"/>
      <c r="F4" s="300"/>
      <c r="G4" s="300"/>
      <c r="H4" s="300"/>
      <c r="I4" s="300"/>
      <c r="J4" s="300"/>
      <c r="K4" s="300"/>
      <c r="L4" s="300"/>
      <c r="M4" s="300"/>
      <c r="N4" s="300"/>
      <c r="O4" s="300"/>
      <c r="P4" s="300"/>
      <c r="Q4" s="300"/>
      <c r="R4" s="171"/>
      <c r="S4" s="442"/>
      <c r="T4" s="442"/>
      <c r="U4" s="442"/>
    </row>
    <row r="5" spans="1:21" ht="13.15" customHeight="1" x14ac:dyDescent="0.2">
      <c r="A5" s="1058" t="s">
        <v>503</v>
      </c>
      <c r="B5" s="1058"/>
      <c r="C5" s="1058"/>
      <c r="D5" s="1058"/>
      <c r="E5" s="1058"/>
      <c r="F5" s="1058"/>
      <c r="G5" s="1058"/>
      <c r="H5" s="1058"/>
      <c r="I5" s="1058"/>
      <c r="J5" s="1058"/>
      <c r="K5" s="1058"/>
      <c r="L5" s="1058"/>
      <c r="M5" s="1058"/>
      <c r="N5" s="1058"/>
      <c r="O5" s="526"/>
    </row>
    <row r="6" spans="1:21" x14ac:dyDescent="0.2">
      <c r="A6" s="1060" t="s">
        <v>661</v>
      </c>
      <c r="B6" s="1060"/>
      <c r="C6" s="1060"/>
      <c r="D6" s="1060"/>
      <c r="E6" s="1060"/>
      <c r="F6" s="1060"/>
      <c r="G6" s="1060"/>
      <c r="H6" s="1060"/>
      <c r="I6" s="1060"/>
      <c r="J6" s="1060"/>
      <c r="K6" s="1060"/>
      <c r="L6" s="1060"/>
      <c r="M6" s="1060"/>
      <c r="N6" s="1060"/>
    </row>
    <row r="7" spans="1:21" ht="13.15" customHeight="1" x14ac:dyDescent="0.2">
      <c r="A7" s="1058" t="s">
        <v>326</v>
      </c>
      <c r="B7" s="1058"/>
      <c r="C7" s="1058"/>
      <c r="D7" s="1058"/>
      <c r="E7" s="1058"/>
      <c r="F7" s="1058"/>
      <c r="G7" s="1058"/>
      <c r="H7" s="1058"/>
      <c r="I7" s="1058"/>
      <c r="J7" s="1058"/>
      <c r="K7" s="1058"/>
      <c r="L7" s="1058"/>
      <c r="M7" s="1058"/>
      <c r="N7" s="1058"/>
      <c r="O7" s="526"/>
      <c r="P7" s="526"/>
    </row>
    <row r="8" spans="1:21" x14ac:dyDescent="0.2">
      <c r="A8" s="144"/>
      <c r="B8" s="144"/>
      <c r="C8" s="144"/>
      <c r="D8" s="144"/>
      <c r="E8" s="144"/>
      <c r="F8" s="144"/>
      <c r="G8" s="144"/>
      <c r="H8" s="144"/>
    </row>
    <row r="9" spans="1:21" ht="15" customHeight="1" x14ac:dyDescent="0.2">
      <c r="A9" s="1058" t="s">
        <v>327</v>
      </c>
      <c r="B9" s="1058"/>
      <c r="C9" s="1058"/>
      <c r="D9" s="1058"/>
      <c r="E9" s="1058"/>
      <c r="F9" s="1058"/>
      <c r="G9" s="1058"/>
      <c r="H9" s="1058"/>
      <c r="I9" s="1058"/>
      <c r="J9" s="1058"/>
      <c r="K9" s="1058"/>
      <c r="L9" s="1058"/>
      <c r="M9" s="1058"/>
      <c r="N9" s="1058"/>
      <c r="O9" s="526"/>
      <c r="P9" s="526"/>
    </row>
    <row r="10" spans="1:21" x14ac:dyDescent="0.2">
      <c r="A10" s="526"/>
      <c r="B10" s="526"/>
      <c r="C10" s="145"/>
      <c r="D10" s="145"/>
      <c r="E10" s="145"/>
      <c r="F10" s="145"/>
      <c r="G10" s="145"/>
      <c r="H10" s="145"/>
    </row>
    <row r="11" spans="1:21" x14ac:dyDescent="0.2">
      <c r="A11" s="526"/>
      <c r="B11" s="526"/>
      <c r="C11" s="146"/>
      <c r="D11" s="146"/>
      <c r="E11" s="146"/>
      <c r="F11" s="146"/>
      <c r="G11" s="146"/>
      <c r="H11" s="146" t="s">
        <v>102</v>
      </c>
      <c r="J11" s="1040" t="s">
        <v>328</v>
      </c>
      <c r="K11" s="1040"/>
      <c r="L11" s="1040"/>
      <c r="M11" s="1040"/>
      <c r="N11" s="1040"/>
    </row>
    <row r="12" spans="1:21" x14ac:dyDescent="0.2">
      <c r="A12" s="526"/>
      <c r="B12" s="526"/>
      <c r="C12" s="146">
        <v>2013</v>
      </c>
      <c r="D12" s="146">
        <v>2014</v>
      </c>
      <c r="E12" s="146">
        <v>2015</v>
      </c>
      <c r="F12" s="146">
        <v>2016</v>
      </c>
      <c r="G12" s="146">
        <v>2017</v>
      </c>
      <c r="H12" s="146"/>
      <c r="J12" s="520"/>
    </row>
    <row r="13" spans="1:21" x14ac:dyDescent="0.2">
      <c r="A13" s="526" t="s">
        <v>102</v>
      </c>
      <c r="B13" s="526"/>
      <c r="C13" s="145">
        <v>527</v>
      </c>
      <c r="D13" s="145">
        <v>614</v>
      </c>
      <c r="E13" s="145">
        <v>706</v>
      </c>
      <c r="F13" s="145">
        <v>868</v>
      </c>
      <c r="G13" s="145">
        <v>934</v>
      </c>
      <c r="H13" s="297">
        <f>SUM(C13:G13)</f>
        <v>3649</v>
      </c>
      <c r="I13" s="523"/>
      <c r="J13" s="217">
        <f>H13/5</f>
        <v>729.8</v>
      </c>
    </row>
    <row r="14" spans="1:21" x14ac:dyDescent="0.2">
      <c r="A14" s="526"/>
      <c r="B14" s="526"/>
      <c r="C14" s="145"/>
      <c r="D14" s="145"/>
      <c r="E14" s="145"/>
      <c r="F14" s="145"/>
      <c r="G14" s="145"/>
      <c r="H14" s="297"/>
      <c r="I14" s="523"/>
      <c r="J14" s="217"/>
    </row>
    <row r="15" spans="1:21" x14ac:dyDescent="0.2">
      <c r="A15" s="526" t="s">
        <v>84</v>
      </c>
      <c r="B15" s="526"/>
      <c r="C15" s="78"/>
      <c r="D15" s="78"/>
      <c r="E15" s="78"/>
      <c r="F15" s="145"/>
      <c r="G15" s="145"/>
      <c r="H15" s="297"/>
      <c r="I15" s="523"/>
      <c r="J15" s="217"/>
    </row>
    <row r="16" spans="1:21" x14ac:dyDescent="0.2">
      <c r="A16" s="526" t="s">
        <v>197</v>
      </c>
      <c r="B16" s="526"/>
      <c r="C16" s="145">
        <v>134</v>
      </c>
      <c r="D16" s="145">
        <v>161</v>
      </c>
      <c r="E16" s="145">
        <v>222</v>
      </c>
      <c r="F16" s="145">
        <v>275</v>
      </c>
      <c r="G16" s="145">
        <v>282</v>
      </c>
      <c r="H16" s="297">
        <f t="shared" ref="H16:H17" si="0">SUM(C16:G16)</f>
        <v>1074</v>
      </c>
      <c r="I16" s="523"/>
      <c r="J16" s="217">
        <f>H16/5</f>
        <v>214.8</v>
      </c>
    </row>
    <row r="17" spans="1:10" x14ac:dyDescent="0.2">
      <c r="A17" s="526" t="s">
        <v>83</v>
      </c>
      <c r="B17" s="526"/>
      <c r="C17" s="145">
        <v>393</v>
      </c>
      <c r="D17" s="145">
        <v>453</v>
      </c>
      <c r="E17" s="145">
        <v>484</v>
      </c>
      <c r="F17" s="145">
        <v>593</v>
      </c>
      <c r="G17" s="145">
        <v>652</v>
      </c>
      <c r="H17" s="297">
        <f t="shared" si="0"/>
        <v>2575</v>
      </c>
      <c r="I17" s="523"/>
      <c r="J17" s="217">
        <f>H17/5</f>
        <v>515</v>
      </c>
    </row>
    <row r="18" spans="1:10" x14ac:dyDescent="0.2">
      <c r="A18" s="526"/>
      <c r="B18" s="526"/>
      <c r="C18" s="145"/>
      <c r="D18" s="145"/>
      <c r="E18" s="145"/>
      <c r="F18" s="145"/>
      <c r="G18" s="145"/>
      <c r="H18" s="297"/>
      <c r="I18" s="523"/>
      <c r="J18" s="217"/>
    </row>
    <row r="19" spans="1:10" x14ac:dyDescent="0.2">
      <c r="A19" s="1058" t="s">
        <v>101</v>
      </c>
      <c r="B19" s="1058"/>
      <c r="C19" s="78"/>
      <c r="D19" s="78"/>
      <c r="E19" s="78"/>
      <c r="F19" s="145"/>
      <c r="G19" s="145"/>
      <c r="H19" s="297"/>
      <c r="I19" s="523"/>
      <c r="J19" s="217"/>
    </row>
    <row r="20" spans="1:10" x14ac:dyDescent="0.2">
      <c r="A20" s="526" t="s">
        <v>103</v>
      </c>
      <c r="B20" s="526"/>
      <c r="C20" s="145">
        <v>0</v>
      </c>
      <c r="D20" s="145">
        <v>1</v>
      </c>
      <c r="E20" s="145">
        <v>0</v>
      </c>
      <c r="F20" s="145">
        <v>0</v>
      </c>
      <c r="G20" s="145">
        <v>3</v>
      </c>
      <c r="H20" s="297">
        <f t="shared" ref="H20:H24" si="1">SUM(C20:G20)</f>
        <v>4</v>
      </c>
      <c r="I20" s="523"/>
      <c r="J20" s="217"/>
    </row>
    <row r="21" spans="1:10" x14ac:dyDescent="0.2">
      <c r="A21" s="526" t="s">
        <v>104</v>
      </c>
      <c r="B21" s="526"/>
      <c r="C21" s="145">
        <v>32</v>
      </c>
      <c r="D21" s="145">
        <v>46</v>
      </c>
      <c r="E21" s="145">
        <v>30</v>
      </c>
      <c r="F21" s="145">
        <v>42</v>
      </c>
      <c r="G21" s="145">
        <v>36</v>
      </c>
      <c r="H21" s="297">
        <f t="shared" si="1"/>
        <v>186</v>
      </c>
      <c r="I21" s="523"/>
      <c r="J21" s="217">
        <f>H21/5</f>
        <v>37.200000000000003</v>
      </c>
    </row>
    <row r="22" spans="1:10" x14ac:dyDescent="0.2">
      <c r="A22" s="526" t="s">
        <v>40</v>
      </c>
      <c r="B22" s="526"/>
      <c r="C22" s="145">
        <v>138</v>
      </c>
      <c r="D22" s="145">
        <v>157</v>
      </c>
      <c r="E22" s="145">
        <v>163</v>
      </c>
      <c r="F22" s="145">
        <v>199</v>
      </c>
      <c r="G22" s="145">
        <v>185</v>
      </c>
      <c r="H22" s="297">
        <f t="shared" si="1"/>
        <v>842</v>
      </c>
      <c r="I22" s="523"/>
      <c r="J22" s="217">
        <f>H22/5</f>
        <v>168.4</v>
      </c>
    </row>
    <row r="23" spans="1:10" x14ac:dyDescent="0.2">
      <c r="A23" s="526" t="s">
        <v>6</v>
      </c>
      <c r="B23" s="526"/>
      <c r="C23" s="145">
        <v>348</v>
      </c>
      <c r="D23" s="145">
        <v>398</v>
      </c>
      <c r="E23" s="145">
        <v>493</v>
      </c>
      <c r="F23" s="145">
        <v>607</v>
      </c>
      <c r="G23" s="145">
        <v>692</v>
      </c>
      <c r="H23" s="297">
        <f t="shared" si="1"/>
        <v>2538</v>
      </c>
      <c r="I23" s="523"/>
      <c r="J23" s="217">
        <f>H23/5</f>
        <v>507.6</v>
      </c>
    </row>
    <row r="24" spans="1:10" x14ac:dyDescent="0.2">
      <c r="A24" s="526" t="s">
        <v>106</v>
      </c>
      <c r="B24" s="526"/>
      <c r="C24" s="145">
        <v>9</v>
      </c>
      <c r="D24" s="145">
        <v>12</v>
      </c>
      <c r="E24" s="145">
        <v>20</v>
      </c>
      <c r="F24" s="145">
        <v>20</v>
      </c>
      <c r="G24" s="145">
        <v>18</v>
      </c>
      <c r="H24" s="297">
        <f t="shared" si="1"/>
        <v>79</v>
      </c>
      <c r="I24" s="523"/>
      <c r="J24" s="217"/>
    </row>
    <row r="25" spans="1:10" x14ac:dyDescent="0.2">
      <c r="A25" s="526"/>
      <c r="B25" s="526"/>
      <c r="C25" s="145"/>
      <c r="D25" s="145"/>
      <c r="E25" s="145"/>
      <c r="F25" s="145"/>
      <c r="G25" s="145"/>
      <c r="H25" s="297"/>
      <c r="I25" s="523"/>
      <c r="J25" s="217"/>
    </row>
    <row r="26" spans="1:10" x14ac:dyDescent="0.2">
      <c r="A26" s="526" t="s">
        <v>84</v>
      </c>
      <c r="B26" s="526" t="s">
        <v>101</v>
      </c>
      <c r="C26" s="78"/>
      <c r="D26" s="78"/>
      <c r="E26" s="78"/>
      <c r="F26" s="145"/>
      <c r="G26" s="145"/>
      <c r="H26" s="297"/>
      <c r="I26" s="523"/>
      <c r="J26" s="217"/>
    </row>
    <row r="27" spans="1:10" x14ac:dyDescent="0.2">
      <c r="A27" s="526" t="s">
        <v>197</v>
      </c>
      <c r="B27" s="526" t="s">
        <v>103</v>
      </c>
      <c r="C27" s="145">
        <v>0</v>
      </c>
      <c r="D27" s="145">
        <v>1</v>
      </c>
      <c r="E27" s="145">
        <v>0</v>
      </c>
      <c r="F27" s="297">
        <v>0</v>
      </c>
      <c r="G27" s="297">
        <v>1</v>
      </c>
      <c r="H27" s="297">
        <f t="shared" ref="H27:H31" si="2">SUM(C27:G27)</f>
        <v>2</v>
      </c>
      <c r="I27" s="523"/>
      <c r="J27" s="217"/>
    </row>
    <row r="28" spans="1:10" x14ac:dyDescent="0.2">
      <c r="A28" s="526"/>
      <c r="B28" s="526" t="s">
        <v>104</v>
      </c>
      <c r="C28" s="145">
        <v>4</v>
      </c>
      <c r="D28" s="145">
        <v>9</v>
      </c>
      <c r="E28" s="145">
        <v>6</v>
      </c>
      <c r="F28" s="297">
        <v>17</v>
      </c>
      <c r="G28" s="297">
        <v>7</v>
      </c>
      <c r="H28" s="297">
        <f t="shared" si="2"/>
        <v>43</v>
      </c>
      <c r="I28" s="523"/>
      <c r="J28" s="217">
        <f>H28/5</f>
        <v>8.6</v>
      </c>
    </row>
    <row r="29" spans="1:10" x14ac:dyDescent="0.2">
      <c r="A29" s="526"/>
      <c r="B29" s="526" t="s">
        <v>40</v>
      </c>
      <c r="C29" s="145">
        <v>31</v>
      </c>
      <c r="D29" s="145">
        <v>40</v>
      </c>
      <c r="E29" s="145">
        <v>45</v>
      </c>
      <c r="F29" s="297">
        <v>48</v>
      </c>
      <c r="G29" s="297">
        <v>37</v>
      </c>
      <c r="H29" s="297">
        <f t="shared" si="2"/>
        <v>201</v>
      </c>
      <c r="I29" s="523"/>
      <c r="J29" s="217">
        <f>H29/5</f>
        <v>40.200000000000003</v>
      </c>
    </row>
    <row r="30" spans="1:10" x14ac:dyDescent="0.2">
      <c r="A30" s="526"/>
      <c r="B30" s="526" t="s">
        <v>6</v>
      </c>
      <c r="C30" s="145">
        <v>96</v>
      </c>
      <c r="D30" s="145">
        <v>106</v>
      </c>
      <c r="E30" s="145">
        <v>166</v>
      </c>
      <c r="F30" s="297">
        <v>202</v>
      </c>
      <c r="G30" s="297">
        <v>229</v>
      </c>
      <c r="H30" s="297">
        <f t="shared" si="2"/>
        <v>799</v>
      </c>
      <c r="I30" s="523"/>
      <c r="J30" s="217">
        <f>H30/5</f>
        <v>159.80000000000001</v>
      </c>
    </row>
    <row r="31" spans="1:10" x14ac:dyDescent="0.2">
      <c r="A31" s="526"/>
      <c r="B31" s="526" t="s">
        <v>106</v>
      </c>
      <c r="C31" s="145">
        <v>3</v>
      </c>
      <c r="D31" s="145">
        <v>5</v>
      </c>
      <c r="E31" s="145">
        <v>5</v>
      </c>
      <c r="F31" s="297">
        <v>8</v>
      </c>
      <c r="G31" s="297">
        <v>8</v>
      </c>
      <c r="H31" s="297">
        <f t="shared" si="2"/>
        <v>29</v>
      </c>
      <c r="I31" s="523"/>
      <c r="J31" s="217"/>
    </row>
    <row r="32" spans="1:10" x14ac:dyDescent="0.2">
      <c r="A32" s="526"/>
      <c r="B32" s="526"/>
      <c r="C32" s="145"/>
      <c r="D32" s="145"/>
      <c r="E32" s="145"/>
      <c r="F32" s="297"/>
      <c r="G32" s="297"/>
      <c r="H32" s="297"/>
      <c r="I32" s="523"/>
      <c r="J32" s="217"/>
    </row>
    <row r="33" spans="1:10" x14ac:dyDescent="0.2">
      <c r="A33" s="526" t="s">
        <v>83</v>
      </c>
      <c r="B33" s="526" t="s">
        <v>103</v>
      </c>
      <c r="C33" s="145">
        <v>0</v>
      </c>
      <c r="D33" s="145">
        <v>0</v>
      </c>
      <c r="E33" s="145">
        <v>0</v>
      </c>
      <c r="F33" s="297">
        <v>0</v>
      </c>
      <c r="G33" s="297">
        <v>2</v>
      </c>
      <c r="H33" s="297">
        <f t="shared" ref="H33:H37" si="3">SUM(C33:G33)</f>
        <v>2</v>
      </c>
      <c r="I33" s="523"/>
      <c r="J33" s="217"/>
    </row>
    <row r="34" spans="1:10" x14ac:dyDescent="0.2">
      <c r="A34" s="526"/>
      <c r="B34" s="526" t="s">
        <v>104</v>
      </c>
      <c r="C34" s="145">
        <v>28</v>
      </c>
      <c r="D34" s="145">
        <v>37</v>
      </c>
      <c r="E34" s="145">
        <v>24</v>
      </c>
      <c r="F34" s="297">
        <v>25</v>
      </c>
      <c r="G34" s="297">
        <v>29</v>
      </c>
      <c r="H34" s="297">
        <f t="shared" si="3"/>
        <v>143</v>
      </c>
      <c r="I34" s="523"/>
      <c r="J34" s="217">
        <f>H34/5</f>
        <v>28.6</v>
      </c>
    </row>
    <row r="35" spans="1:10" x14ac:dyDescent="0.2">
      <c r="A35" s="526"/>
      <c r="B35" s="526" t="s">
        <v>40</v>
      </c>
      <c r="C35" s="145">
        <v>107</v>
      </c>
      <c r="D35" s="145">
        <v>117</v>
      </c>
      <c r="E35" s="145">
        <v>118</v>
      </c>
      <c r="F35" s="297">
        <v>151</v>
      </c>
      <c r="G35" s="297">
        <v>148</v>
      </c>
      <c r="H35" s="297">
        <f t="shared" si="3"/>
        <v>641</v>
      </c>
      <c r="I35" s="523"/>
      <c r="J35" s="217">
        <f>H35/5</f>
        <v>128.19999999999999</v>
      </c>
    </row>
    <row r="36" spans="1:10" x14ac:dyDescent="0.2">
      <c r="A36" s="526"/>
      <c r="B36" s="526" t="s">
        <v>6</v>
      </c>
      <c r="C36" s="145">
        <v>252</v>
      </c>
      <c r="D36" s="145">
        <v>292</v>
      </c>
      <c r="E36" s="145">
        <v>327</v>
      </c>
      <c r="F36" s="297">
        <v>405</v>
      </c>
      <c r="G36" s="297">
        <v>463</v>
      </c>
      <c r="H36" s="297">
        <f t="shared" si="3"/>
        <v>1739</v>
      </c>
      <c r="I36" s="523"/>
      <c r="J36" s="217">
        <f>H36/5</f>
        <v>347.8</v>
      </c>
    </row>
    <row r="37" spans="1:10" x14ac:dyDescent="0.2">
      <c r="A37" s="526"/>
      <c r="B37" s="526" t="s">
        <v>106</v>
      </c>
      <c r="C37" s="145">
        <v>6</v>
      </c>
      <c r="D37" s="145">
        <v>7</v>
      </c>
      <c r="E37" s="145">
        <v>15</v>
      </c>
      <c r="F37" s="297">
        <v>12</v>
      </c>
      <c r="G37" s="297">
        <v>10</v>
      </c>
      <c r="H37" s="297">
        <f t="shared" si="3"/>
        <v>50</v>
      </c>
      <c r="I37" s="523"/>
      <c r="J37" s="523"/>
    </row>
    <row r="39" spans="1:10" x14ac:dyDescent="0.2">
      <c r="A39" s="980" t="s">
        <v>785</v>
      </c>
      <c r="B39" s="980"/>
    </row>
  </sheetData>
  <mergeCells count="9">
    <mergeCell ref="S1:T1"/>
    <mergeCell ref="J11:N11"/>
    <mergeCell ref="A19:B19"/>
    <mergeCell ref="A39:B39"/>
    <mergeCell ref="A5:N5"/>
    <mergeCell ref="A1:Q3"/>
    <mergeCell ref="A6:N6"/>
    <mergeCell ref="A7:N7"/>
    <mergeCell ref="A9:N9"/>
  </mergeCells>
  <phoneticPr fontId="0" type="noConversion"/>
  <pageMargins left="0.75" right="0.75" top="1" bottom="1" header="0.5" footer="0.5"/>
  <pageSetup paperSize="9" scale="68"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62"/>
  <sheetViews>
    <sheetView showGridLines="0" zoomScaleNormal="100" workbookViewId="0">
      <selection sqref="A1:D1"/>
    </sheetView>
  </sheetViews>
  <sheetFormatPr defaultRowHeight="11.25" x14ac:dyDescent="0.2"/>
  <cols>
    <col min="1" max="1" width="29.1640625" style="69" customWidth="1"/>
    <col min="2" max="7" width="9.33203125" style="69"/>
    <col min="8" max="8" width="10.5" style="69" customWidth="1"/>
    <col min="9" max="9" width="9.33203125" style="69"/>
    <col min="10" max="10" width="2.1640625" style="69" customWidth="1"/>
    <col min="11" max="16384" width="9.33203125" style="69"/>
  </cols>
  <sheetData>
    <row r="1" spans="1:13" s="147" customFormat="1" ht="18" customHeight="1" x14ac:dyDescent="0.25">
      <c r="A1" s="915" t="s">
        <v>829</v>
      </c>
      <c r="B1" s="915"/>
      <c r="C1" s="915"/>
      <c r="D1" s="915"/>
      <c r="E1" s="488"/>
      <c r="F1" s="758"/>
      <c r="G1" s="758"/>
      <c r="K1" s="758"/>
      <c r="L1" s="758"/>
      <c r="M1" s="758"/>
    </row>
    <row r="2" spans="1:13" s="147" customFormat="1" ht="15" customHeight="1" x14ac:dyDescent="0.2"/>
    <row r="3" spans="1:13" s="147" customFormat="1" ht="15" customHeight="1" x14ac:dyDescent="0.2">
      <c r="A3" s="1062" t="s">
        <v>830</v>
      </c>
      <c r="B3" s="1062"/>
      <c r="C3" s="1062"/>
      <c r="D3" s="1062"/>
      <c r="E3" s="1062"/>
      <c r="F3" s="1062"/>
      <c r="G3" s="1062"/>
      <c r="H3" s="1062"/>
      <c r="I3" s="1062"/>
      <c r="J3" s="528"/>
      <c r="K3" s="522"/>
    </row>
    <row r="4" spans="1:13" s="147" customFormat="1" ht="15" x14ac:dyDescent="0.2">
      <c r="A4" s="1062"/>
      <c r="B4" s="1062"/>
      <c r="C4" s="1062"/>
      <c r="D4" s="1062"/>
      <c r="E4" s="1062"/>
      <c r="F4" s="1062"/>
      <c r="G4" s="1062"/>
      <c r="H4" s="1062"/>
      <c r="I4" s="1062"/>
      <c r="J4" s="528"/>
      <c r="K4" s="522"/>
    </row>
    <row r="6" spans="1:13" s="522" customFormat="1" ht="12.75" x14ac:dyDescent="0.2">
      <c r="A6" s="522" t="s">
        <v>82</v>
      </c>
      <c r="B6" s="522">
        <v>2005</v>
      </c>
      <c r="C6" s="522">
        <v>2006</v>
      </c>
      <c r="D6" s="522">
        <v>2007</v>
      </c>
      <c r="E6" s="522">
        <v>2008</v>
      </c>
      <c r="F6" s="522">
        <v>2009</v>
      </c>
      <c r="H6" s="522" t="s">
        <v>403</v>
      </c>
    </row>
    <row r="7" spans="1:13" s="522" customFormat="1" ht="12.75" x14ac:dyDescent="0.2">
      <c r="H7" s="522" t="s">
        <v>252</v>
      </c>
    </row>
    <row r="8" spans="1:13" s="522" customFormat="1" ht="12.75" x14ac:dyDescent="0.2"/>
    <row r="9" spans="1:13" s="522" customFormat="1" ht="12.75" x14ac:dyDescent="0.2">
      <c r="A9" s="522" t="s">
        <v>18</v>
      </c>
      <c r="B9" s="523">
        <v>336</v>
      </c>
      <c r="C9" s="523">
        <v>421</v>
      </c>
      <c r="D9" s="523">
        <v>455</v>
      </c>
      <c r="E9" s="523">
        <v>574</v>
      </c>
      <c r="F9" s="523">
        <v>545</v>
      </c>
      <c r="H9" s="528">
        <f>AVERAGE(B9:F9)</f>
        <v>466.2</v>
      </c>
    </row>
    <row r="10" spans="1:13" s="522" customFormat="1" ht="12.75" x14ac:dyDescent="0.2">
      <c r="B10" s="523"/>
      <c r="C10" s="523"/>
      <c r="D10" s="523"/>
      <c r="E10" s="523"/>
      <c r="F10" s="523"/>
      <c r="H10" s="528"/>
    </row>
    <row r="11" spans="1:13" s="522" customFormat="1" ht="12.75" x14ac:dyDescent="0.2">
      <c r="A11" s="522" t="s">
        <v>74</v>
      </c>
      <c r="B11" s="523">
        <v>11</v>
      </c>
      <c r="C11" s="523">
        <v>26</v>
      </c>
      <c r="D11" s="523">
        <v>23</v>
      </c>
      <c r="E11" s="523">
        <v>27</v>
      </c>
      <c r="F11" s="523">
        <v>27</v>
      </c>
      <c r="H11" s="298">
        <f>AVERAGE(B11:F11)</f>
        <v>22.8</v>
      </c>
    </row>
    <row r="12" spans="1:13" s="522" customFormat="1" ht="12.75" x14ac:dyDescent="0.2">
      <c r="A12" s="522" t="s">
        <v>73</v>
      </c>
      <c r="B12" s="523">
        <v>10</v>
      </c>
      <c r="C12" s="523">
        <v>16</v>
      </c>
      <c r="D12" s="523">
        <v>17</v>
      </c>
      <c r="E12" s="523">
        <v>11</v>
      </c>
      <c r="F12" s="523">
        <v>18</v>
      </c>
      <c r="H12" s="298">
        <f t="shared" ref="H12:H42" si="0">AVERAGE(B12:F12)</f>
        <v>14.4</v>
      </c>
    </row>
    <row r="13" spans="1:13" s="522" customFormat="1" ht="12.75" x14ac:dyDescent="0.2">
      <c r="A13" s="522" t="s">
        <v>72</v>
      </c>
      <c r="B13" s="523">
        <v>8</v>
      </c>
      <c r="C13" s="523">
        <v>11</v>
      </c>
      <c r="D13" s="523">
        <v>3</v>
      </c>
      <c r="E13" s="523">
        <v>8</v>
      </c>
      <c r="F13" s="523">
        <v>9</v>
      </c>
      <c r="H13" s="298">
        <f t="shared" si="0"/>
        <v>7.8</v>
      </c>
    </row>
    <row r="14" spans="1:13" s="522" customFormat="1" ht="12.75" x14ac:dyDescent="0.2">
      <c r="A14" s="522" t="s">
        <v>71</v>
      </c>
      <c r="B14" s="523">
        <v>3</v>
      </c>
      <c r="C14" s="523">
        <v>1</v>
      </c>
      <c r="D14" s="523">
        <v>9</v>
      </c>
      <c r="E14" s="523">
        <v>4</v>
      </c>
      <c r="F14" s="523">
        <v>7</v>
      </c>
      <c r="H14" s="298">
        <f t="shared" si="0"/>
        <v>4.8</v>
      </c>
    </row>
    <row r="15" spans="1:13" s="522" customFormat="1" ht="12.75" x14ac:dyDescent="0.2">
      <c r="A15" s="523" t="s">
        <v>402</v>
      </c>
      <c r="B15" s="523">
        <v>41</v>
      </c>
      <c r="C15" s="523">
        <v>30</v>
      </c>
      <c r="D15" s="523">
        <v>43</v>
      </c>
      <c r="E15" s="523">
        <v>66</v>
      </c>
      <c r="F15" s="523">
        <v>45</v>
      </c>
      <c r="H15" s="298">
        <f>AVERAGE(B15:F15)</f>
        <v>45</v>
      </c>
    </row>
    <row r="16" spans="1:13" s="522" customFormat="1" ht="12.75" x14ac:dyDescent="0.2">
      <c r="A16" s="522" t="s">
        <v>70</v>
      </c>
      <c r="B16" s="523">
        <v>3</v>
      </c>
      <c r="C16" s="523">
        <v>7</v>
      </c>
      <c r="D16" s="523">
        <v>5</v>
      </c>
      <c r="E16" s="523">
        <v>4</v>
      </c>
      <c r="F16" s="523">
        <v>3</v>
      </c>
      <c r="H16" s="298">
        <f t="shared" si="0"/>
        <v>4.4000000000000004</v>
      </c>
    </row>
    <row r="17" spans="1:8" s="522" customFormat="1" ht="12.75" x14ac:dyDescent="0.2">
      <c r="A17" s="522" t="s">
        <v>21</v>
      </c>
      <c r="B17" s="523">
        <v>7</v>
      </c>
      <c r="C17" s="523">
        <v>5</v>
      </c>
      <c r="D17" s="523">
        <v>10</v>
      </c>
      <c r="E17" s="523">
        <v>9</v>
      </c>
      <c r="F17" s="523">
        <v>8</v>
      </c>
      <c r="H17" s="298">
        <f t="shared" si="0"/>
        <v>7.8</v>
      </c>
    </row>
    <row r="18" spans="1:8" s="522" customFormat="1" ht="12.75" x14ac:dyDescent="0.2">
      <c r="A18" s="522" t="s">
        <v>69</v>
      </c>
      <c r="B18" s="523">
        <v>11</v>
      </c>
      <c r="C18" s="523">
        <v>16</v>
      </c>
      <c r="D18" s="523">
        <v>23</v>
      </c>
      <c r="E18" s="523">
        <v>29</v>
      </c>
      <c r="F18" s="523">
        <v>30</v>
      </c>
      <c r="H18" s="298">
        <f t="shared" si="0"/>
        <v>21.8</v>
      </c>
    </row>
    <row r="19" spans="1:8" s="522" customFormat="1" ht="12.75" x14ac:dyDescent="0.2">
      <c r="A19" s="522" t="s">
        <v>68</v>
      </c>
      <c r="B19" s="523">
        <v>4</v>
      </c>
      <c r="C19" s="523">
        <v>9</v>
      </c>
      <c r="D19" s="523">
        <v>13</v>
      </c>
      <c r="E19" s="523">
        <v>13</v>
      </c>
      <c r="F19" s="523">
        <v>12</v>
      </c>
      <c r="H19" s="298">
        <f t="shared" si="0"/>
        <v>10.199999999999999</v>
      </c>
    </row>
    <row r="20" spans="1:8" s="522" customFormat="1" ht="12.75" x14ac:dyDescent="0.2">
      <c r="A20" s="522" t="s">
        <v>67</v>
      </c>
      <c r="B20" s="523">
        <v>1</v>
      </c>
      <c r="C20" s="523">
        <v>2</v>
      </c>
      <c r="D20" s="523">
        <v>7</v>
      </c>
      <c r="E20" s="523">
        <v>6</v>
      </c>
      <c r="F20" s="523">
        <v>5</v>
      </c>
      <c r="H20" s="298">
        <f t="shared" si="0"/>
        <v>4.2</v>
      </c>
    </row>
    <row r="21" spans="1:8" s="522" customFormat="1" ht="12.75" x14ac:dyDescent="0.2">
      <c r="A21" s="522" t="s">
        <v>66</v>
      </c>
      <c r="B21" s="523">
        <v>5</v>
      </c>
      <c r="C21" s="523">
        <v>3</v>
      </c>
      <c r="D21" s="523">
        <v>4</v>
      </c>
      <c r="E21" s="523">
        <v>7</v>
      </c>
      <c r="F21" s="523">
        <v>6</v>
      </c>
      <c r="H21" s="298">
        <f t="shared" si="0"/>
        <v>5</v>
      </c>
    </row>
    <row r="22" spans="1:8" s="522" customFormat="1" ht="12.75" x14ac:dyDescent="0.2">
      <c r="A22" s="522" t="s">
        <v>65</v>
      </c>
      <c r="B22" s="523">
        <v>1</v>
      </c>
      <c r="C22" s="523">
        <v>3</v>
      </c>
      <c r="D22" s="523">
        <v>3</v>
      </c>
      <c r="E22" s="523">
        <v>6</v>
      </c>
      <c r="F22" s="523">
        <v>7</v>
      </c>
      <c r="H22" s="298">
        <f t="shared" si="0"/>
        <v>4</v>
      </c>
    </row>
    <row r="23" spans="1:8" s="522" customFormat="1" ht="12.75" x14ac:dyDescent="0.2">
      <c r="A23" s="522" t="s">
        <v>64</v>
      </c>
      <c r="B23" s="523">
        <v>8</v>
      </c>
      <c r="C23" s="523">
        <v>10</v>
      </c>
      <c r="D23" s="523">
        <v>15</v>
      </c>
      <c r="E23" s="523">
        <v>10</v>
      </c>
      <c r="F23" s="523">
        <v>5</v>
      </c>
      <c r="H23" s="298">
        <f t="shared" si="0"/>
        <v>9.6</v>
      </c>
    </row>
    <row r="24" spans="1:8" s="522" customFormat="1" ht="12.75" x14ac:dyDescent="0.2">
      <c r="A24" s="522" t="s">
        <v>22</v>
      </c>
      <c r="B24" s="523">
        <v>21</v>
      </c>
      <c r="C24" s="523">
        <v>19</v>
      </c>
      <c r="D24" s="523">
        <v>28</v>
      </c>
      <c r="E24" s="523">
        <v>37</v>
      </c>
      <c r="F24" s="523">
        <v>32</v>
      </c>
      <c r="H24" s="298">
        <f t="shared" si="0"/>
        <v>27.4</v>
      </c>
    </row>
    <row r="25" spans="1:8" s="522" customFormat="1" ht="12.75" x14ac:dyDescent="0.2">
      <c r="A25" s="522" t="s">
        <v>63</v>
      </c>
      <c r="B25" s="523">
        <v>75</v>
      </c>
      <c r="C25" s="523">
        <v>113</v>
      </c>
      <c r="D25" s="523">
        <v>90</v>
      </c>
      <c r="E25" s="523">
        <v>121</v>
      </c>
      <c r="F25" s="523">
        <v>135</v>
      </c>
      <c r="H25" s="298">
        <f t="shared" si="0"/>
        <v>106.8</v>
      </c>
    </row>
    <row r="26" spans="1:8" s="522" customFormat="1" ht="12.75" x14ac:dyDescent="0.2">
      <c r="A26" s="522" t="s">
        <v>62</v>
      </c>
      <c r="B26" s="523">
        <v>10</v>
      </c>
      <c r="C26" s="523">
        <v>11</v>
      </c>
      <c r="D26" s="523">
        <v>7</v>
      </c>
      <c r="E26" s="523">
        <v>20</v>
      </c>
      <c r="F26" s="523">
        <v>14</v>
      </c>
      <c r="H26" s="298">
        <f t="shared" si="0"/>
        <v>12.4</v>
      </c>
    </row>
    <row r="27" spans="1:8" s="522" customFormat="1" ht="12.75" x14ac:dyDescent="0.2">
      <c r="A27" s="522" t="s">
        <v>61</v>
      </c>
      <c r="B27" s="523">
        <v>7</v>
      </c>
      <c r="C27" s="523">
        <v>9</v>
      </c>
      <c r="D27" s="523">
        <v>10</v>
      </c>
      <c r="E27" s="523">
        <v>5</v>
      </c>
      <c r="F27" s="523">
        <v>7</v>
      </c>
      <c r="H27" s="298">
        <f t="shared" si="0"/>
        <v>7.6</v>
      </c>
    </row>
    <row r="28" spans="1:8" s="522" customFormat="1" ht="12.75" x14ac:dyDescent="0.2">
      <c r="A28" s="522" t="s">
        <v>60</v>
      </c>
      <c r="B28" s="523">
        <v>5</v>
      </c>
      <c r="C28" s="523">
        <v>6</v>
      </c>
      <c r="D28" s="523">
        <v>1</v>
      </c>
      <c r="E28" s="523">
        <v>6</v>
      </c>
      <c r="F28" s="523">
        <v>9</v>
      </c>
      <c r="H28" s="298">
        <f t="shared" si="0"/>
        <v>5.4</v>
      </c>
    </row>
    <row r="29" spans="1:8" s="522" customFormat="1" ht="12.75" x14ac:dyDescent="0.2">
      <c r="A29" s="522" t="s">
        <v>59</v>
      </c>
      <c r="B29" s="523">
        <v>2</v>
      </c>
      <c r="C29" s="523">
        <v>5</v>
      </c>
      <c r="D29" s="523">
        <v>5</v>
      </c>
      <c r="E29" s="523">
        <v>3</v>
      </c>
      <c r="F29" s="523">
        <v>7</v>
      </c>
      <c r="H29" s="298">
        <f t="shared" si="0"/>
        <v>4.4000000000000004</v>
      </c>
    </row>
    <row r="30" spans="1:8" s="522" customFormat="1" ht="12.75" x14ac:dyDescent="0.2">
      <c r="A30" s="523" t="s">
        <v>401</v>
      </c>
      <c r="B30" s="523">
        <v>1</v>
      </c>
      <c r="C30" s="523">
        <v>1</v>
      </c>
      <c r="D30" s="523">
        <v>0</v>
      </c>
      <c r="E30" s="523">
        <v>3</v>
      </c>
      <c r="F30" s="523">
        <v>2</v>
      </c>
      <c r="H30" s="298">
        <f>AVERAGE(B30:F30)</f>
        <v>1.4</v>
      </c>
    </row>
    <row r="31" spans="1:8" s="522" customFormat="1" ht="12.75" x14ac:dyDescent="0.2">
      <c r="A31" s="522" t="s">
        <v>58</v>
      </c>
      <c r="B31" s="523">
        <v>6</v>
      </c>
      <c r="C31" s="523">
        <v>11</v>
      </c>
      <c r="D31" s="523">
        <v>18</v>
      </c>
      <c r="E31" s="523">
        <v>15</v>
      </c>
      <c r="F31" s="523">
        <v>19</v>
      </c>
      <c r="H31" s="298">
        <f t="shared" si="0"/>
        <v>13.8</v>
      </c>
    </row>
    <row r="32" spans="1:8" s="522" customFormat="1" ht="12.75" x14ac:dyDescent="0.2">
      <c r="A32" s="522" t="s">
        <v>57</v>
      </c>
      <c r="B32" s="523">
        <v>25</v>
      </c>
      <c r="C32" s="523">
        <v>24</v>
      </c>
      <c r="D32" s="523">
        <v>27</v>
      </c>
      <c r="E32" s="523">
        <v>30</v>
      </c>
      <c r="F32" s="523">
        <v>35</v>
      </c>
      <c r="H32" s="298">
        <f t="shared" si="0"/>
        <v>28.2</v>
      </c>
    </row>
    <row r="33" spans="1:10" s="522" customFormat="1" ht="12.75" x14ac:dyDescent="0.2">
      <c r="A33" s="522" t="s">
        <v>56</v>
      </c>
      <c r="B33" s="523">
        <v>0</v>
      </c>
      <c r="C33" s="523">
        <v>1</v>
      </c>
      <c r="D33" s="523">
        <v>0</v>
      </c>
      <c r="E33" s="523">
        <v>1</v>
      </c>
      <c r="F33" s="523">
        <v>0</v>
      </c>
      <c r="H33" s="298">
        <f t="shared" si="0"/>
        <v>0.4</v>
      </c>
    </row>
    <row r="34" spans="1:10" s="522" customFormat="1" ht="12.75" x14ac:dyDescent="0.2">
      <c r="A34" s="522" t="s">
        <v>55</v>
      </c>
      <c r="B34" s="523">
        <v>7</v>
      </c>
      <c r="C34" s="523">
        <v>8</v>
      </c>
      <c r="D34" s="523">
        <v>3</v>
      </c>
      <c r="E34" s="523">
        <v>16</v>
      </c>
      <c r="F34" s="523">
        <v>5</v>
      </c>
      <c r="H34" s="298">
        <f t="shared" si="0"/>
        <v>7.8</v>
      </c>
    </row>
    <row r="35" spans="1:10" s="522" customFormat="1" ht="12.75" x14ac:dyDescent="0.2">
      <c r="A35" s="522" t="s">
        <v>54</v>
      </c>
      <c r="B35" s="523">
        <v>10</v>
      </c>
      <c r="C35" s="523">
        <v>17</v>
      </c>
      <c r="D35" s="523">
        <v>21</v>
      </c>
      <c r="E35" s="523">
        <v>27</v>
      </c>
      <c r="F35" s="523">
        <v>26</v>
      </c>
      <c r="H35" s="298">
        <f t="shared" si="0"/>
        <v>20.2</v>
      </c>
    </row>
    <row r="36" spans="1:10" s="522" customFormat="1" ht="12.75" x14ac:dyDescent="0.2">
      <c r="A36" s="522" t="s">
        <v>53</v>
      </c>
      <c r="B36" s="523">
        <v>7</v>
      </c>
      <c r="C36" s="523">
        <v>2</v>
      </c>
      <c r="D36" s="523">
        <v>4</v>
      </c>
      <c r="E36" s="523">
        <v>7</v>
      </c>
      <c r="F36" s="523">
        <v>5</v>
      </c>
      <c r="H36" s="298">
        <f t="shared" si="0"/>
        <v>5</v>
      </c>
    </row>
    <row r="37" spans="1:10" s="522" customFormat="1" ht="12.75" x14ac:dyDescent="0.2">
      <c r="A37" s="522" t="s">
        <v>52</v>
      </c>
      <c r="B37" s="523">
        <v>1</v>
      </c>
      <c r="C37" s="523">
        <v>2</v>
      </c>
      <c r="D37" s="523">
        <v>2</v>
      </c>
      <c r="E37" s="523">
        <v>1</v>
      </c>
      <c r="F37" s="523">
        <v>0</v>
      </c>
      <c r="H37" s="298">
        <f t="shared" si="0"/>
        <v>1.2</v>
      </c>
    </row>
    <row r="38" spans="1:10" s="522" customFormat="1" ht="12.75" x14ac:dyDescent="0.2">
      <c r="A38" s="522" t="s">
        <v>51</v>
      </c>
      <c r="B38" s="523">
        <v>5</v>
      </c>
      <c r="C38" s="523">
        <v>5</v>
      </c>
      <c r="D38" s="523">
        <v>5</v>
      </c>
      <c r="E38" s="523">
        <v>12</v>
      </c>
      <c r="F38" s="523">
        <v>8</v>
      </c>
      <c r="H38" s="298">
        <f t="shared" si="0"/>
        <v>7</v>
      </c>
    </row>
    <row r="39" spans="1:10" s="522" customFormat="1" ht="12.75" x14ac:dyDescent="0.2">
      <c r="A39" s="522" t="s">
        <v>50</v>
      </c>
      <c r="B39" s="523">
        <v>16</v>
      </c>
      <c r="C39" s="523">
        <v>22</v>
      </c>
      <c r="D39" s="523">
        <v>31</v>
      </c>
      <c r="E39" s="523">
        <v>23</v>
      </c>
      <c r="F39" s="523">
        <v>19</v>
      </c>
      <c r="H39" s="298">
        <f t="shared" si="0"/>
        <v>22.2</v>
      </c>
    </row>
    <row r="40" spans="1:10" s="522" customFormat="1" ht="12.75" x14ac:dyDescent="0.2">
      <c r="A40" s="522" t="s">
        <v>49</v>
      </c>
      <c r="B40" s="523">
        <v>3</v>
      </c>
      <c r="C40" s="523">
        <v>7</v>
      </c>
      <c r="D40" s="523">
        <v>6</v>
      </c>
      <c r="E40" s="523">
        <v>9</v>
      </c>
      <c r="F40" s="523">
        <v>6</v>
      </c>
      <c r="H40" s="298">
        <f t="shared" si="0"/>
        <v>6.2</v>
      </c>
    </row>
    <row r="41" spans="1:10" s="522" customFormat="1" ht="12.75" x14ac:dyDescent="0.2">
      <c r="A41" s="522" t="s">
        <v>48</v>
      </c>
      <c r="B41" s="523">
        <v>15</v>
      </c>
      <c r="C41" s="523">
        <v>12</v>
      </c>
      <c r="D41" s="523">
        <v>16</v>
      </c>
      <c r="E41" s="523">
        <v>23</v>
      </c>
      <c r="F41" s="523">
        <v>13</v>
      </c>
      <c r="H41" s="298">
        <f t="shared" si="0"/>
        <v>15.8</v>
      </c>
    </row>
    <row r="42" spans="1:10" s="522" customFormat="1" ht="12.75" x14ac:dyDescent="0.2">
      <c r="A42" s="522" t="s">
        <v>47</v>
      </c>
      <c r="B42" s="523">
        <v>7</v>
      </c>
      <c r="C42" s="523">
        <v>7</v>
      </c>
      <c r="D42" s="523">
        <v>6</v>
      </c>
      <c r="E42" s="523">
        <v>15</v>
      </c>
      <c r="F42" s="523">
        <v>21</v>
      </c>
      <c r="H42" s="298">
        <f t="shared" si="0"/>
        <v>11.2</v>
      </c>
    </row>
    <row r="43" spans="1:10" s="522" customFormat="1" ht="12.75" x14ac:dyDescent="0.2">
      <c r="H43" s="148"/>
    </row>
    <row r="44" spans="1:10" s="522" customFormat="1" ht="12.75" x14ac:dyDescent="0.2">
      <c r="A44" s="1061" t="s">
        <v>329</v>
      </c>
      <c r="B44" s="1061"/>
      <c r="C44" s="1061"/>
      <c r="D44" s="1061"/>
      <c r="E44" s="1061"/>
      <c r="F44" s="1061"/>
      <c r="G44" s="1061"/>
      <c r="H44" s="1061"/>
      <c r="I44" s="1061"/>
      <c r="J44" s="1061"/>
    </row>
    <row r="45" spans="1:10" s="522" customFormat="1" ht="12.75" x14ac:dyDescent="0.2">
      <c r="H45" s="148"/>
    </row>
    <row r="46" spans="1:10" s="522" customFormat="1" ht="12.75" x14ac:dyDescent="0.2">
      <c r="A46" s="522" t="s">
        <v>19</v>
      </c>
      <c r="H46" s="298">
        <f>H19+H31+H38</f>
        <v>31</v>
      </c>
    </row>
    <row r="47" spans="1:10" s="522" customFormat="1" ht="12.75" x14ac:dyDescent="0.2">
      <c r="A47" s="522" t="s">
        <v>20</v>
      </c>
      <c r="H47" s="298">
        <f>H36</f>
        <v>5</v>
      </c>
    </row>
    <row r="48" spans="1:10" s="522" customFormat="1" ht="12.75" x14ac:dyDescent="0.2">
      <c r="A48" s="522" t="s">
        <v>21</v>
      </c>
      <c r="H48" s="298">
        <f>H17</f>
        <v>7.8</v>
      </c>
    </row>
    <row r="49" spans="1:8" s="522" customFormat="1" ht="12.75" x14ac:dyDescent="0.2">
      <c r="A49" s="522" t="s">
        <v>22</v>
      </c>
      <c r="H49" s="298">
        <f>H24</f>
        <v>27.4</v>
      </c>
    </row>
    <row r="50" spans="1:8" s="522" customFormat="1" ht="12.75" x14ac:dyDescent="0.2">
      <c r="A50" s="522" t="s">
        <v>23</v>
      </c>
      <c r="H50" s="298">
        <f>H16+H23+H40</f>
        <v>20.2</v>
      </c>
    </row>
    <row r="51" spans="1:8" s="522" customFormat="1" ht="12.75" x14ac:dyDescent="0.2">
      <c r="A51" s="522" t="s">
        <v>24</v>
      </c>
      <c r="H51" s="298">
        <f>H11+H12+H29</f>
        <v>41.6</v>
      </c>
    </row>
    <row r="52" spans="1:8" s="522" customFormat="1" ht="12.75" x14ac:dyDescent="0.2">
      <c r="A52" s="522" t="s">
        <v>87</v>
      </c>
      <c r="H52" s="298">
        <f>H20+H22+H25+H27+H35+H41</f>
        <v>158.6</v>
      </c>
    </row>
    <row r="53" spans="1:8" s="522" customFormat="1" ht="12.75" x14ac:dyDescent="0.2">
      <c r="A53" s="522" t="s">
        <v>275</v>
      </c>
      <c r="H53" s="298">
        <f>H26+H14</f>
        <v>17.2</v>
      </c>
    </row>
    <row r="54" spans="1:8" s="522" customFormat="1" ht="12.75" x14ac:dyDescent="0.2">
      <c r="A54" s="522" t="s">
        <v>25</v>
      </c>
      <c r="H54" s="298">
        <f>H32+H39</f>
        <v>50.4</v>
      </c>
    </row>
    <row r="55" spans="1:8" s="522" customFormat="1" ht="12.75" x14ac:dyDescent="0.2">
      <c r="A55" s="522" t="s">
        <v>26</v>
      </c>
      <c r="H55" s="298">
        <f>H21+H15+H28+H42</f>
        <v>66.599999999999994</v>
      </c>
    </row>
    <row r="56" spans="1:8" s="522" customFormat="1" ht="12.75" x14ac:dyDescent="0.2">
      <c r="A56" s="522" t="s">
        <v>27</v>
      </c>
      <c r="H56" s="298">
        <f>H33</f>
        <v>0.4</v>
      </c>
    </row>
    <row r="57" spans="1:8" s="522" customFormat="1" ht="12.75" x14ac:dyDescent="0.2">
      <c r="A57" s="522" t="s">
        <v>28</v>
      </c>
      <c r="H57" s="298">
        <f>H37</f>
        <v>1.2</v>
      </c>
    </row>
    <row r="58" spans="1:8" s="522" customFormat="1" ht="12.75" x14ac:dyDescent="0.2">
      <c r="A58" s="522" t="s">
        <v>29</v>
      </c>
      <c r="H58" s="298">
        <f>H13+H18+H34</f>
        <v>37.4</v>
      </c>
    </row>
    <row r="59" spans="1:8" s="522" customFormat="1" ht="12.75" x14ac:dyDescent="0.2">
      <c r="A59" s="522" t="s">
        <v>30</v>
      </c>
      <c r="H59" s="298">
        <f>H30</f>
        <v>1.4</v>
      </c>
    </row>
    <row r="60" spans="1:8" s="522" customFormat="1" ht="12.75" x14ac:dyDescent="0.2">
      <c r="A60" s="522" t="s">
        <v>276</v>
      </c>
      <c r="H60" s="298">
        <f>SUM(H46:H59)</f>
        <v>466.19999999999987</v>
      </c>
    </row>
    <row r="62" spans="1:8" x14ac:dyDescent="0.2">
      <c r="A62" s="504" t="s">
        <v>785</v>
      </c>
      <c r="B62" s="504"/>
      <c r="C62" s="504"/>
    </row>
  </sheetData>
  <mergeCells count="5">
    <mergeCell ref="A44:J44"/>
    <mergeCell ref="K1:M1"/>
    <mergeCell ref="A3:I4"/>
    <mergeCell ref="A1:D1"/>
    <mergeCell ref="F1:G1"/>
  </mergeCells>
  <pageMargins left="0.7" right="0.7" top="0.75" bottom="0.75" header="0.3" footer="0.3"/>
  <pageSetup paperSize="9" scale="91"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V90"/>
  <sheetViews>
    <sheetView showGridLines="0" zoomScaleNormal="100" workbookViewId="0">
      <selection sqref="A1:H1"/>
    </sheetView>
  </sheetViews>
  <sheetFormatPr defaultRowHeight="12" x14ac:dyDescent="0.2"/>
  <cols>
    <col min="1" max="1" width="27.6640625" style="542" customWidth="1"/>
    <col min="2" max="2" width="15.1640625" style="14" bestFit="1" customWidth="1"/>
    <col min="3" max="3" width="9.83203125" style="14" bestFit="1" customWidth="1"/>
    <col min="4" max="8" width="13.33203125" style="14" bestFit="1" customWidth="1"/>
    <col min="9" max="9" width="11.1640625" style="14" customWidth="1"/>
    <col min="10" max="10" width="13.33203125" style="14" bestFit="1" customWidth="1"/>
    <col min="11" max="11" width="11.33203125" style="14" customWidth="1"/>
    <col min="12" max="12" width="13.33203125" style="14" bestFit="1" customWidth="1"/>
    <col min="13" max="13" width="12.5" style="14" customWidth="1"/>
    <col min="14" max="21" width="13.33203125" style="14" bestFit="1" customWidth="1"/>
    <col min="22" max="22" width="9.5" style="14" bestFit="1" customWidth="1"/>
    <col min="23" max="16384" width="9.33203125" style="14"/>
  </cols>
  <sheetData>
    <row r="1" spans="1:15" s="147" customFormat="1" ht="18" customHeight="1" x14ac:dyDescent="0.25">
      <c r="A1" s="952" t="s">
        <v>835</v>
      </c>
      <c r="B1" s="952"/>
      <c r="C1" s="952"/>
      <c r="D1" s="952"/>
      <c r="E1" s="952"/>
      <c r="F1" s="952"/>
      <c r="G1" s="952"/>
      <c r="H1" s="952"/>
      <c r="I1" s="530"/>
      <c r="J1" s="1063"/>
      <c r="K1" s="1063"/>
      <c r="N1" s="442"/>
      <c r="O1" s="442"/>
    </row>
    <row r="2" spans="1:15" ht="15" customHeight="1" x14ac:dyDescent="0.2"/>
    <row r="3" spans="1:15" x14ac:dyDescent="0.2">
      <c r="A3" s="543"/>
      <c r="B3" s="544" t="s">
        <v>101</v>
      </c>
      <c r="D3" s="545"/>
      <c r="E3" s="545"/>
      <c r="F3" s="545"/>
      <c r="G3" s="545"/>
      <c r="H3" s="545"/>
      <c r="I3" s="545" t="s">
        <v>102</v>
      </c>
    </row>
    <row r="4" spans="1:15" x14ac:dyDescent="0.2">
      <c r="A4" s="543"/>
      <c r="B4" s="545" t="s">
        <v>103</v>
      </c>
      <c r="C4" s="545" t="s">
        <v>104</v>
      </c>
      <c r="D4" s="545" t="s">
        <v>40</v>
      </c>
      <c r="E4" s="545" t="s">
        <v>41</v>
      </c>
      <c r="F4" s="545" t="s">
        <v>99</v>
      </c>
      <c r="G4" s="545" t="s">
        <v>105</v>
      </c>
      <c r="H4" s="545" t="s">
        <v>106</v>
      </c>
      <c r="I4" s="545"/>
      <c r="K4" s="1064" t="s">
        <v>157</v>
      </c>
    </row>
    <row r="5" spans="1:15" x14ac:dyDescent="0.2">
      <c r="A5" s="543"/>
      <c r="B5" s="545"/>
      <c r="C5" s="545"/>
      <c r="D5" s="545"/>
      <c r="E5" s="545"/>
      <c r="F5" s="545"/>
      <c r="G5" s="545"/>
      <c r="H5" s="545"/>
      <c r="I5" s="545"/>
      <c r="K5" s="1064"/>
    </row>
    <row r="6" spans="1:15" ht="12.75" x14ac:dyDescent="0.2">
      <c r="A6" s="543" t="s">
        <v>102</v>
      </c>
      <c r="B6" s="546">
        <v>4</v>
      </c>
      <c r="C6" s="546">
        <v>248</v>
      </c>
      <c r="D6" s="546">
        <v>979</v>
      </c>
      <c r="E6" s="546">
        <v>1840</v>
      </c>
      <c r="F6" s="546">
        <v>1404</v>
      </c>
      <c r="G6" s="546">
        <v>378</v>
      </c>
      <c r="H6" s="546">
        <v>106</v>
      </c>
      <c r="I6" s="546">
        <v>4959</v>
      </c>
      <c r="J6" s="13"/>
      <c r="K6" s="82">
        <f>SUM(C6:G6)</f>
        <v>4849</v>
      </c>
    </row>
    <row r="7" spans="1:15" x14ac:dyDescent="0.2">
      <c r="A7" s="547" t="s">
        <v>754</v>
      </c>
      <c r="B7" s="548"/>
      <c r="C7" s="548"/>
      <c r="D7" s="549"/>
      <c r="E7" s="549"/>
      <c r="F7" s="549"/>
      <c r="G7" s="549"/>
      <c r="H7" s="549"/>
      <c r="I7" s="549"/>
      <c r="J7" s="13"/>
      <c r="K7" s="82"/>
    </row>
    <row r="8" spans="1:15" ht="12.75" x14ac:dyDescent="0.2">
      <c r="A8" s="543" t="s">
        <v>755</v>
      </c>
      <c r="B8" s="546">
        <v>1</v>
      </c>
      <c r="C8" s="546">
        <v>14</v>
      </c>
      <c r="D8" s="546">
        <v>77</v>
      </c>
      <c r="E8" s="546">
        <v>166</v>
      </c>
      <c r="F8" s="546">
        <v>97</v>
      </c>
      <c r="G8" s="546">
        <v>20</v>
      </c>
      <c r="H8" s="546">
        <v>4</v>
      </c>
      <c r="I8" s="546">
        <v>379</v>
      </c>
      <c r="J8" s="13"/>
      <c r="K8" s="82">
        <f t="shared" ref="K8:K21" si="0">SUM(C8:G8)</f>
        <v>374</v>
      </c>
    </row>
    <row r="9" spans="1:15" ht="12.75" x14ac:dyDescent="0.2">
      <c r="A9" s="543" t="s">
        <v>20</v>
      </c>
      <c r="B9" s="546">
        <v>0</v>
      </c>
      <c r="C9" s="546">
        <v>7</v>
      </c>
      <c r="D9" s="546">
        <v>14</v>
      </c>
      <c r="E9" s="546">
        <v>23</v>
      </c>
      <c r="F9" s="546">
        <v>24</v>
      </c>
      <c r="G9" s="546">
        <v>5</v>
      </c>
      <c r="H9" s="546">
        <v>1</v>
      </c>
      <c r="I9" s="546">
        <v>74</v>
      </c>
      <c r="J9" s="13"/>
      <c r="K9" s="82">
        <f t="shared" si="0"/>
        <v>73</v>
      </c>
    </row>
    <row r="10" spans="1:15" ht="12.75" x14ac:dyDescent="0.2">
      <c r="A10" s="543" t="s">
        <v>756</v>
      </c>
      <c r="B10" s="546">
        <v>0</v>
      </c>
      <c r="C10" s="546">
        <v>5</v>
      </c>
      <c r="D10" s="546">
        <v>28</v>
      </c>
      <c r="E10" s="546">
        <v>46</v>
      </c>
      <c r="F10" s="546">
        <v>19</v>
      </c>
      <c r="G10" s="546">
        <v>6</v>
      </c>
      <c r="H10" s="546">
        <v>1</v>
      </c>
      <c r="I10" s="546">
        <v>105</v>
      </c>
      <c r="J10" s="13"/>
      <c r="K10" s="82">
        <f t="shared" si="0"/>
        <v>104</v>
      </c>
    </row>
    <row r="11" spans="1:15" ht="12.75" x14ac:dyDescent="0.2">
      <c r="A11" s="543" t="s">
        <v>22</v>
      </c>
      <c r="B11" s="546">
        <v>1</v>
      </c>
      <c r="C11" s="546">
        <v>18</v>
      </c>
      <c r="D11" s="546">
        <v>64</v>
      </c>
      <c r="E11" s="546">
        <v>122</v>
      </c>
      <c r="F11" s="546">
        <v>72</v>
      </c>
      <c r="G11" s="546">
        <v>20</v>
      </c>
      <c r="H11" s="546">
        <v>3</v>
      </c>
      <c r="I11" s="546">
        <v>300</v>
      </c>
      <c r="J11" s="13"/>
      <c r="K11" s="82">
        <f t="shared" si="0"/>
        <v>296</v>
      </c>
    </row>
    <row r="12" spans="1:15" ht="12.75" x14ac:dyDescent="0.2">
      <c r="A12" s="543" t="s">
        <v>23</v>
      </c>
      <c r="B12" s="546">
        <v>0</v>
      </c>
      <c r="C12" s="546">
        <v>13</v>
      </c>
      <c r="D12" s="546">
        <v>66</v>
      </c>
      <c r="E12" s="546">
        <v>100</v>
      </c>
      <c r="F12" s="546">
        <v>71</v>
      </c>
      <c r="G12" s="546">
        <v>12</v>
      </c>
      <c r="H12" s="546">
        <v>3</v>
      </c>
      <c r="I12" s="546">
        <v>265</v>
      </c>
      <c r="J12" s="13"/>
      <c r="K12" s="82">
        <f t="shared" si="0"/>
        <v>262</v>
      </c>
    </row>
    <row r="13" spans="1:15" ht="12.75" x14ac:dyDescent="0.2">
      <c r="A13" s="543" t="s">
        <v>24</v>
      </c>
      <c r="B13" s="546">
        <v>0</v>
      </c>
      <c r="C13" s="546">
        <v>17</v>
      </c>
      <c r="D13" s="546">
        <v>82</v>
      </c>
      <c r="E13" s="546">
        <v>143</v>
      </c>
      <c r="F13" s="546">
        <v>114</v>
      </c>
      <c r="G13" s="546">
        <v>29</v>
      </c>
      <c r="H13" s="546">
        <v>11</v>
      </c>
      <c r="I13" s="546">
        <v>396</v>
      </c>
      <c r="J13" s="13"/>
      <c r="K13" s="82">
        <f t="shared" si="0"/>
        <v>385</v>
      </c>
    </row>
    <row r="14" spans="1:15" ht="12.75" x14ac:dyDescent="0.2">
      <c r="A14" s="543" t="s">
        <v>757</v>
      </c>
      <c r="B14" s="546">
        <v>1</v>
      </c>
      <c r="C14" s="546">
        <v>61</v>
      </c>
      <c r="D14" s="546">
        <v>232</v>
      </c>
      <c r="E14" s="546">
        <v>562</v>
      </c>
      <c r="F14" s="546">
        <v>532</v>
      </c>
      <c r="G14" s="546">
        <v>137</v>
      </c>
      <c r="H14" s="546">
        <v>31</v>
      </c>
      <c r="I14" s="546">
        <v>1556</v>
      </c>
      <c r="J14" s="13"/>
      <c r="K14" s="82">
        <f t="shared" si="0"/>
        <v>1524</v>
      </c>
    </row>
    <row r="15" spans="1:15" ht="12.75" x14ac:dyDescent="0.2">
      <c r="A15" s="543" t="s">
        <v>62</v>
      </c>
      <c r="B15" s="546">
        <v>0</v>
      </c>
      <c r="C15" s="546">
        <v>13</v>
      </c>
      <c r="D15" s="546">
        <v>42</v>
      </c>
      <c r="E15" s="546">
        <v>45</v>
      </c>
      <c r="F15" s="546">
        <v>41</v>
      </c>
      <c r="G15" s="546">
        <v>20</v>
      </c>
      <c r="H15" s="546">
        <v>4</v>
      </c>
      <c r="I15" s="546">
        <v>165</v>
      </c>
      <c r="J15" s="13"/>
      <c r="K15" s="82">
        <f t="shared" si="0"/>
        <v>161</v>
      </c>
    </row>
    <row r="16" spans="1:15" ht="12.75" x14ac:dyDescent="0.2">
      <c r="A16" s="543" t="s">
        <v>25</v>
      </c>
      <c r="B16" s="546">
        <v>0</v>
      </c>
      <c r="C16" s="546">
        <v>42</v>
      </c>
      <c r="D16" s="546">
        <v>135</v>
      </c>
      <c r="E16" s="546">
        <v>209</v>
      </c>
      <c r="F16" s="546">
        <v>144</v>
      </c>
      <c r="G16" s="546">
        <v>39</v>
      </c>
      <c r="H16" s="546">
        <v>12</v>
      </c>
      <c r="I16" s="546">
        <v>581</v>
      </c>
      <c r="J16" s="13"/>
      <c r="K16" s="82">
        <f t="shared" si="0"/>
        <v>569</v>
      </c>
    </row>
    <row r="17" spans="1:22" ht="12.75" x14ac:dyDescent="0.2">
      <c r="A17" s="543" t="s">
        <v>26</v>
      </c>
      <c r="B17" s="546">
        <v>1</v>
      </c>
      <c r="C17" s="546">
        <v>37</v>
      </c>
      <c r="D17" s="546">
        <v>129</v>
      </c>
      <c r="E17" s="546">
        <v>255</v>
      </c>
      <c r="F17" s="546">
        <v>169</v>
      </c>
      <c r="G17" s="546">
        <v>51</v>
      </c>
      <c r="H17" s="546">
        <v>30</v>
      </c>
      <c r="I17" s="546">
        <v>672</v>
      </c>
      <c r="J17" s="13"/>
      <c r="K17" s="82">
        <f t="shared" si="0"/>
        <v>641</v>
      </c>
    </row>
    <row r="18" spans="1:22" ht="12.75" x14ac:dyDescent="0.2">
      <c r="A18" s="543" t="s">
        <v>27</v>
      </c>
      <c r="B18" s="546">
        <v>0</v>
      </c>
      <c r="C18" s="546">
        <v>1</v>
      </c>
      <c r="D18" s="546">
        <v>3</v>
      </c>
      <c r="E18" s="546">
        <v>0</v>
      </c>
      <c r="F18" s="546">
        <v>0</v>
      </c>
      <c r="G18" s="546">
        <v>2</v>
      </c>
      <c r="H18" s="546">
        <v>1</v>
      </c>
      <c r="I18" s="546">
        <v>7</v>
      </c>
      <c r="J18" s="13"/>
      <c r="K18" s="82">
        <f t="shared" si="0"/>
        <v>6</v>
      </c>
    </row>
    <row r="19" spans="1:22" ht="12.75" x14ac:dyDescent="0.2">
      <c r="A19" s="543" t="s">
        <v>28</v>
      </c>
      <c r="B19" s="546">
        <v>0</v>
      </c>
      <c r="C19" s="546">
        <v>0</v>
      </c>
      <c r="D19" s="546">
        <v>3</v>
      </c>
      <c r="E19" s="546">
        <v>0</v>
      </c>
      <c r="F19" s="546">
        <v>0</v>
      </c>
      <c r="G19" s="546">
        <v>3</v>
      </c>
      <c r="H19" s="546">
        <v>0</v>
      </c>
      <c r="I19" s="546">
        <v>6</v>
      </c>
      <c r="J19" s="13"/>
      <c r="K19" s="82">
        <f t="shared" si="0"/>
        <v>6</v>
      </c>
    </row>
    <row r="20" spans="1:22" ht="12.75" x14ac:dyDescent="0.2">
      <c r="A20" s="543" t="s">
        <v>29</v>
      </c>
      <c r="B20" s="546">
        <v>0</v>
      </c>
      <c r="C20" s="546">
        <v>19</v>
      </c>
      <c r="D20" s="546">
        <v>104</v>
      </c>
      <c r="E20" s="546">
        <v>166</v>
      </c>
      <c r="F20" s="546">
        <v>118</v>
      </c>
      <c r="G20" s="546">
        <v>34</v>
      </c>
      <c r="H20" s="546">
        <v>5</v>
      </c>
      <c r="I20" s="546">
        <v>446</v>
      </c>
      <c r="J20" s="13"/>
      <c r="K20" s="82">
        <f t="shared" si="0"/>
        <v>441</v>
      </c>
    </row>
    <row r="21" spans="1:22" ht="12.75" x14ac:dyDescent="0.2">
      <c r="A21" s="543" t="s">
        <v>30</v>
      </c>
      <c r="B21" s="546">
        <v>0</v>
      </c>
      <c r="C21" s="546">
        <v>1</v>
      </c>
      <c r="D21" s="546">
        <v>0</v>
      </c>
      <c r="E21" s="546">
        <v>3</v>
      </c>
      <c r="F21" s="546">
        <v>3</v>
      </c>
      <c r="G21" s="546">
        <v>0</v>
      </c>
      <c r="H21" s="546">
        <v>0</v>
      </c>
      <c r="I21" s="546">
        <v>7</v>
      </c>
      <c r="J21" s="13"/>
      <c r="K21" s="82">
        <f t="shared" si="0"/>
        <v>7</v>
      </c>
    </row>
    <row r="23" spans="1:22" s="522" customFormat="1" ht="15.75" x14ac:dyDescent="0.25">
      <c r="A23" s="1066" t="s">
        <v>399</v>
      </c>
      <c r="B23" s="1066"/>
      <c r="C23" s="1066"/>
      <c r="D23" s="1066"/>
      <c r="E23" s="531"/>
      <c r="F23" s="531"/>
      <c r="G23" s="531"/>
      <c r="H23" s="531"/>
      <c r="I23" s="531"/>
      <c r="J23" s="531"/>
      <c r="K23" s="531"/>
      <c r="L23" s="531"/>
      <c r="M23" s="531"/>
      <c r="N23" s="531"/>
      <c r="O23" s="531"/>
      <c r="P23" s="531"/>
      <c r="Q23" s="531"/>
      <c r="R23" s="531"/>
      <c r="S23" s="531"/>
      <c r="T23" s="531"/>
    </row>
    <row r="24" spans="1:22" s="522" customFormat="1" ht="15.75" customHeight="1" x14ac:dyDescent="0.2">
      <c r="A24" s="1067" t="s">
        <v>831</v>
      </c>
      <c r="B24" s="1067"/>
      <c r="C24" s="1067"/>
      <c r="D24" s="1067"/>
      <c r="E24" s="1067"/>
      <c r="F24" s="1067"/>
      <c r="G24" s="1067"/>
      <c r="H24" s="532"/>
      <c r="I24" s="532"/>
      <c r="J24" s="290"/>
      <c r="K24" s="1065" t="s">
        <v>832</v>
      </c>
      <c r="L24" s="1065"/>
      <c r="M24" s="1065"/>
      <c r="N24" s="1065"/>
      <c r="O24" s="550"/>
      <c r="P24" s="69"/>
      <c r="Q24" s="241"/>
      <c r="R24" s="241"/>
      <c r="S24" s="284"/>
      <c r="T24" s="284"/>
    </row>
    <row r="25" spans="1:22" s="522" customFormat="1" ht="12.75" x14ac:dyDescent="0.2">
      <c r="A25" s="284"/>
      <c r="B25" s="284"/>
      <c r="C25" s="284"/>
      <c r="D25" s="284"/>
      <c r="E25" s="284"/>
      <c r="F25" s="284"/>
      <c r="G25" s="284"/>
      <c r="H25" s="284"/>
      <c r="I25" s="284"/>
      <c r="J25" s="284"/>
      <c r="K25" s="284"/>
      <c r="L25" s="284"/>
      <c r="M25" s="284"/>
      <c r="N25" s="284"/>
      <c r="O25" s="284"/>
      <c r="P25" s="284"/>
      <c r="Q25" s="284"/>
      <c r="R25" s="284"/>
      <c r="S25" s="284"/>
      <c r="T25" s="284"/>
    </row>
    <row r="26" spans="1:22" s="522" customFormat="1" ht="12.75" x14ac:dyDescent="0.2">
      <c r="A26" s="150" t="s">
        <v>290</v>
      </c>
      <c r="B26" s="151" t="s">
        <v>108</v>
      </c>
      <c r="C26" s="152" t="s">
        <v>150</v>
      </c>
      <c r="D26" s="151" t="s">
        <v>109</v>
      </c>
      <c r="E26" s="151" t="s">
        <v>110</v>
      </c>
      <c r="F26" s="151" t="s">
        <v>111</v>
      </c>
      <c r="G26" s="151" t="s">
        <v>112</v>
      </c>
      <c r="H26" s="151" t="s">
        <v>113</v>
      </c>
      <c r="I26" s="151" t="s">
        <v>114</v>
      </c>
      <c r="J26" s="151" t="s">
        <v>115</v>
      </c>
      <c r="K26" s="153" t="s">
        <v>116</v>
      </c>
      <c r="L26" s="151" t="s">
        <v>117</v>
      </c>
      <c r="M26" s="151" t="s">
        <v>118</v>
      </c>
      <c r="N26" s="151" t="s">
        <v>119</v>
      </c>
      <c r="O26" s="151" t="s">
        <v>120</v>
      </c>
      <c r="P26" s="151" t="s">
        <v>121</v>
      </c>
      <c r="Q26" s="151" t="s">
        <v>122</v>
      </c>
      <c r="R26" s="151" t="s">
        <v>123</v>
      </c>
      <c r="S26" s="151" t="s">
        <v>124</v>
      </c>
      <c r="T26" s="151" t="s">
        <v>125</v>
      </c>
      <c r="U26" s="151" t="s">
        <v>126</v>
      </c>
      <c r="V26" s="152" t="s">
        <v>127</v>
      </c>
    </row>
    <row r="27" spans="1:22" s="522" customFormat="1" ht="12.75" x14ac:dyDescent="0.2">
      <c r="A27" s="522" t="s">
        <v>18</v>
      </c>
      <c r="B27" s="121">
        <v>5424800</v>
      </c>
      <c r="C27" s="154">
        <f t="shared" ref="C27:C42" si="1">B27-SUM(D27:V27)</f>
        <v>0</v>
      </c>
      <c r="D27" s="121">
        <v>282106</v>
      </c>
      <c r="E27" s="121">
        <v>301951</v>
      </c>
      <c r="F27" s="121">
        <v>280097</v>
      </c>
      <c r="G27" s="121">
        <v>290040</v>
      </c>
      <c r="H27" s="121">
        <v>356609</v>
      </c>
      <c r="I27" s="121">
        <v>382248</v>
      </c>
      <c r="J27" s="121">
        <v>355080</v>
      </c>
      <c r="K27" s="121">
        <v>339053</v>
      </c>
      <c r="L27" s="121">
        <v>325033</v>
      </c>
      <c r="M27" s="121">
        <v>385070</v>
      </c>
      <c r="N27" s="121">
        <v>407049</v>
      </c>
      <c r="O27" s="121">
        <v>378886</v>
      </c>
      <c r="P27" s="121">
        <v>329011</v>
      </c>
      <c r="Q27" s="121">
        <v>305066</v>
      </c>
      <c r="R27" s="121">
        <v>259530</v>
      </c>
      <c r="S27" s="121">
        <v>188262</v>
      </c>
      <c r="T27" s="121">
        <v>137893</v>
      </c>
      <c r="U27" s="121">
        <v>80091</v>
      </c>
      <c r="V27" s="121">
        <v>41725</v>
      </c>
    </row>
    <row r="28" spans="1:22" s="522" customFormat="1" ht="12.75" x14ac:dyDescent="0.2">
      <c r="A28" s="155"/>
      <c r="B28" s="156"/>
      <c r="C28" s="154"/>
      <c r="D28" s="156"/>
      <c r="E28" s="156"/>
      <c r="F28" s="156"/>
      <c r="G28" s="156"/>
      <c r="H28" s="156"/>
      <c r="I28" s="156"/>
      <c r="J28" s="156"/>
      <c r="K28" s="157"/>
      <c r="L28" s="156"/>
      <c r="M28" s="156"/>
      <c r="N28" s="156"/>
      <c r="O28" s="156"/>
      <c r="P28" s="156"/>
      <c r="Q28" s="156"/>
      <c r="R28" s="156"/>
      <c r="S28" s="156"/>
      <c r="T28" s="156"/>
      <c r="U28" s="156"/>
      <c r="V28" s="158"/>
    </row>
    <row r="29" spans="1:22" s="522" customFormat="1" ht="12.75" x14ac:dyDescent="0.2">
      <c r="A29" s="522" t="s">
        <v>19</v>
      </c>
      <c r="B29" s="121">
        <v>370410</v>
      </c>
      <c r="C29" s="154">
        <f t="shared" si="1"/>
        <v>0</v>
      </c>
      <c r="D29" s="121">
        <v>18171</v>
      </c>
      <c r="E29" s="121">
        <v>20222</v>
      </c>
      <c r="F29" s="121">
        <v>19606</v>
      </c>
      <c r="G29" s="121">
        <v>19902</v>
      </c>
      <c r="H29" s="121">
        <v>21148</v>
      </c>
      <c r="I29" s="121">
        <v>20344</v>
      </c>
      <c r="J29" s="121">
        <v>19423</v>
      </c>
      <c r="K29" s="121">
        <v>19729</v>
      </c>
      <c r="L29" s="121">
        <v>20878</v>
      </c>
      <c r="M29" s="121">
        <v>26785</v>
      </c>
      <c r="N29" s="121">
        <v>29350</v>
      </c>
      <c r="O29" s="121">
        <v>27871</v>
      </c>
      <c r="P29" s="121">
        <v>25294</v>
      </c>
      <c r="Q29" s="121">
        <v>24477</v>
      </c>
      <c r="R29" s="121">
        <v>21705</v>
      </c>
      <c r="S29" s="121">
        <v>15351</v>
      </c>
      <c r="T29" s="121">
        <v>10900</v>
      </c>
      <c r="U29" s="121">
        <v>6037</v>
      </c>
      <c r="V29" s="121">
        <v>3217</v>
      </c>
    </row>
    <row r="30" spans="1:22" s="522" customFormat="1" ht="12.75" x14ac:dyDescent="0.2">
      <c r="A30" s="522" t="s">
        <v>20</v>
      </c>
      <c r="B30" s="121">
        <v>115020</v>
      </c>
      <c r="C30" s="154">
        <f t="shared" si="1"/>
        <v>0</v>
      </c>
      <c r="D30" s="121">
        <v>5646</v>
      </c>
      <c r="E30" s="121">
        <v>6118</v>
      </c>
      <c r="F30" s="121">
        <v>6079</v>
      </c>
      <c r="G30" s="121">
        <v>5918</v>
      </c>
      <c r="H30" s="121">
        <v>5628</v>
      </c>
      <c r="I30" s="121">
        <v>5094</v>
      </c>
      <c r="J30" s="121">
        <v>5276</v>
      </c>
      <c r="K30" s="121">
        <v>5591</v>
      </c>
      <c r="L30" s="121">
        <v>6441</v>
      </c>
      <c r="M30" s="121">
        <v>8655</v>
      </c>
      <c r="N30" s="121">
        <v>9509</v>
      </c>
      <c r="O30" s="121">
        <v>9002</v>
      </c>
      <c r="P30" s="121">
        <v>8364</v>
      </c>
      <c r="Q30" s="121">
        <v>8276</v>
      </c>
      <c r="R30" s="121">
        <v>7439</v>
      </c>
      <c r="S30" s="121">
        <v>5156</v>
      </c>
      <c r="T30" s="121">
        <v>3642</v>
      </c>
      <c r="U30" s="121">
        <v>2128</v>
      </c>
      <c r="V30" s="121">
        <v>1058</v>
      </c>
    </row>
    <row r="31" spans="1:22" s="522" customFormat="1" ht="12.75" x14ac:dyDescent="0.2">
      <c r="A31" s="522" t="s">
        <v>21</v>
      </c>
      <c r="B31" s="121">
        <v>149200</v>
      </c>
      <c r="C31" s="154">
        <f t="shared" si="1"/>
        <v>0</v>
      </c>
      <c r="D31" s="121">
        <v>6640</v>
      </c>
      <c r="E31" s="121">
        <v>7690</v>
      </c>
      <c r="F31" s="121">
        <v>7726</v>
      </c>
      <c r="G31" s="121">
        <v>7478</v>
      </c>
      <c r="H31" s="121">
        <v>7644</v>
      </c>
      <c r="I31" s="121">
        <v>7503</v>
      </c>
      <c r="J31" s="121">
        <v>7319</v>
      </c>
      <c r="K31" s="121">
        <v>7194</v>
      </c>
      <c r="L31" s="121">
        <v>7534</v>
      </c>
      <c r="M31" s="121">
        <v>10368</v>
      </c>
      <c r="N31" s="121">
        <v>12097</v>
      </c>
      <c r="O31" s="121">
        <v>11689</v>
      </c>
      <c r="P31" s="121">
        <v>10909</v>
      </c>
      <c r="Q31" s="121">
        <v>10958</v>
      </c>
      <c r="R31" s="121">
        <v>9705</v>
      </c>
      <c r="S31" s="121">
        <v>7092</v>
      </c>
      <c r="T31" s="121">
        <v>5228</v>
      </c>
      <c r="U31" s="121">
        <v>2934</v>
      </c>
      <c r="V31" s="121">
        <v>1492</v>
      </c>
    </row>
    <row r="32" spans="1:22" s="522" customFormat="1" ht="12.75" x14ac:dyDescent="0.2">
      <c r="A32" s="522" t="s">
        <v>22</v>
      </c>
      <c r="B32" s="121">
        <v>371410</v>
      </c>
      <c r="C32" s="154">
        <f t="shared" si="1"/>
        <v>0</v>
      </c>
      <c r="D32" s="121">
        <v>19405</v>
      </c>
      <c r="E32" s="121">
        <v>21454</v>
      </c>
      <c r="F32" s="121">
        <v>19826</v>
      </c>
      <c r="G32" s="121">
        <v>20533</v>
      </c>
      <c r="H32" s="121">
        <v>24391</v>
      </c>
      <c r="I32" s="121">
        <v>22081</v>
      </c>
      <c r="J32" s="121">
        <v>20913</v>
      </c>
      <c r="K32" s="121">
        <v>21828</v>
      </c>
      <c r="L32" s="121">
        <v>21964</v>
      </c>
      <c r="M32" s="121">
        <v>26805</v>
      </c>
      <c r="N32" s="121">
        <v>27986</v>
      </c>
      <c r="O32" s="121">
        <v>26456</v>
      </c>
      <c r="P32" s="121">
        <v>23176</v>
      </c>
      <c r="Q32" s="121">
        <v>22609</v>
      </c>
      <c r="R32" s="121">
        <v>19894</v>
      </c>
      <c r="S32" s="121">
        <v>13652</v>
      </c>
      <c r="T32" s="121">
        <v>9850</v>
      </c>
      <c r="U32" s="121">
        <v>5518</v>
      </c>
      <c r="V32" s="121">
        <v>3069</v>
      </c>
    </row>
    <row r="33" spans="1:22" s="522" customFormat="1" ht="12.75" x14ac:dyDescent="0.2">
      <c r="A33" s="522" t="s">
        <v>23</v>
      </c>
      <c r="B33" s="121">
        <v>305580</v>
      </c>
      <c r="C33" s="154">
        <f t="shared" si="1"/>
        <v>0</v>
      </c>
      <c r="D33" s="121">
        <v>15499</v>
      </c>
      <c r="E33" s="121">
        <v>17303</v>
      </c>
      <c r="F33" s="121">
        <v>16830</v>
      </c>
      <c r="G33" s="121">
        <v>17412</v>
      </c>
      <c r="H33" s="121">
        <v>20077</v>
      </c>
      <c r="I33" s="121">
        <v>18631</v>
      </c>
      <c r="J33" s="121">
        <v>17463</v>
      </c>
      <c r="K33" s="121">
        <v>18458</v>
      </c>
      <c r="L33" s="121">
        <v>19283</v>
      </c>
      <c r="M33" s="121">
        <v>23464</v>
      </c>
      <c r="N33" s="121">
        <v>24065</v>
      </c>
      <c r="O33" s="121">
        <v>21506</v>
      </c>
      <c r="P33" s="121">
        <v>18272</v>
      </c>
      <c r="Q33" s="121">
        <v>17574</v>
      </c>
      <c r="R33" s="121">
        <v>15036</v>
      </c>
      <c r="S33" s="121">
        <v>10701</v>
      </c>
      <c r="T33" s="121">
        <v>7693</v>
      </c>
      <c r="U33" s="121">
        <v>4156</v>
      </c>
      <c r="V33" s="121">
        <v>2157</v>
      </c>
    </row>
    <row r="34" spans="1:22" s="522" customFormat="1" ht="12.75" x14ac:dyDescent="0.2">
      <c r="A34" s="522" t="s">
        <v>24</v>
      </c>
      <c r="B34" s="121">
        <v>586380</v>
      </c>
      <c r="C34" s="154">
        <f t="shared" si="1"/>
        <v>0</v>
      </c>
      <c r="D34" s="121">
        <v>31372</v>
      </c>
      <c r="E34" s="121">
        <v>33252</v>
      </c>
      <c r="F34" s="121">
        <v>29567</v>
      </c>
      <c r="G34" s="121">
        <v>30100</v>
      </c>
      <c r="H34" s="121">
        <v>38222</v>
      </c>
      <c r="I34" s="121">
        <v>43466</v>
      </c>
      <c r="J34" s="121">
        <v>41534</v>
      </c>
      <c r="K34" s="121">
        <v>39101</v>
      </c>
      <c r="L34" s="121">
        <v>37333</v>
      </c>
      <c r="M34" s="121">
        <v>41423</v>
      </c>
      <c r="N34" s="121">
        <v>42700</v>
      </c>
      <c r="O34" s="121">
        <v>39146</v>
      </c>
      <c r="P34" s="121">
        <v>35012</v>
      </c>
      <c r="Q34" s="121">
        <v>32228</v>
      </c>
      <c r="R34" s="121">
        <v>26338</v>
      </c>
      <c r="S34" s="121">
        <v>19046</v>
      </c>
      <c r="T34" s="121">
        <v>13964</v>
      </c>
      <c r="U34" s="121">
        <v>8304</v>
      </c>
      <c r="V34" s="121">
        <v>4272</v>
      </c>
    </row>
    <row r="35" spans="1:22" s="522" customFormat="1" ht="12.75" x14ac:dyDescent="0.2">
      <c r="A35" s="522" t="s">
        <v>87</v>
      </c>
      <c r="B35" s="121">
        <v>1169110</v>
      </c>
      <c r="C35" s="154">
        <f t="shared" si="1"/>
        <v>0</v>
      </c>
      <c r="D35" s="121">
        <v>62851</v>
      </c>
      <c r="E35" s="121">
        <v>64094</v>
      </c>
      <c r="F35" s="121">
        <v>57807</v>
      </c>
      <c r="G35" s="121">
        <v>62517</v>
      </c>
      <c r="H35" s="121">
        <v>86108</v>
      </c>
      <c r="I35" s="121">
        <v>100099</v>
      </c>
      <c r="J35" s="121">
        <v>86758</v>
      </c>
      <c r="K35" s="121">
        <v>77043</v>
      </c>
      <c r="L35" s="121">
        <v>68178</v>
      </c>
      <c r="M35" s="121">
        <v>80407</v>
      </c>
      <c r="N35" s="121">
        <v>85576</v>
      </c>
      <c r="O35" s="121">
        <v>79925</v>
      </c>
      <c r="P35" s="121">
        <v>65824</v>
      </c>
      <c r="Q35" s="121">
        <v>56670</v>
      </c>
      <c r="R35" s="121">
        <v>47420</v>
      </c>
      <c r="S35" s="121">
        <v>35817</v>
      </c>
      <c r="T35" s="121">
        <v>27546</v>
      </c>
      <c r="U35" s="121">
        <v>16093</v>
      </c>
      <c r="V35" s="121">
        <v>8377</v>
      </c>
    </row>
    <row r="36" spans="1:22" s="522" customFormat="1" ht="12.75" x14ac:dyDescent="0.2">
      <c r="A36" s="522" t="s">
        <v>62</v>
      </c>
      <c r="B36" s="121">
        <v>321990</v>
      </c>
      <c r="C36" s="154">
        <f t="shared" si="1"/>
        <v>0</v>
      </c>
      <c r="D36" s="121">
        <v>15068</v>
      </c>
      <c r="E36" s="121">
        <v>17246</v>
      </c>
      <c r="F36" s="121">
        <v>17051</v>
      </c>
      <c r="G36" s="121">
        <v>17066</v>
      </c>
      <c r="H36" s="121">
        <v>16720</v>
      </c>
      <c r="I36" s="121">
        <v>16480</v>
      </c>
      <c r="J36" s="121">
        <v>17329</v>
      </c>
      <c r="K36" s="121">
        <v>17753</v>
      </c>
      <c r="L36" s="121">
        <v>18319</v>
      </c>
      <c r="M36" s="121">
        <v>22840</v>
      </c>
      <c r="N36" s="121">
        <v>25758</v>
      </c>
      <c r="O36" s="121">
        <v>24667</v>
      </c>
      <c r="P36" s="121">
        <v>22817</v>
      </c>
      <c r="Q36" s="121">
        <v>22414</v>
      </c>
      <c r="R36" s="121">
        <v>19015</v>
      </c>
      <c r="S36" s="121">
        <v>13485</v>
      </c>
      <c r="T36" s="121">
        <v>9489</v>
      </c>
      <c r="U36" s="121">
        <v>5593</v>
      </c>
      <c r="V36" s="121">
        <v>2880</v>
      </c>
    </row>
    <row r="37" spans="1:22" s="522" customFormat="1" ht="12.75" x14ac:dyDescent="0.2">
      <c r="A37" s="522" t="s">
        <v>25</v>
      </c>
      <c r="B37" s="121">
        <v>658130</v>
      </c>
      <c r="C37" s="154">
        <f t="shared" si="1"/>
        <v>0</v>
      </c>
      <c r="D37" s="121">
        <v>35600</v>
      </c>
      <c r="E37" s="121">
        <v>38457</v>
      </c>
      <c r="F37" s="121">
        <v>37022</v>
      </c>
      <c r="G37" s="121">
        <v>36933</v>
      </c>
      <c r="H37" s="121">
        <v>38893</v>
      </c>
      <c r="I37" s="121">
        <v>39324</v>
      </c>
      <c r="J37" s="121">
        <v>40086</v>
      </c>
      <c r="K37" s="121">
        <v>42152</v>
      </c>
      <c r="L37" s="121">
        <v>41246</v>
      </c>
      <c r="M37" s="121">
        <v>50048</v>
      </c>
      <c r="N37" s="121">
        <v>51879</v>
      </c>
      <c r="O37" s="121">
        <v>47803</v>
      </c>
      <c r="P37" s="121">
        <v>41176</v>
      </c>
      <c r="Q37" s="121">
        <v>36396</v>
      </c>
      <c r="R37" s="121">
        <v>30445</v>
      </c>
      <c r="S37" s="121">
        <v>22332</v>
      </c>
      <c r="T37" s="121">
        <v>15761</v>
      </c>
      <c r="U37" s="121">
        <v>8565</v>
      </c>
      <c r="V37" s="121">
        <v>4012</v>
      </c>
    </row>
    <row r="38" spans="1:22" s="522" customFormat="1" ht="12.75" x14ac:dyDescent="0.2">
      <c r="A38" s="522" t="s">
        <v>26</v>
      </c>
      <c r="B38" s="121">
        <v>889450</v>
      </c>
      <c r="C38" s="154">
        <f t="shared" si="1"/>
        <v>0</v>
      </c>
      <c r="D38" s="121">
        <v>47818</v>
      </c>
      <c r="E38" s="121">
        <v>50067</v>
      </c>
      <c r="F38" s="121">
        <v>43609</v>
      </c>
      <c r="G38" s="121">
        <v>45581</v>
      </c>
      <c r="H38" s="121">
        <v>66259</v>
      </c>
      <c r="I38" s="121">
        <v>77042</v>
      </c>
      <c r="J38" s="121">
        <v>69425</v>
      </c>
      <c r="K38" s="121">
        <v>62522</v>
      </c>
      <c r="L38" s="121">
        <v>57003</v>
      </c>
      <c r="M38" s="121">
        <v>61279</v>
      </c>
      <c r="N38" s="121">
        <v>61734</v>
      </c>
      <c r="O38" s="121">
        <v>56170</v>
      </c>
      <c r="P38" s="121">
        <v>47113</v>
      </c>
      <c r="Q38" s="121">
        <v>43442</v>
      </c>
      <c r="R38" s="121">
        <v>36396</v>
      </c>
      <c r="S38" s="121">
        <v>26189</v>
      </c>
      <c r="T38" s="121">
        <v>19533</v>
      </c>
      <c r="U38" s="121">
        <v>11901</v>
      </c>
      <c r="V38" s="121">
        <v>6367</v>
      </c>
    </row>
    <row r="39" spans="1:22" s="522" customFormat="1" ht="12.75" x14ac:dyDescent="0.2">
      <c r="A39" s="522" t="s">
        <v>27</v>
      </c>
      <c r="B39" s="121">
        <v>22000</v>
      </c>
      <c r="C39" s="154">
        <f t="shared" si="1"/>
        <v>0</v>
      </c>
      <c r="D39" s="121">
        <v>982</v>
      </c>
      <c r="E39" s="121">
        <v>1179</v>
      </c>
      <c r="F39" s="121">
        <v>1159</v>
      </c>
      <c r="G39" s="121">
        <v>1074</v>
      </c>
      <c r="H39" s="121">
        <v>1112</v>
      </c>
      <c r="I39" s="121">
        <v>1199</v>
      </c>
      <c r="J39" s="121">
        <v>1192</v>
      </c>
      <c r="K39" s="121">
        <v>1168</v>
      </c>
      <c r="L39" s="121">
        <v>1227</v>
      </c>
      <c r="M39" s="121">
        <v>1556</v>
      </c>
      <c r="N39" s="121">
        <v>1829</v>
      </c>
      <c r="O39" s="121">
        <v>1658</v>
      </c>
      <c r="P39" s="121">
        <v>1592</v>
      </c>
      <c r="Q39" s="121">
        <v>1490</v>
      </c>
      <c r="R39" s="121">
        <v>1339</v>
      </c>
      <c r="S39" s="121">
        <v>1034</v>
      </c>
      <c r="T39" s="121">
        <v>644</v>
      </c>
      <c r="U39" s="121">
        <v>368</v>
      </c>
      <c r="V39" s="121">
        <v>198</v>
      </c>
    </row>
    <row r="40" spans="1:22" s="522" customFormat="1" ht="12.75" x14ac:dyDescent="0.2">
      <c r="A40" s="522" t="s">
        <v>28</v>
      </c>
      <c r="B40" s="121">
        <v>23080</v>
      </c>
      <c r="C40" s="154">
        <f t="shared" si="1"/>
        <v>0</v>
      </c>
      <c r="D40" s="121">
        <v>1279</v>
      </c>
      <c r="E40" s="121">
        <v>1349</v>
      </c>
      <c r="F40" s="121">
        <v>1358</v>
      </c>
      <c r="G40" s="121">
        <v>1279</v>
      </c>
      <c r="H40" s="121">
        <v>1207</v>
      </c>
      <c r="I40" s="121">
        <v>1336</v>
      </c>
      <c r="J40" s="121">
        <v>1357</v>
      </c>
      <c r="K40" s="121">
        <v>1357</v>
      </c>
      <c r="L40" s="121">
        <v>1508</v>
      </c>
      <c r="M40" s="121">
        <v>1648</v>
      </c>
      <c r="N40" s="121">
        <v>1782</v>
      </c>
      <c r="O40" s="121">
        <v>1624</v>
      </c>
      <c r="P40" s="121">
        <v>1514</v>
      </c>
      <c r="Q40" s="121">
        <v>1415</v>
      </c>
      <c r="R40" s="121">
        <v>1182</v>
      </c>
      <c r="S40" s="121">
        <v>847</v>
      </c>
      <c r="T40" s="121">
        <v>564</v>
      </c>
      <c r="U40" s="121">
        <v>307</v>
      </c>
      <c r="V40" s="121">
        <v>167</v>
      </c>
    </row>
    <row r="41" spans="1:22" s="522" customFormat="1" ht="12.75" x14ac:dyDescent="0.2">
      <c r="A41" s="522" t="s">
        <v>29</v>
      </c>
      <c r="B41" s="121">
        <v>416090</v>
      </c>
      <c r="C41" s="154">
        <f t="shared" si="1"/>
        <v>0</v>
      </c>
      <c r="D41" s="121">
        <v>20528</v>
      </c>
      <c r="E41" s="121">
        <v>22139</v>
      </c>
      <c r="F41" s="121">
        <v>20976</v>
      </c>
      <c r="G41" s="121">
        <v>22977</v>
      </c>
      <c r="H41" s="121">
        <v>28005</v>
      </c>
      <c r="I41" s="121">
        <v>28463</v>
      </c>
      <c r="J41" s="121">
        <v>25726</v>
      </c>
      <c r="K41" s="121">
        <v>23723</v>
      </c>
      <c r="L41" s="121">
        <v>22511</v>
      </c>
      <c r="M41" s="121">
        <v>27766</v>
      </c>
      <c r="N41" s="121">
        <v>30724</v>
      </c>
      <c r="O41" s="121">
        <v>29269</v>
      </c>
      <c r="P41" s="121">
        <v>26021</v>
      </c>
      <c r="Q41" s="121">
        <v>25132</v>
      </c>
      <c r="R41" s="121">
        <v>21935</v>
      </c>
      <c r="S41" s="121">
        <v>16259</v>
      </c>
      <c r="T41" s="121">
        <v>12162</v>
      </c>
      <c r="U41" s="121">
        <v>7632</v>
      </c>
      <c r="V41" s="121">
        <v>4142</v>
      </c>
    </row>
    <row r="42" spans="1:22" s="522" customFormat="1" ht="12.75" x14ac:dyDescent="0.2">
      <c r="A42" s="522" t="s">
        <v>30</v>
      </c>
      <c r="B42" s="121">
        <v>26950</v>
      </c>
      <c r="C42" s="154">
        <f t="shared" si="1"/>
        <v>0</v>
      </c>
      <c r="D42" s="121">
        <v>1247</v>
      </c>
      <c r="E42" s="121">
        <v>1381</v>
      </c>
      <c r="F42" s="121">
        <v>1481</v>
      </c>
      <c r="G42" s="121">
        <v>1270</v>
      </c>
      <c r="H42" s="121">
        <v>1195</v>
      </c>
      <c r="I42" s="121">
        <v>1186</v>
      </c>
      <c r="J42" s="121">
        <v>1279</v>
      </c>
      <c r="K42" s="121">
        <v>1434</v>
      </c>
      <c r="L42" s="121">
        <v>1608</v>
      </c>
      <c r="M42" s="121">
        <v>2026</v>
      </c>
      <c r="N42" s="121">
        <v>2060</v>
      </c>
      <c r="O42" s="121">
        <v>2100</v>
      </c>
      <c r="P42" s="121">
        <v>1927</v>
      </c>
      <c r="Q42" s="121">
        <v>1985</v>
      </c>
      <c r="R42" s="121">
        <v>1681</v>
      </c>
      <c r="S42" s="121">
        <v>1301</v>
      </c>
      <c r="T42" s="121">
        <v>917</v>
      </c>
      <c r="U42" s="121">
        <v>555</v>
      </c>
      <c r="V42" s="121">
        <v>317</v>
      </c>
    </row>
    <row r="43" spans="1:22" s="522" customFormat="1" ht="12.75" x14ac:dyDescent="0.2">
      <c r="B43" s="121"/>
      <c r="C43" s="154"/>
      <c r="D43" s="121"/>
      <c r="E43" s="121"/>
      <c r="F43" s="121"/>
      <c r="G43" s="121"/>
      <c r="H43" s="121"/>
      <c r="I43" s="121"/>
      <c r="J43" s="121"/>
      <c r="K43" s="121"/>
      <c r="L43" s="121"/>
      <c r="M43" s="121"/>
      <c r="N43" s="121"/>
      <c r="O43" s="121"/>
      <c r="P43" s="121"/>
      <c r="Q43" s="121"/>
      <c r="R43" s="121"/>
      <c r="S43" s="121"/>
      <c r="T43" s="121"/>
      <c r="U43" s="121"/>
      <c r="V43" s="121"/>
    </row>
    <row r="44" spans="1:22" s="522" customFormat="1" ht="12.75" x14ac:dyDescent="0.2">
      <c r="A44" s="1068" t="s">
        <v>833</v>
      </c>
      <c r="B44" s="1068"/>
      <c r="C44" s="1068"/>
      <c r="D44" s="1068"/>
      <c r="E44" s="1068"/>
      <c r="F44" s="1068"/>
      <c r="G44" s="1068"/>
      <c r="H44" s="1068"/>
      <c r="I44" s="1068"/>
      <c r="J44" s="1068"/>
      <c r="K44" s="1068"/>
      <c r="L44" s="1068"/>
      <c r="M44" s="1068"/>
      <c r="N44" s="1068"/>
      <c r="O44" s="1068"/>
      <c r="P44" s="1068"/>
      <c r="Q44" s="1068"/>
      <c r="R44" s="121"/>
      <c r="S44" s="121"/>
      <c r="T44" s="121"/>
      <c r="U44" s="380" t="s">
        <v>834</v>
      </c>
      <c r="V44" s="121"/>
    </row>
    <row r="45" spans="1:22" s="522" customFormat="1" ht="12.75" x14ac:dyDescent="0.2">
      <c r="A45" s="378">
        <f>'8 calc Scots rates'!A51</f>
        <v>2017</v>
      </c>
      <c r="B45" s="381">
        <f>'8 calc Scots rates'!B51</f>
        <v>5424800</v>
      </c>
      <c r="C45" s="154">
        <f t="shared" ref="C45" si="2">B45-SUM(D45:V45)</f>
        <v>0</v>
      </c>
      <c r="D45" s="381">
        <f>'8 calc Scots rates'!C51</f>
        <v>282106</v>
      </c>
      <c r="E45" s="381">
        <f>'8 calc Scots rates'!D51</f>
        <v>301951</v>
      </c>
      <c r="F45" s="381">
        <f>'8 calc Scots rates'!E51</f>
        <v>280097</v>
      </c>
      <c r="G45" s="381">
        <f>'8 calc Scots rates'!F51</f>
        <v>290040</v>
      </c>
      <c r="H45" s="381">
        <f>'8 calc Scots rates'!G51</f>
        <v>356609</v>
      </c>
      <c r="I45" s="381">
        <f>'8 calc Scots rates'!H51</f>
        <v>382248</v>
      </c>
      <c r="J45" s="381">
        <f>'8 calc Scots rates'!I51</f>
        <v>355080</v>
      </c>
      <c r="K45" s="381">
        <f>'8 calc Scots rates'!J51</f>
        <v>339053</v>
      </c>
      <c r="L45" s="381">
        <f>'8 calc Scots rates'!K51</f>
        <v>325033</v>
      </c>
      <c r="M45" s="381">
        <f>'8 calc Scots rates'!L51</f>
        <v>385070</v>
      </c>
      <c r="N45" s="381">
        <f>'8 calc Scots rates'!M51</f>
        <v>407049</v>
      </c>
      <c r="O45" s="381">
        <f>'8 calc Scots rates'!N51</f>
        <v>378886</v>
      </c>
      <c r="P45" s="381">
        <f>'8 calc Scots rates'!O51</f>
        <v>329011</v>
      </c>
      <c r="Q45" s="381">
        <f>'8 calc Scots rates'!P51</f>
        <v>305066</v>
      </c>
      <c r="R45" s="381">
        <f>'8 calc Scots rates'!Q51</f>
        <v>259530</v>
      </c>
      <c r="S45" s="381">
        <f>'8 calc Scots rates'!R51</f>
        <v>188262</v>
      </c>
      <c r="T45" s="381">
        <f>'8 calc Scots rates'!S51</f>
        <v>137893</v>
      </c>
      <c r="U45" s="381">
        <f>'8 calc Scots rates'!T51</f>
        <v>121816</v>
      </c>
      <c r="V45" s="378"/>
    </row>
    <row r="46" spans="1:22" s="522" customFormat="1" ht="12.75" x14ac:dyDescent="0.2">
      <c r="A46" s="378" t="s">
        <v>150</v>
      </c>
      <c r="B46" s="379">
        <f>B27-B45</f>
        <v>0</v>
      </c>
      <c r="C46" s="379"/>
      <c r="D46" s="379">
        <f>D27-D45</f>
        <v>0</v>
      </c>
      <c r="E46" s="379">
        <f t="shared" ref="E46:T46" si="3">E27-E45</f>
        <v>0</v>
      </c>
      <c r="F46" s="379">
        <f t="shared" si="3"/>
        <v>0</v>
      </c>
      <c r="G46" s="379">
        <f t="shared" si="3"/>
        <v>0</v>
      </c>
      <c r="H46" s="379">
        <f t="shared" si="3"/>
        <v>0</v>
      </c>
      <c r="I46" s="379">
        <f t="shared" si="3"/>
        <v>0</v>
      </c>
      <c r="J46" s="379">
        <f t="shared" si="3"/>
        <v>0</v>
      </c>
      <c r="K46" s="379">
        <f t="shared" si="3"/>
        <v>0</v>
      </c>
      <c r="L46" s="379">
        <f t="shared" si="3"/>
        <v>0</v>
      </c>
      <c r="M46" s="379">
        <f t="shared" si="3"/>
        <v>0</v>
      </c>
      <c r="N46" s="379">
        <f t="shared" si="3"/>
        <v>0</v>
      </c>
      <c r="O46" s="379">
        <f t="shared" si="3"/>
        <v>0</v>
      </c>
      <c r="P46" s="379">
        <f t="shared" si="3"/>
        <v>0</v>
      </c>
      <c r="Q46" s="379">
        <f t="shared" si="3"/>
        <v>0</v>
      </c>
      <c r="R46" s="379">
        <f t="shared" si="3"/>
        <v>0</v>
      </c>
      <c r="S46" s="379">
        <f t="shared" si="3"/>
        <v>0</v>
      </c>
      <c r="T46" s="379">
        <f t="shared" si="3"/>
        <v>0</v>
      </c>
      <c r="U46" s="379">
        <f>U27+V27-U45</f>
        <v>0</v>
      </c>
      <c r="V46" s="378"/>
    </row>
    <row r="47" spans="1:22" s="522" customFormat="1" ht="12.75" x14ac:dyDescent="0.2"/>
    <row r="48" spans="1:22" s="522" customFormat="1" ht="12.75" x14ac:dyDescent="0.2">
      <c r="A48" s="1040" t="s">
        <v>324</v>
      </c>
      <c r="B48" s="1040"/>
      <c r="C48" s="1040"/>
      <c r="D48" s="1040"/>
      <c r="E48" s="1040"/>
      <c r="F48" s="1040"/>
      <c r="G48" s="1040"/>
      <c r="H48" s="1040"/>
    </row>
    <row r="49" spans="1:13" s="522" customFormat="1" ht="12.75" x14ac:dyDescent="0.2">
      <c r="A49" s="520"/>
      <c r="B49" s="520"/>
      <c r="C49" s="520"/>
      <c r="D49" s="520"/>
      <c r="E49" s="520"/>
      <c r="F49" s="520"/>
      <c r="G49" s="520"/>
      <c r="H49" s="520"/>
      <c r="K49" s="1055" t="s">
        <v>156</v>
      </c>
      <c r="M49" s="1055" t="s">
        <v>133</v>
      </c>
    </row>
    <row r="50" spans="1:13" s="522" customFormat="1" ht="12.75" x14ac:dyDescent="0.2">
      <c r="A50" s="520"/>
      <c r="B50" s="520"/>
      <c r="C50" s="520"/>
      <c r="D50" s="520"/>
      <c r="E50" s="520"/>
      <c r="F50" s="520"/>
      <c r="G50" s="520"/>
      <c r="H50" s="520"/>
      <c r="K50" s="1055"/>
      <c r="M50" s="1055"/>
    </row>
    <row r="51" spans="1:13" s="522" customFormat="1" ht="12.75" x14ac:dyDescent="0.2">
      <c r="C51" s="522" t="s">
        <v>128</v>
      </c>
      <c r="D51" s="522" t="s">
        <v>129</v>
      </c>
      <c r="E51" s="522" t="s">
        <v>130</v>
      </c>
      <c r="F51" s="522" t="s">
        <v>131</v>
      </c>
      <c r="G51" s="522" t="s">
        <v>132</v>
      </c>
      <c r="K51" s="1055"/>
      <c r="M51" s="1055"/>
    </row>
    <row r="52" spans="1:13" s="522" customFormat="1" ht="12.75" x14ac:dyDescent="0.2">
      <c r="A52" s="522" t="s">
        <v>18</v>
      </c>
      <c r="C52" s="159">
        <f>G27+H27</f>
        <v>646649</v>
      </c>
      <c r="D52" s="159">
        <f>I27+J27</f>
        <v>737328</v>
      </c>
      <c r="E52" s="159">
        <f>K27+L27</f>
        <v>664086</v>
      </c>
      <c r="F52" s="159">
        <f>M27+N27</f>
        <v>792119</v>
      </c>
      <c r="G52" s="159">
        <f>O27+P27</f>
        <v>707897</v>
      </c>
      <c r="H52" s="160"/>
      <c r="J52" s="523"/>
      <c r="K52" s="159">
        <f>SUM(C52:G52)</f>
        <v>3548079</v>
      </c>
      <c r="M52" s="159">
        <f>B27</f>
        <v>5424800</v>
      </c>
    </row>
    <row r="53" spans="1:13" s="522" customFormat="1" ht="12.75" x14ac:dyDescent="0.2">
      <c r="C53" s="159"/>
      <c r="D53" s="159"/>
      <c r="E53" s="159"/>
      <c r="F53" s="159"/>
      <c r="G53" s="159"/>
      <c r="H53" s="160"/>
      <c r="J53" s="523"/>
      <c r="K53" s="159"/>
      <c r="M53" s="159"/>
    </row>
    <row r="54" spans="1:13" s="522" customFormat="1" ht="12.75" x14ac:dyDescent="0.2">
      <c r="A54" s="522" t="s">
        <v>19</v>
      </c>
      <c r="C54" s="159">
        <f t="shared" ref="C54:C67" si="4">G29+H29</f>
        <v>41050</v>
      </c>
      <c r="D54" s="159">
        <f t="shared" ref="D54:D67" si="5">I29+J29</f>
        <v>39767</v>
      </c>
      <c r="E54" s="159">
        <f t="shared" ref="E54:E67" si="6">K29+L29</f>
        <v>40607</v>
      </c>
      <c r="F54" s="159">
        <f t="shared" ref="F54:F67" si="7">M29+N29</f>
        <v>56135</v>
      </c>
      <c r="G54" s="159">
        <f t="shared" ref="G54:G67" si="8">O29+P29</f>
        <v>53165</v>
      </c>
      <c r="H54" s="160"/>
      <c r="J54" s="523"/>
      <c r="K54" s="159">
        <f t="shared" ref="K54:K67" si="9">SUM(C54:G54)</f>
        <v>230724</v>
      </c>
      <c r="M54" s="159">
        <f t="shared" ref="M54:M67" si="10">B29</f>
        <v>370410</v>
      </c>
    </row>
    <row r="55" spans="1:13" s="522" customFormat="1" ht="12.75" x14ac:dyDescent="0.2">
      <c r="A55" s="522" t="s">
        <v>20</v>
      </c>
      <c r="C55" s="159">
        <f t="shared" si="4"/>
        <v>11546</v>
      </c>
      <c r="D55" s="159">
        <f t="shared" si="5"/>
        <v>10370</v>
      </c>
      <c r="E55" s="159">
        <f t="shared" si="6"/>
        <v>12032</v>
      </c>
      <c r="F55" s="159">
        <f t="shared" si="7"/>
        <v>18164</v>
      </c>
      <c r="G55" s="159">
        <f t="shared" si="8"/>
        <v>17366</v>
      </c>
      <c r="H55" s="160"/>
      <c r="J55" s="523"/>
      <c r="K55" s="159">
        <f t="shared" si="9"/>
        <v>69478</v>
      </c>
      <c r="M55" s="159">
        <f t="shared" si="10"/>
        <v>115020</v>
      </c>
    </row>
    <row r="56" spans="1:13" s="522" customFormat="1" ht="12.75" x14ac:dyDescent="0.2">
      <c r="A56" s="522" t="s">
        <v>21</v>
      </c>
      <c r="C56" s="159">
        <f t="shared" si="4"/>
        <v>15122</v>
      </c>
      <c r="D56" s="159">
        <f t="shared" si="5"/>
        <v>14822</v>
      </c>
      <c r="E56" s="159">
        <f t="shared" si="6"/>
        <v>14728</v>
      </c>
      <c r="F56" s="159">
        <f t="shared" si="7"/>
        <v>22465</v>
      </c>
      <c r="G56" s="159">
        <f t="shared" si="8"/>
        <v>22598</v>
      </c>
      <c r="H56" s="160"/>
      <c r="J56" s="523"/>
      <c r="K56" s="159">
        <f t="shared" si="9"/>
        <v>89735</v>
      </c>
      <c r="M56" s="159">
        <f t="shared" si="10"/>
        <v>149200</v>
      </c>
    </row>
    <row r="57" spans="1:13" s="522" customFormat="1" ht="12.75" x14ac:dyDescent="0.2">
      <c r="A57" s="522" t="s">
        <v>22</v>
      </c>
      <c r="C57" s="159">
        <f t="shared" si="4"/>
        <v>44924</v>
      </c>
      <c r="D57" s="159">
        <f t="shared" si="5"/>
        <v>42994</v>
      </c>
      <c r="E57" s="159">
        <f t="shared" si="6"/>
        <v>43792</v>
      </c>
      <c r="F57" s="159">
        <f t="shared" si="7"/>
        <v>54791</v>
      </c>
      <c r="G57" s="159">
        <f t="shared" si="8"/>
        <v>49632</v>
      </c>
      <c r="H57" s="160"/>
      <c r="J57" s="523"/>
      <c r="K57" s="159">
        <f t="shared" si="9"/>
        <v>236133</v>
      </c>
      <c r="M57" s="159">
        <f t="shared" si="10"/>
        <v>371410</v>
      </c>
    </row>
    <row r="58" spans="1:13" s="522" customFormat="1" ht="12.75" x14ac:dyDescent="0.2">
      <c r="A58" s="522" t="s">
        <v>23</v>
      </c>
      <c r="C58" s="159">
        <f t="shared" si="4"/>
        <v>37489</v>
      </c>
      <c r="D58" s="159">
        <f t="shared" si="5"/>
        <v>36094</v>
      </c>
      <c r="E58" s="159">
        <f t="shared" si="6"/>
        <v>37741</v>
      </c>
      <c r="F58" s="159">
        <f t="shared" si="7"/>
        <v>47529</v>
      </c>
      <c r="G58" s="159">
        <f t="shared" si="8"/>
        <v>39778</v>
      </c>
      <c r="H58" s="160"/>
      <c r="J58" s="523"/>
      <c r="K58" s="159">
        <f t="shared" si="9"/>
        <v>198631</v>
      </c>
      <c r="M58" s="159">
        <f t="shared" si="10"/>
        <v>305580</v>
      </c>
    </row>
    <row r="59" spans="1:13" s="522" customFormat="1" ht="12.75" x14ac:dyDescent="0.2">
      <c r="A59" s="522" t="s">
        <v>24</v>
      </c>
      <c r="C59" s="159">
        <f t="shared" si="4"/>
        <v>68322</v>
      </c>
      <c r="D59" s="159">
        <f t="shared" si="5"/>
        <v>85000</v>
      </c>
      <c r="E59" s="159">
        <f t="shared" si="6"/>
        <v>76434</v>
      </c>
      <c r="F59" s="159">
        <f t="shared" si="7"/>
        <v>84123</v>
      </c>
      <c r="G59" s="159">
        <f t="shared" si="8"/>
        <v>74158</v>
      </c>
      <c r="H59" s="160"/>
      <c r="J59" s="523"/>
      <c r="K59" s="159">
        <f t="shared" si="9"/>
        <v>388037</v>
      </c>
      <c r="M59" s="159">
        <f t="shared" si="10"/>
        <v>586380</v>
      </c>
    </row>
    <row r="60" spans="1:13" s="522" customFormat="1" ht="12.75" x14ac:dyDescent="0.2">
      <c r="A60" s="522" t="s">
        <v>87</v>
      </c>
      <c r="C60" s="159">
        <f t="shared" si="4"/>
        <v>148625</v>
      </c>
      <c r="D60" s="159">
        <f t="shared" si="5"/>
        <v>186857</v>
      </c>
      <c r="E60" s="159">
        <f t="shared" si="6"/>
        <v>145221</v>
      </c>
      <c r="F60" s="159">
        <f t="shared" si="7"/>
        <v>165983</v>
      </c>
      <c r="G60" s="159">
        <f t="shared" si="8"/>
        <v>145749</v>
      </c>
      <c r="H60" s="160"/>
      <c r="J60" s="523"/>
      <c r="K60" s="159">
        <f t="shared" si="9"/>
        <v>792435</v>
      </c>
      <c r="M60" s="159">
        <f t="shared" si="10"/>
        <v>1169110</v>
      </c>
    </row>
    <row r="61" spans="1:13" s="522" customFormat="1" ht="12.75" x14ac:dyDescent="0.2">
      <c r="A61" s="522" t="s">
        <v>62</v>
      </c>
      <c r="C61" s="159">
        <f t="shared" si="4"/>
        <v>33786</v>
      </c>
      <c r="D61" s="159">
        <f t="shared" si="5"/>
        <v>33809</v>
      </c>
      <c r="E61" s="159">
        <f t="shared" si="6"/>
        <v>36072</v>
      </c>
      <c r="F61" s="159">
        <f t="shared" si="7"/>
        <v>48598</v>
      </c>
      <c r="G61" s="159">
        <f t="shared" si="8"/>
        <v>47484</v>
      </c>
      <c r="H61" s="160"/>
      <c r="J61" s="523"/>
      <c r="K61" s="159">
        <f t="shared" si="9"/>
        <v>199749</v>
      </c>
      <c r="M61" s="159">
        <f t="shared" si="10"/>
        <v>321990</v>
      </c>
    </row>
    <row r="62" spans="1:13" s="522" customFormat="1" ht="12.75" x14ac:dyDescent="0.2">
      <c r="A62" s="522" t="s">
        <v>25</v>
      </c>
      <c r="C62" s="159">
        <f t="shared" si="4"/>
        <v>75826</v>
      </c>
      <c r="D62" s="159">
        <f t="shared" si="5"/>
        <v>79410</v>
      </c>
      <c r="E62" s="159">
        <f t="shared" si="6"/>
        <v>83398</v>
      </c>
      <c r="F62" s="159">
        <f t="shared" si="7"/>
        <v>101927</v>
      </c>
      <c r="G62" s="159">
        <f t="shared" si="8"/>
        <v>88979</v>
      </c>
      <c r="H62" s="160"/>
      <c r="J62" s="523"/>
      <c r="K62" s="159">
        <f t="shared" si="9"/>
        <v>429540</v>
      </c>
      <c r="M62" s="159">
        <f t="shared" si="10"/>
        <v>658130</v>
      </c>
    </row>
    <row r="63" spans="1:13" s="522" customFormat="1" ht="12.75" x14ac:dyDescent="0.2">
      <c r="A63" s="522" t="s">
        <v>26</v>
      </c>
      <c r="C63" s="159">
        <f t="shared" si="4"/>
        <v>111840</v>
      </c>
      <c r="D63" s="159">
        <f t="shared" si="5"/>
        <v>146467</v>
      </c>
      <c r="E63" s="159">
        <f t="shared" si="6"/>
        <v>119525</v>
      </c>
      <c r="F63" s="159">
        <f t="shared" si="7"/>
        <v>123013</v>
      </c>
      <c r="G63" s="159">
        <f t="shared" si="8"/>
        <v>103283</v>
      </c>
      <c r="H63" s="160"/>
      <c r="J63" s="523"/>
      <c r="K63" s="159">
        <f t="shared" si="9"/>
        <v>604128</v>
      </c>
      <c r="M63" s="159">
        <f t="shared" si="10"/>
        <v>889450</v>
      </c>
    </row>
    <row r="64" spans="1:13" s="522" customFormat="1" ht="12.75" x14ac:dyDescent="0.2">
      <c r="A64" s="522" t="s">
        <v>27</v>
      </c>
      <c r="C64" s="159">
        <f t="shared" si="4"/>
        <v>2186</v>
      </c>
      <c r="D64" s="159">
        <f t="shared" si="5"/>
        <v>2391</v>
      </c>
      <c r="E64" s="159">
        <f t="shared" si="6"/>
        <v>2395</v>
      </c>
      <c r="F64" s="159">
        <f t="shared" si="7"/>
        <v>3385</v>
      </c>
      <c r="G64" s="159">
        <f t="shared" si="8"/>
        <v>3250</v>
      </c>
      <c r="H64" s="160"/>
      <c r="J64" s="523"/>
      <c r="K64" s="159">
        <f t="shared" si="9"/>
        <v>13607</v>
      </c>
      <c r="M64" s="159">
        <f t="shared" si="10"/>
        <v>22000</v>
      </c>
    </row>
    <row r="65" spans="1:13" s="522" customFormat="1" ht="12.75" x14ac:dyDescent="0.2">
      <c r="A65" s="522" t="s">
        <v>28</v>
      </c>
      <c r="C65" s="159">
        <f t="shared" si="4"/>
        <v>2486</v>
      </c>
      <c r="D65" s="159">
        <f t="shared" si="5"/>
        <v>2693</v>
      </c>
      <c r="E65" s="159">
        <f t="shared" si="6"/>
        <v>2865</v>
      </c>
      <c r="F65" s="159">
        <f t="shared" si="7"/>
        <v>3430</v>
      </c>
      <c r="G65" s="159">
        <f t="shared" si="8"/>
        <v>3138</v>
      </c>
      <c r="H65" s="160"/>
      <c r="J65" s="523"/>
      <c r="K65" s="159">
        <f t="shared" si="9"/>
        <v>14612</v>
      </c>
      <c r="M65" s="159">
        <f t="shared" si="10"/>
        <v>23080</v>
      </c>
    </row>
    <row r="66" spans="1:13" s="522" customFormat="1" ht="12.75" x14ac:dyDescent="0.2">
      <c r="A66" s="522" t="s">
        <v>29</v>
      </c>
      <c r="C66" s="159">
        <f t="shared" si="4"/>
        <v>50982</v>
      </c>
      <c r="D66" s="159">
        <f t="shared" si="5"/>
        <v>54189</v>
      </c>
      <c r="E66" s="159">
        <f t="shared" si="6"/>
        <v>46234</v>
      </c>
      <c r="F66" s="159">
        <f t="shared" si="7"/>
        <v>58490</v>
      </c>
      <c r="G66" s="159">
        <f t="shared" si="8"/>
        <v>55290</v>
      </c>
      <c r="H66" s="160"/>
      <c r="J66" s="523"/>
      <c r="K66" s="159">
        <f t="shared" si="9"/>
        <v>265185</v>
      </c>
      <c r="M66" s="159">
        <f t="shared" si="10"/>
        <v>416090</v>
      </c>
    </row>
    <row r="67" spans="1:13" s="522" customFormat="1" ht="12.75" x14ac:dyDescent="0.2">
      <c r="A67" s="522" t="s">
        <v>30</v>
      </c>
      <c r="C67" s="159">
        <f t="shared" si="4"/>
        <v>2465</v>
      </c>
      <c r="D67" s="159">
        <f t="shared" si="5"/>
        <v>2465</v>
      </c>
      <c r="E67" s="159">
        <f t="shared" si="6"/>
        <v>3042</v>
      </c>
      <c r="F67" s="159">
        <f t="shared" si="7"/>
        <v>4086</v>
      </c>
      <c r="G67" s="159">
        <f t="shared" si="8"/>
        <v>4027</v>
      </c>
      <c r="H67" s="160"/>
      <c r="J67" s="523"/>
      <c r="K67" s="159">
        <f t="shared" si="9"/>
        <v>16085</v>
      </c>
      <c r="M67" s="159">
        <f t="shared" si="10"/>
        <v>26950</v>
      </c>
    </row>
    <row r="68" spans="1:13" s="522" customFormat="1" ht="12.75" x14ac:dyDescent="0.2">
      <c r="A68" s="149"/>
    </row>
    <row r="69" spans="1:13" s="522" customFormat="1" ht="12.75" x14ac:dyDescent="0.2">
      <c r="A69" s="1040" t="s">
        <v>134</v>
      </c>
      <c r="B69" s="1040"/>
      <c r="C69" s="1040"/>
      <c r="D69" s="1040"/>
      <c r="E69" s="1040"/>
      <c r="F69" s="1040"/>
      <c r="G69" s="1040"/>
      <c r="H69" s="1040"/>
      <c r="I69" s="1040"/>
      <c r="J69" s="1040"/>
      <c r="K69" s="1040"/>
      <c r="L69" s="1040"/>
      <c r="M69" s="1040"/>
    </row>
    <row r="70" spans="1:13" s="522" customFormat="1" ht="12.75" x14ac:dyDescent="0.2">
      <c r="A70" s="520"/>
      <c r="B70" s="520"/>
      <c r="C70" s="520"/>
      <c r="D70" s="520"/>
      <c r="E70" s="520"/>
      <c r="F70" s="520"/>
      <c r="G70" s="520"/>
      <c r="H70" s="520"/>
      <c r="I70" s="520"/>
      <c r="J70" s="520"/>
      <c r="K70" s="520"/>
      <c r="L70" s="520"/>
      <c r="M70" s="520"/>
    </row>
    <row r="71" spans="1:13" s="522" customFormat="1" ht="12.75" x14ac:dyDescent="0.2">
      <c r="A71" s="520"/>
      <c r="B71" s="520"/>
      <c r="C71" s="522" t="s">
        <v>128</v>
      </c>
      <c r="D71" s="522" t="s">
        <v>129</v>
      </c>
      <c r="E71" s="522" t="s">
        <v>130</v>
      </c>
      <c r="F71" s="522" t="s">
        <v>131</v>
      </c>
      <c r="G71" s="522" t="s">
        <v>132</v>
      </c>
      <c r="H71" s="520"/>
      <c r="I71" s="520"/>
      <c r="J71" s="520"/>
      <c r="K71" s="283" t="s">
        <v>395</v>
      </c>
      <c r="L71" s="283"/>
      <c r="M71" s="283" t="s">
        <v>291</v>
      </c>
    </row>
    <row r="72" spans="1:13" s="522" customFormat="1" ht="12.75" x14ac:dyDescent="0.2">
      <c r="A72" s="149"/>
    </row>
    <row r="73" spans="1:13" s="522" customFormat="1" ht="12.75" x14ac:dyDescent="0.2">
      <c r="A73" s="149" t="s">
        <v>18</v>
      </c>
      <c r="C73" s="143">
        <f>200*C6/C52</f>
        <v>7.6703126425618842E-2</v>
      </c>
      <c r="D73" s="143">
        <f>200*D6/D52</f>
        <v>0.26555345789119633</v>
      </c>
      <c r="E73" s="143">
        <f>200*E6/E52</f>
        <v>0.55414509566532044</v>
      </c>
      <c r="F73" s="143">
        <f>200*F6/F52</f>
        <v>0.35449219119854464</v>
      </c>
      <c r="G73" s="143">
        <f>200*G6/G52</f>
        <v>0.10679519760643144</v>
      </c>
      <c r="H73" s="160"/>
      <c r="J73" s="523"/>
      <c r="K73" s="143">
        <f>200*K6/K52</f>
        <v>0.27333100531301585</v>
      </c>
      <c r="M73" s="143">
        <f>200*I6/M52</f>
        <v>0.18282701666420881</v>
      </c>
    </row>
    <row r="74" spans="1:13" s="522" customFormat="1" ht="12.75" x14ac:dyDescent="0.2">
      <c r="A74" s="149"/>
      <c r="C74" s="143"/>
      <c r="D74" s="143"/>
      <c r="E74" s="143"/>
      <c r="F74" s="143"/>
      <c r="G74" s="143"/>
      <c r="H74" s="160"/>
      <c r="J74" s="523"/>
      <c r="K74" s="143"/>
      <c r="M74" s="143"/>
    </row>
    <row r="75" spans="1:13" s="522" customFormat="1" ht="12.75" x14ac:dyDescent="0.2">
      <c r="A75" s="522" t="s">
        <v>19</v>
      </c>
      <c r="C75" s="143">
        <f t="shared" ref="C75:G88" si="11">200*C8/C54</f>
        <v>6.8209500609013402E-2</v>
      </c>
      <c r="D75" s="143">
        <f t="shared" si="11"/>
        <v>0.38725576483013552</v>
      </c>
      <c r="E75" s="143">
        <f t="shared" si="11"/>
        <v>0.81759302583298443</v>
      </c>
      <c r="F75" s="143">
        <f t="shared" si="11"/>
        <v>0.34559543956533356</v>
      </c>
      <c r="G75" s="143">
        <f t="shared" si="11"/>
        <v>7.5237468259193072E-2</v>
      </c>
      <c r="H75" s="160"/>
      <c r="J75" s="523"/>
      <c r="K75" s="143">
        <f t="shared" ref="K75:K88" si="12">200*K8/K54</f>
        <v>0.32419687592101387</v>
      </c>
      <c r="M75" s="143">
        <f t="shared" ref="M75:M88" si="13">200*I8/M54</f>
        <v>0.20463810372290164</v>
      </c>
    </row>
    <row r="76" spans="1:13" s="522" customFormat="1" ht="12.75" x14ac:dyDescent="0.2">
      <c r="A76" s="522" t="s">
        <v>20</v>
      </c>
      <c r="C76" s="143">
        <f t="shared" si="11"/>
        <v>0.12125411397886714</v>
      </c>
      <c r="D76" s="143">
        <f t="shared" si="11"/>
        <v>0.27000964320154291</v>
      </c>
      <c r="E76" s="143">
        <f t="shared" si="11"/>
        <v>0.38231382978723405</v>
      </c>
      <c r="F76" s="143">
        <f t="shared" si="11"/>
        <v>0.26425897379431845</v>
      </c>
      <c r="G76" s="143">
        <f t="shared" si="11"/>
        <v>5.7583784406311185E-2</v>
      </c>
      <c r="H76" s="160"/>
      <c r="J76" s="523"/>
      <c r="K76" s="143">
        <f t="shared" si="12"/>
        <v>0.21013846109559861</v>
      </c>
      <c r="M76" s="143">
        <f t="shared" si="13"/>
        <v>0.12867327421318031</v>
      </c>
    </row>
    <row r="77" spans="1:13" s="522" customFormat="1" ht="12.75" x14ac:dyDescent="0.2">
      <c r="A77" s="522" t="s">
        <v>21</v>
      </c>
      <c r="C77" s="143">
        <f t="shared" si="11"/>
        <v>6.6128818939293746E-2</v>
      </c>
      <c r="D77" s="143">
        <f t="shared" si="11"/>
        <v>0.3778167588719471</v>
      </c>
      <c r="E77" s="143">
        <f t="shared" si="11"/>
        <v>0.62466051059206951</v>
      </c>
      <c r="F77" s="143">
        <f t="shared" si="11"/>
        <v>0.16915201424438014</v>
      </c>
      <c r="G77" s="143">
        <f t="shared" si="11"/>
        <v>5.3102044428710506E-2</v>
      </c>
      <c r="H77" s="160"/>
      <c r="J77" s="523"/>
      <c r="K77" s="143">
        <f t="shared" si="12"/>
        <v>0.2317936145316766</v>
      </c>
      <c r="M77" s="143">
        <f t="shared" si="13"/>
        <v>0.14075067024128687</v>
      </c>
    </row>
    <row r="78" spans="1:13" s="522" customFormat="1" ht="12.75" x14ac:dyDescent="0.2">
      <c r="A78" s="522" t="s">
        <v>22</v>
      </c>
      <c r="C78" s="143">
        <f t="shared" si="11"/>
        <v>8.0135339684800994E-2</v>
      </c>
      <c r="D78" s="143">
        <f t="shared" si="11"/>
        <v>0.29771596036656278</v>
      </c>
      <c r="E78" s="143">
        <f t="shared" si="11"/>
        <v>0.55717939349652901</v>
      </c>
      <c r="F78" s="143">
        <f t="shared" si="11"/>
        <v>0.26281688598492453</v>
      </c>
      <c r="G78" s="143">
        <f t="shared" si="11"/>
        <v>8.0593165699548677E-2</v>
      </c>
      <c r="H78" s="160"/>
      <c r="J78" s="523"/>
      <c r="K78" s="143">
        <f t="shared" si="12"/>
        <v>0.25070616982802063</v>
      </c>
      <c r="M78" s="143">
        <f t="shared" si="13"/>
        <v>0.16154653886540482</v>
      </c>
    </row>
    <row r="79" spans="1:13" s="522" customFormat="1" ht="12.75" x14ac:dyDescent="0.2">
      <c r="A79" s="522" t="s">
        <v>23</v>
      </c>
      <c r="C79" s="143">
        <f t="shared" si="11"/>
        <v>6.9353677078609732E-2</v>
      </c>
      <c r="D79" s="143">
        <f t="shared" si="11"/>
        <v>0.36571175264586914</v>
      </c>
      <c r="E79" s="143">
        <f t="shared" si="11"/>
        <v>0.52992766487374476</v>
      </c>
      <c r="F79" s="143">
        <f t="shared" si="11"/>
        <v>0.2987649645479602</v>
      </c>
      <c r="G79" s="143">
        <f t="shared" si="11"/>
        <v>6.033485846447785E-2</v>
      </c>
      <c r="H79" s="160"/>
      <c r="J79" s="523"/>
      <c r="K79" s="143">
        <f t="shared" si="12"/>
        <v>0.26380575036122256</v>
      </c>
      <c r="M79" s="143">
        <f t="shared" si="13"/>
        <v>0.17344067020092938</v>
      </c>
    </row>
    <row r="80" spans="1:13" s="522" customFormat="1" ht="12.75" x14ac:dyDescent="0.2">
      <c r="A80" s="522" t="s">
        <v>24</v>
      </c>
      <c r="C80" s="143">
        <f t="shared" si="11"/>
        <v>4.9764351160680308E-2</v>
      </c>
      <c r="D80" s="143">
        <f t="shared" si="11"/>
        <v>0.19294117647058823</v>
      </c>
      <c r="E80" s="143">
        <f t="shared" si="11"/>
        <v>0.37417903027448518</v>
      </c>
      <c r="F80" s="143">
        <f t="shared" si="11"/>
        <v>0.27103170357690526</v>
      </c>
      <c r="G80" s="143">
        <f t="shared" si="11"/>
        <v>7.8211386499096522E-2</v>
      </c>
      <c r="H80" s="160"/>
      <c r="J80" s="523"/>
      <c r="K80" s="143">
        <f t="shared" si="12"/>
        <v>0.19843468535217001</v>
      </c>
      <c r="M80" s="143">
        <f t="shared" si="13"/>
        <v>0.13506599815819093</v>
      </c>
    </row>
    <row r="81" spans="1:13" s="522" customFormat="1" ht="12.75" x14ac:dyDescent="0.2">
      <c r="A81" s="522" t="s">
        <v>87</v>
      </c>
      <c r="C81" s="143">
        <f t="shared" si="11"/>
        <v>8.2085786375105135E-2</v>
      </c>
      <c r="D81" s="143">
        <f t="shared" si="11"/>
        <v>0.24831823265919928</v>
      </c>
      <c r="E81" s="143">
        <f t="shared" si="11"/>
        <v>0.77399274209652869</v>
      </c>
      <c r="F81" s="143">
        <f t="shared" si="11"/>
        <v>0.64102950302139372</v>
      </c>
      <c r="G81" s="143">
        <f t="shared" si="11"/>
        <v>0.18799442877824205</v>
      </c>
      <c r="H81" s="160"/>
      <c r="J81" s="523"/>
      <c r="K81" s="143">
        <f t="shared" si="12"/>
        <v>0.38463722576615117</v>
      </c>
      <c r="M81" s="143">
        <f t="shared" si="13"/>
        <v>0.26618538888556253</v>
      </c>
    </row>
    <row r="82" spans="1:13" s="522" customFormat="1" ht="12.75" x14ac:dyDescent="0.2">
      <c r="A82" s="522" t="s">
        <v>62</v>
      </c>
      <c r="C82" s="143">
        <f t="shared" si="11"/>
        <v>7.6954951755164855E-2</v>
      </c>
      <c r="D82" s="143">
        <f t="shared" si="11"/>
        <v>0.24845455352125173</v>
      </c>
      <c r="E82" s="143">
        <f t="shared" si="11"/>
        <v>0.249500998003992</v>
      </c>
      <c r="F82" s="143">
        <f t="shared" si="11"/>
        <v>0.1687312235071402</v>
      </c>
      <c r="G82" s="143">
        <f t="shared" si="11"/>
        <v>8.4238901524724116E-2</v>
      </c>
      <c r="H82" s="160"/>
      <c r="J82" s="523"/>
      <c r="K82" s="143">
        <f t="shared" si="12"/>
        <v>0.16120230889766657</v>
      </c>
      <c r="M82" s="143">
        <f t="shared" si="13"/>
        <v>0.10248765489611479</v>
      </c>
    </row>
    <row r="83" spans="1:13" s="522" customFormat="1" ht="12.75" x14ac:dyDescent="0.2">
      <c r="A83" s="522" t="s">
        <v>25</v>
      </c>
      <c r="C83" s="143">
        <f t="shared" si="11"/>
        <v>0.11077994355498114</v>
      </c>
      <c r="D83" s="143">
        <f t="shared" si="11"/>
        <v>0.34000755572346053</v>
      </c>
      <c r="E83" s="143">
        <f t="shared" si="11"/>
        <v>0.50121106021727135</v>
      </c>
      <c r="F83" s="143">
        <f t="shared" si="11"/>
        <v>0.28255516202772574</v>
      </c>
      <c r="G83" s="143">
        <f t="shared" si="11"/>
        <v>8.7661133525888127E-2</v>
      </c>
      <c r="H83" s="160"/>
      <c r="J83" s="523"/>
      <c r="K83" s="143">
        <f t="shared" si="12"/>
        <v>0.26493458117986685</v>
      </c>
      <c r="M83" s="143">
        <f t="shared" si="13"/>
        <v>0.17656086183580752</v>
      </c>
    </row>
    <row r="84" spans="1:13" s="522" customFormat="1" ht="12.75" x14ac:dyDescent="0.2">
      <c r="A84" s="522" t="s">
        <v>26</v>
      </c>
      <c r="C84" s="143">
        <f t="shared" si="11"/>
        <v>6.6165951359084402E-2</v>
      </c>
      <c r="D84" s="143">
        <f t="shared" si="11"/>
        <v>0.17614889360743374</v>
      </c>
      <c r="E84" s="143">
        <f t="shared" si="11"/>
        <v>0.42668897720142229</v>
      </c>
      <c r="F84" s="143">
        <f t="shared" si="11"/>
        <v>0.27476770747807144</v>
      </c>
      <c r="G84" s="143">
        <f t="shared" si="11"/>
        <v>9.8757782016401535E-2</v>
      </c>
      <c r="H84" s="160"/>
      <c r="J84" s="523"/>
      <c r="K84" s="143">
        <f t="shared" si="12"/>
        <v>0.21220668467609513</v>
      </c>
      <c r="M84" s="143">
        <f t="shared" si="13"/>
        <v>0.15110461521164764</v>
      </c>
    </row>
    <row r="85" spans="1:13" s="522" customFormat="1" ht="12.75" x14ac:dyDescent="0.2">
      <c r="A85" s="522" t="s">
        <v>27</v>
      </c>
      <c r="C85" s="143">
        <f t="shared" si="11"/>
        <v>9.1491308325709064E-2</v>
      </c>
      <c r="D85" s="143">
        <f t="shared" si="11"/>
        <v>0.25094102885821834</v>
      </c>
      <c r="E85" s="143">
        <f t="shared" si="11"/>
        <v>0</v>
      </c>
      <c r="F85" s="143">
        <f t="shared" si="11"/>
        <v>0</v>
      </c>
      <c r="G85" s="143">
        <f t="shared" si="11"/>
        <v>0.12307692307692308</v>
      </c>
      <c r="H85" s="160"/>
      <c r="J85" s="523"/>
      <c r="K85" s="143">
        <f t="shared" si="12"/>
        <v>8.8189902256191666E-2</v>
      </c>
      <c r="M85" s="143">
        <f t="shared" si="13"/>
        <v>6.363636363636363E-2</v>
      </c>
    </row>
    <row r="86" spans="1:13" s="522" customFormat="1" ht="12.75" x14ac:dyDescent="0.2">
      <c r="A86" s="522" t="s">
        <v>28</v>
      </c>
      <c r="C86" s="143">
        <f t="shared" si="11"/>
        <v>0</v>
      </c>
      <c r="D86" s="143">
        <f t="shared" si="11"/>
        <v>0.2227998514667657</v>
      </c>
      <c r="E86" s="143">
        <f t="shared" si="11"/>
        <v>0</v>
      </c>
      <c r="F86" s="143">
        <f t="shared" si="11"/>
        <v>0</v>
      </c>
      <c r="G86" s="143">
        <f t="shared" si="11"/>
        <v>0.19120458891013384</v>
      </c>
      <c r="H86" s="160"/>
      <c r="J86" s="523"/>
      <c r="K86" s="143">
        <f t="shared" si="12"/>
        <v>8.2124281412537636E-2</v>
      </c>
      <c r="M86" s="143">
        <f t="shared" si="13"/>
        <v>5.1993067590987867E-2</v>
      </c>
    </row>
    <row r="87" spans="1:13" s="522" customFormat="1" ht="12.75" x14ac:dyDescent="0.2">
      <c r="A87" s="522" t="s">
        <v>29</v>
      </c>
      <c r="C87" s="143">
        <f t="shared" si="11"/>
        <v>7.4536110784198348E-2</v>
      </c>
      <c r="D87" s="143">
        <f t="shared" si="11"/>
        <v>0.38384173909834102</v>
      </c>
      <c r="E87" s="143">
        <f t="shared" si="11"/>
        <v>0.71808625686724059</v>
      </c>
      <c r="F87" s="143">
        <f t="shared" si="11"/>
        <v>0.40348777568815181</v>
      </c>
      <c r="G87" s="143">
        <f t="shared" si="11"/>
        <v>0.12298788207632483</v>
      </c>
      <c r="H87" s="160"/>
      <c r="J87" s="523"/>
      <c r="K87" s="143">
        <f t="shared" si="12"/>
        <v>0.33259799762430003</v>
      </c>
      <c r="M87" s="143">
        <f t="shared" si="13"/>
        <v>0.2143766973491312</v>
      </c>
    </row>
    <row r="88" spans="1:13" s="522" customFormat="1" ht="12.75" x14ac:dyDescent="0.2">
      <c r="A88" s="522" t="s">
        <v>30</v>
      </c>
      <c r="C88" s="143">
        <f t="shared" si="11"/>
        <v>8.1135902636916835E-2</v>
      </c>
      <c r="D88" s="143">
        <f t="shared" si="11"/>
        <v>0</v>
      </c>
      <c r="E88" s="143">
        <f t="shared" si="11"/>
        <v>0.19723865877712032</v>
      </c>
      <c r="F88" s="143">
        <f t="shared" si="11"/>
        <v>0.14684287812041116</v>
      </c>
      <c r="G88" s="143">
        <f t="shared" si="11"/>
        <v>0</v>
      </c>
      <c r="H88" s="160"/>
      <c r="J88" s="523"/>
      <c r="K88" s="143">
        <f t="shared" si="12"/>
        <v>8.7037612682623569E-2</v>
      </c>
      <c r="M88" s="143">
        <f t="shared" si="13"/>
        <v>5.1948051948051951E-2</v>
      </c>
    </row>
    <row r="90" spans="1:13" x14ac:dyDescent="0.2">
      <c r="A90" s="504" t="s">
        <v>785</v>
      </c>
    </row>
  </sheetData>
  <mergeCells count="11">
    <mergeCell ref="J1:K1"/>
    <mergeCell ref="A69:M69"/>
    <mergeCell ref="A48:H48"/>
    <mergeCell ref="K4:K5"/>
    <mergeCell ref="K24:N24"/>
    <mergeCell ref="K49:K51"/>
    <mergeCell ref="M49:M51"/>
    <mergeCell ref="A1:H1"/>
    <mergeCell ref="A23:D23"/>
    <mergeCell ref="A24:G24"/>
    <mergeCell ref="A44:Q44"/>
  </mergeCells>
  <phoneticPr fontId="22" type="noConversion"/>
  <pageMargins left="0.55118110236220474" right="0.55118110236220474" top="0.27559055118110237" bottom="0.31496062992125984" header="0.15748031496062992" footer="0.19685039370078741"/>
  <pageSetup paperSize="9" scale="71" fitToHeight="0" orientation="landscape" r:id="rId1"/>
  <headerFooter alignWithMargins="0"/>
  <rowBreaks count="1" manualBreakCount="1">
    <brk id="67" max="16383" man="1"/>
  </rowBreaks>
  <ignoredErrors>
    <ignoredError sqref="K6:K21" formulaRange="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L21"/>
  <sheetViews>
    <sheetView showGridLines="0" workbookViewId="0">
      <selection sqref="A1:D1"/>
    </sheetView>
  </sheetViews>
  <sheetFormatPr defaultRowHeight="11.25" x14ac:dyDescent="0.2"/>
  <cols>
    <col min="1" max="1" width="30" style="69" customWidth="1"/>
    <col min="2" max="2" width="11.33203125" style="69" customWidth="1"/>
    <col min="3" max="8" width="9.33203125" style="69"/>
    <col min="9" max="9" width="3.1640625" style="69" customWidth="1"/>
    <col min="10" max="16384" width="9.33203125" style="69"/>
  </cols>
  <sheetData>
    <row r="1" spans="1:12" ht="18" customHeight="1" x14ac:dyDescent="0.25">
      <c r="A1" s="918" t="s">
        <v>247</v>
      </c>
      <c r="B1" s="918"/>
      <c r="C1" s="918"/>
      <c r="D1" s="918"/>
      <c r="E1" s="489"/>
      <c r="F1" s="104"/>
      <c r="G1" s="758"/>
      <c r="H1" s="758"/>
      <c r="J1" s="439"/>
      <c r="K1" s="439"/>
      <c r="L1" s="439"/>
    </row>
    <row r="2" spans="1:12" ht="15" customHeight="1" x14ac:dyDescent="0.2">
      <c r="A2" s="223"/>
      <c r="B2" s="104"/>
      <c r="C2" s="104"/>
      <c r="D2" s="104"/>
      <c r="E2" s="104"/>
      <c r="F2" s="104"/>
      <c r="G2" s="104"/>
      <c r="H2" s="104"/>
      <c r="I2" s="104"/>
      <c r="J2" s="104"/>
    </row>
    <row r="3" spans="1:12" s="522" customFormat="1" ht="12.75" x14ac:dyDescent="0.2">
      <c r="A3" s="1053" t="s">
        <v>244</v>
      </c>
      <c r="B3" s="1053"/>
      <c r="C3" s="1053"/>
      <c r="D3" s="1053"/>
      <c r="E3" s="523"/>
      <c r="F3" s="1053" t="s">
        <v>330</v>
      </c>
      <c r="G3" s="1053"/>
      <c r="H3" s="1053"/>
      <c r="I3" s="1053"/>
      <c r="J3" s="523"/>
    </row>
    <row r="4" spans="1:12" s="522" customFormat="1" ht="12.75" x14ac:dyDescent="0.2">
      <c r="A4" s="523"/>
      <c r="B4" s="523" t="s">
        <v>236</v>
      </c>
      <c r="C4" s="523" t="s">
        <v>243</v>
      </c>
      <c r="D4" s="523" t="s">
        <v>242</v>
      </c>
      <c r="E4" s="523"/>
      <c r="F4" s="523" t="s">
        <v>241</v>
      </c>
      <c r="G4" s="523" t="s">
        <v>240</v>
      </c>
      <c r="H4" s="523"/>
      <c r="I4" s="523"/>
      <c r="J4" s="523"/>
    </row>
    <row r="5" spans="1:12" s="522" customFormat="1" ht="12.75" x14ac:dyDescent="0.2">
      <c r="A5" s="523" t="s">
        <v>153</v>
      </c>
      <c r="B5" s="299">
        <f>'HB5 - per problem drug user'!J13</f>
        <v>12.736474694589878</v>
      </c>
      <c r="C5" s="299">
        <f>'HB5 - per problem drug user'!L13</f>
        <v>12.390492359932088</v>
      </c>
      <c r="D5" s="299">
        <f>'HB5 - per problem drug user'!M13</f>
        <v>13.078853046594983</v>
      </c>
      <c r="E5" s="299"/>
      <c r="F5" s="299">
        <f t="shared" ref="F5:F19" si="0">B5-C5</f>
        <v>0.3459823346577906</v>
      </c>
      <c r="G5" s="299">
        <f t="shared" ref="G5:G19" si="1">D5-B5</f>
        <v>0.34237835200510425</v>
      </c>
      <c r="H5" s="143"/>
      <c r="I5" s="523"/>
      <c r="J5" s="523"/>
    </row>
    <row r="6" spans="1:12" s="522" customFormat="1" ht="12.75" x14ac:dyDescent="0.2">
      <c r="A6" s="523" t="str">
        <f>'HB5 - per problem drug user'!A15</f>
        <v>Ayrshire &amp; Arran</v>
      </c>
      <c r="B6" s="299">
        <f>'HB5 - per problem drug user'!J15</f>
        <v>12.761904761904763</v>
      </c>
      <c r="C6" s="299">
        <f>'HB5 - per problem drug user'!L15</f>
        <v>12.181818181818182</v>
      </c>
      <c r="D6" s="299">
        <f>'HB5 - per problem drug user'!M15</f>
        <v>13.743589743589743</v>
      </c>
      <c r="E6" s="299"/>
      <c r="F6" s="299">
        <f t="shared" si="0"/>
        <v>0.58008658008658109</v>
      </c>
      <c r="G6" s="299">
        <f t="shared" si="1"/>
        <v>0.98168498168497997</v>
      </c>
      <c r="H6" s="143"/>
      <c r="I6" s="523"/>
      <c r="J6" s="523"/>
    </row>
    <row r="7" spans="1:12" s="522" customFormat="1" ht="12.75" x14ac:dyDescent="0.2">
      <c r="A7" s="523" t="str">
        <f>'HB5 - per problem drug user'!A16</f>
        <v>Borders</v>
      </c>
      <c r="B7" s="299">
        <f>'HB5 - per problem drug user'!J16</f>
        <v>21.568627450980394</v>
      </c>
      <c r="C7" s="299">
        <f>'HB5 - per problem drug user'!L16</f>
        <v>18.333333333333332</v>
      </c>
      <c r="D7" s="299">
        <f>'HB5 - per problem drug user'!M16</f>
        <v>24.444444444444443</v>
      </c>
      <c r="E7" s="299"/>
      <c r="F7" s="299">
        <f t="shared" si="0"/>
        <v>3.2352941176470615</v>
      </c>
      <c r="G7" s="299">
        <f t="shared" si="1"/>
        <v>2.8758169934640492</v>
      </c>
      <c r="H7" s="143"/>
      <c r="I7" s="523"/>
      <c r="J7" s="523"/>
    </row>
    <row r="8" spans="1:12" s="522" customFormat="1" ht="12.75" x14ac:dyDescent="0.2">
      <c r="A8" s="523" t="str">
        <f>'HB5 - per problem drug user'!A17</f>
        <v>Dumfries &amp; Galloway</v>
      </c>
      <c r="B8" s="299">
        <f>'HB5 - per problem drug user'!J17</f>
        <v>13.272727272727273</v>
      </c>
      <c r="C8" s="299">
        <f>'HB5 - per problem drug user'!L17</f>
        <v>11.23076923076923</v>
      </c>
      <c r="D8" s="299">
        <f>'HB5 - per problem drug user'!M17</f>
        <v>15.531914893617021</v>
      </c>
      <c r="E8" s="299"/>
      <c r="F8" s="299">
        <f t="shared" si="0"/>
        <v>2.0419580419580434</v>
      </c>
      <c r="G8" s="299">
        <f t="shared" si="1"/>
        <v>2.2591876208897474</v>
      </c>
      <c r="H8" s="143"/>
      <c r="I8" s="523"/>
      <c r="J8" s="523"/>
    </row>
    <row r="9" spans="1:12" s="522" customFormat="1" ht="12.75" x14ac:dyDescent="0.2">
      <c r="A9" s="523" t="str">
        <f>'HB5 - per problem drug user'!A18</f>
        <v>Fife</v>
      </c>
      <c r="B9" s="299">
        <f>'HB5 - per problem drug user'!J18</f>
        <v>17.142857142857142</v>
      </c>
      <c r="C9" s="299">
        <f>'HB5 - per problem drug user'!L18</f>
        <v>15.483870967741936</v>
      </c>
      <c r="D9" s="299">
        <f>'HB5 - per problem drug user'!M18</f>
        <v>19.2</v>
      </c>
      <c r="E9" s="299"/>
      <c r="F9" s="299">
        <f t="shared" si="0"/>
        <v>1.6589861751152064</v>
      </c>
      <c r="G9" s="299">
        <f t="shared" si="1"/>
        <v>2.0571428571428569</v>
      </c>
      <c r="H9" s="143"/>
      <c r="I9" s="523"/>
      <c r="J9" s="523"/>
    </row>
    <row r="10" spans="1:12" s="522" customFormat="1" ht="12.75" x14ac:dyDescent="0.2">
      <c r="A10" s="523" t="str">
        <f>'HB5 - per problem drug user'!A19</f>
        <v>Forth Valley</v>
      </c>
      <c r="B10" s="299">
        <f>'HB5 - per problem drug user'!J19</f>
        <v>11.517241379310345</v>
      </c>
      <c r="C10" s="299">
        <f>'HB5 - per problem drug user'!L19</f>
        <v>10.4375</v>
      </c>
      <c r="D10" s="299">
        <f>'HB5 - per problem drug user'!M19</f>
        <v>12.846153846153847</v>
      </c>
      <c r="E10" s="299"/>
      <c r="F10" s="299">
        <f t="shared" si="0"/>
        <v>1.0797413793103452</v>
      </c>
      <c r="G10" s="299">
        <f t="shared" si="1"/>
        <v>1.3289124668435015</v>
      </c>
      <c r="H10" s="143"/>
      <c r="I10" s="523"/>
      <c r="J10" s="523"/>
    </row>
    <row r="11" spans="1:12" s="522" customFormat="1" ht="12.75" x14ac:dyDescent="0.2">
      <c r="A11" s="523" t="str">
        <f>'HB5 - per problem drug user'!A20</f>
        <v>Grampian</v>
      </c>
      <c r="B11" s="299">
        <f>'HB5 - per problem drug user'!J20</f>
        <v>16.210526315789473</v>
      </c>
      <c r="C11" s="299">
        <f>'HB5 - per problem drug user'!L20</f>
        <v>15.024390243902438</v>
      </c>
      <c r="D11" s="299">
        <f>'HB5 - per problem drug user'!M20</f>
        <v>17.111111111111111</v>
      </c>
      <c r="E11" s="299"/>
      <c r="F11" s="299">
        <f t="shared" si="0"/>
        <v>1.1861360718870344</v>
      </c>
      <c r="G11" s="299">
        <f t="shared" si="1"/>
        <v>0.90058479532163815</v>
      </c>
      <c r="H11" s="143"/>
      <c r="I11" s="523"/>
      <c r="J11" s="523"/>
    </row>
    <row r="12" spans="1:12" s="522" customFormat="1" ht="12.75" x14ac:dyDescent="0.2">
      <c r="A12" s="523" t="str">
        <f>'HB5 - per problem drug user'!A21</f>
        <v>Greater Glasgow &amp; Clyde</v>
      </c>
      <c r="B12" s="299">
        <f>'HB5 - per problem drug user'!J21</f>
        <v>11.604278074866309</v>
      </c>
      <c r="C12" s="299">
        <f>'HB5 - per problem drug user'!L21</f>
        <v>10.95959595959596</v>
      </c>
      <c r="D12" s="299">
        <f>'HB5 - per problem drug user'!M21</f>
        <v>12.259887005649718</v>
      </c>
      <c r="E12" s="299"/>
      <c r="F12" s="299">
        <f t="shared" si="0"/>
        <v>0.64468211527034924</v>
      </c>
      <c r="G12" s="299">
        <f t="shared" si="1"/>
        <v>0.65560893078340854</v>
      </c>
      <c r="H12" s="143"/>
      <c r="I12" s="523"/>
      <c r="J12" s="523"/>
    </row>
    <row r="13" spans="1:12" s="522" customFormat="1" ht="12.75" x14ac:dyDescent="0.2">
      <c r="A13" s="523" t="str">
        <f>'HB5 - per problem drug user'!A22</f>
        <v>Highland</v>
      </c>
      <c r="B13" s="299">
        <f>'HB5 - per problem drug user'!J22</f>
        <v>14.631578947368421</v>
      </c>
      <c r="C13" s="299">
        <f>'HB5 - per problem drug user'!L22</f>
        <v>13.238095238095237</v>
      </c>
      <c r="D13" s="299">
        <f>'HB5 - per problem drug user'!M22</f>
        <v>16.352941176470587</v>
      </c>
      <c r="E13" s="299"/>
      <c r="F13" s="299">
        <f t="shared" si="0"/>
        <v>1.393483709273184</v>
      </c>
      <c r="G13" s="299">
        <f t="shared" si="1"/>
        <v>1.7213622291021657</v>
      </c>
      <c r="H13" s="143"/>
      <c r="I13" s="523"/>
      <c r="J13" s="523"/>
    </row>
    <row r="14" spans="1:12" s="522" customFormat="1" ht="12.75" x14ac:dyDescent="0.2">
      <c r="A14" s="523" t="str">
        <f>'HB5 - per problem drug user'!A23</f>
        <v>Lanarkshire</v>
      </c>
      <c r="B14" s="299">
        <f>'HB5 - per problem drug user'!J23</f>
        <v>11.315789473684211</v>
      </c>
      <c r="C14" s="299">
        <f>'HB5 - per problem drug user'!L23</f>
        <v>10.361445783132529</v>
      </c>
      <c r="D14" s="299">
        <f>'HB5 - per problem drug user'!M23</f>
        <v>12.463768115942029</v>
      </c>
      <c r="E14" s="299"/>
      <c r="F14" s="299">
        <f t="shared" si="0"/>
        <v>0.95434369055168133</v>
      </c>
      <c r="G14" s="299">
        <f t="shared" si="1"/>
        <v>1.1479786422578186</v>
      </c>
      <c r="H14" s="143"/>
      <c r="I14" s="523"/>
      <c r="J14" s="523"/>
    </row>
    <row r="15" spans="1:12" s="522" customFormat="1" ht="12.75" x14ac:dyDescent="0.2">
      <c r="A15" s="523" t="str">
        <f>'HB5 - per problem drug user'!A24</f>
        <v>Lothian</v>
      </c>
      <c r="B15" s="299">
        <f>'HB5 - per problem drug user'!J24</f>
        <v>12.444444444444445</v>
      </c>
      <c r="C15" s="299">
        <f>'HB5 - per problem drug user'!L24</f>
        <v>11.789473684210526</v>
      </c>
      <c r="D15" s="299">
        <f>'HB5 - per problem drug user'!M24</f>
        <v>13.176470588235293</v>
      </c>
      <c r="E15" s="299"/>
      <c r="F15" s="299">
        <f t="shared" si="0"/>
        <v>0.65497076023391898</v>
      </c>
      <c r="G15" s="299">
        <f t="shared" si="1"/>
        <v>0.73202614379084885</v>
      </c>
      <c r="H15" s="143"/>
      <c r="I15" s="523"/>
      <c r="J15" s="523"/>
    </row>
    <row r="16" spans="1:12" s="522" customFormat="1" ht="12.75" x14ac:dyDescent="0.2">
      <c r="A16" s="523" t="str">
        <f>'HB5 - per problem drug user'!A25</f>
        <v>Orkney</v>
      </c>
      <c r="B16" s="299">
        <f>'HB5 - per problem drug user'!J25</f>
        <v>26.666666666666668</v>
      </c>
      <c r="C16" s="299">
        <f>'HB5 - per problem drug user'!L25</f>
        <v>16</v>
      </c>
      <c r="D16" s="299">
        <f>'HB5 - per problem drug user'!M25</f>
        <v>40</v>
      </c>
      <c r="E16" s="299"/>
      <c r="F16" s="299">
        <f t="shared" ref="F16" si="2">B16-C16</f>
        <v>10.666666666666668</v>
      </c>
      <c r="G16" s="299">
        <f t="shared" ref="G16" si="3">D16-B16</f>
        <v>13.333333333333332</v>
      </c>
      <c r="H16" s="143"/>
      <c r="I16" s="523"/>
      <c r="J16" s="523"/>
    </row>
    <row r="17" spans="1:10" s="522" customFormat="1" ht="12.75" x14ac:dyDescent="0.2">
      <c r="A17" s="523" t="str">
        <f>'HB5 - per problem drug user'!A26</f>
        <v>Shetland</v>
      </c>
      <c r="B17" s="299">
        <f>'HB5 - per problem drug user'!J26</f>
        <v>9.4117647058823533</v>
      </c>
      <c r="C17" s="299">
        <f>'HB5 - per problem drug user'!L26</f>
        <v>6.1538461538461542</v>
      </c>
      <c r="D17" s="299">
        <f>'HB5 - per problem drug user'!M26</f>
        <v>13.333333333333334</v>
      </c>
      <c r="E17" s="299"/>
      <c r="F17" s="299">
        <f t="shared" si="0"/>
        <v>3.2579185520361991</v>
      </c>
      <c r="G17" s="299">
        <f t="shared" si="1"/>
        <v>3.9215686274509807</v>
      </c>
      <c r="H17" s="143"/>
      <c r="I17" s="523"/>
      <c r="J17" s="523"/>
    </row>
    <row r="18" spans="1:10" s="522" customFormat="1" ht="12.75" x14ac:dyDescent="0.2">
      <c r="A18" s="523" t="str">
        <f>'HB5 - per problem drug user'!A27</f>
        <v>Tayside</v>
      </c>
      <c r="B18" s="299">
        <f>'HB5 - per problem drug user'!J27</f>
        <v>13.217391304347826</v>
      </c>
      <c r="C18" s="299">
        <f>'HB5 - per problem drug user'!L27</f>
        <v>12.408163265306122</v>
      </c>
      <c r="D18" s="299">
        <f>'HB5 - per problem drug user'!M27</f>
        <v>14.13953488372093</v>
      </c>
      <c r="E18" s="299"/>
      <c r="F18" s="299">
        <f t="shared" si="0"/>
        <v>0.80922803904170415</v>
      </c>
      <c r="G18" s="299">
        <f t="shared" si="1"/>
        <v>0.92214357937310432</v>
      </c>
      <c r="H18" s="143"/>
      <c r="I18" s="523"/>
      <c r="J18" s="523"/>
    </row>
    <row r="19" spans="1:10" s="522" customFormat="1" ht="12.75" x14ac:dyDescent="0.2">
      <c r="A19" s="523" t="str">
        <f>'HB5 - per problem drug user'!A28</f>
        <v>Western Isles</v>
      </c>
      <c r="B19" s="299">
        <f>'HB5 - per problem drug user'!J28</f>
        <v>32</v>
      </c>
      <c r="C19" s="299">
        <f>'HB5 - per problem drug user'!L28</f>
        <v>22.857142857142858</v>
      </c>
      <c r="D19" s="299">
        <f>'HB5 - per problem drug user'!M28</f>
        <v>40</v>
      </c>
      <c r="E19" s="299"/>
      <c r="F19" s="299">
        <f t="shared" si="0"/>
        <v>9.1428571428571423</v>
      </c>
      <c r="G19" s="299">
        <f t="shared" si="1"/>
        <v>8</v>
      </c>
      <c r="H19" s="143"/>
      <c r="I19" s="523"/>
      <c r="J19" s="523"/>
    </row>
    <row r="20" spans="1:10" x14ac:dyDescent="0.2">
      <c r="A20" s="104"/>
      <c r="B20" s="104"/>
      <c r="C20" s="104"/>
      <c r="D20" s="104"/>
      <c r="E20" s="104"/>
      <c r="F20" s="104"/>
      <c r="G20" s="104"/>
      <c r="H20" s="104"/>
      <c r="I20" s="104"/>
      <c r="J20" s="104"/>
    </row>
    <row r="21" spans="1:10" x14ac:dyDescent="0.2">
      <c r="A21" s="224" t="s">
        <v>785</v>
      </c>
      <c r="B21" s="224"/>
      <c r="C21" s="224"/>
      <c r="D21" s="104"/>
      <c r="E21" s="104"/>
      <c r="F21" s="104"/>
      <c r="G21" s="104"/>
      <c r="H21" s="104"/>
      <c r="I21" s="104"/>
      <c r="J21" s="104"/>
    </row>
  </sheetData>
  <mergeCells count="4">
    <mergeCell ref="A3:D3"/>
    <mergeCell ref="F3:I3"/>
    <mergeCell ref="G1:H1"/>
    <mergeCell ref="A1:D1"/>
  </mergeCells>
  <phoneticPr fontId="32" type="noConversion"/>
  <pageMargins left="0.75" right="0.75" top="1" bottom="1" header="0.5" footer="0.5"/>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V164"/>
  <sheetViews>
    <sheetView showGridLines="0" zoomScaleNormal="100" workbookViewId="0">
      <selection sqref="A1:I1"/>
    </sheetView>
  </sheetViews>
  <sheetFormatPr defaultRowHeight="12" x14ac:dyDescent="0.2"/>
  <cols>
    <col min="1" max="1" width="28.1640625" style="15" customWidth="1"/>
    <col min="2" max="2" width="12.1640625" style="13" bestFit="1" customWidth="1"/>
    <col min="3" max="3" width="10.5" style="13" bestFit="1" customWidth="1"/>
    <col min="4" max="4" width="10.83203125" style="13" bestFit="1" customWidth="1"/>
    <col min="5" max="5" width="10.1640625" style="13" bestFit="1" customWidth="1"/>
    <col min="6" max="6" width="10.33203125" style="13" bestFit="1" customWidth="1"/>
    <col min="7" max="7" width="10.1640625" style="13" customWidth="1"/>
    <col min="8" max="8" width="10.33203125" style="13" bestFit="1" customWidth="1"/>
    <col min="9" max="9" width="10.1640625" style="13" customWidth="1"/>
    <col min="10" max="10" width="10.5" style="13" bestFit="1" customWidth="1"/>
    <col min="11" max="11" width="11.83203125" style="13" customWidth="1"/>
    <col min="12" max="12" width="10.5" style="13" bestFit="1" customWidth="1"/>
    <col min="13" max="13" width="13.5" style="13" customWidth="1"/>
    <col min="14" max="14" width="10.1640625" style="13" bestFit="1" customWidth="1"/>
    <col min="15" max="16" width="10.33203125" style="13" bestFit="1" customWidth="1"/>
    <col min="17" max="20" width="9.6640625" style="13" bestFit="1" customWidth="1"/>
    <col min="21" max="22" width="9.5" style="13" bestFit="1" customWidth="1"/>
    <col min="23" max="16384" width="9.33203125" style="13"/>
  </cols>
  <sheetData>
    <row r="1" spans="1:15" ht="18" customHeight="1" x14ac:dyDescent="0.25">
      <c r="A1" s="952" t="s">
        <v>835</v>
      </c>
      <c r="B1" s="952"/>
      <c r="C1" s="952"/>
      <c r="D1" s="952"/>
      <c r="E1" s="952"/>
      <c r="F1" s="952"/>
      <c r="G1" s="952"/>
      <c r="H1" s="952"/>
      <c r="I1" s="952"/>
      <c r="J1" s="530"/>
      <c r="K1" s="953"/>
      <c r="L1" s="953"/>
      <c r="M1" s="758"/>
      <c r="N1" s="758"/>
      <c r="O1" s="758"/>
    </row>
    <row r="2" spans="1:15" ht="15" customHeight="1" x14ac:dyDescent="0.25">
      <c r="A2" s="530"/>
      <c r="B2" s="530"/>
      <c r="C2" s="530"/>
      <c r="D2" s="530"/>
      <c r="E2" s="530"/>
      <c r="F2" s="530"/>
      <c r="G2" s="530"/>
      <c r="H2" s="530"/>
      <c r="I2" s="530"/>
      <c r="J2" s="530"/>
      <c r="K2" s="496"/>
      <c r="L2" s="496"/>
      <c r="M2" s="442"/>
      <c r="N2" s="442"/>
      <c r="O2" s="442"/>
    </row>
    <row r="3" spans="1:15" ht="15" customHeight="1" x14ac:dyDescent="0.25">
      <c r="A3" s="1048" t="s">
        <v>838</v>
      </c>
      <c r="B3" s="1048"/>
      <c r="C3" s="1048"/>
      <c r="D3" s="1048"/>
      <c r="E3" s="1048"/>
      <c r="F3" s="1048"/>
      <c r="G3" s="1048"/>
      <c r="H3" s="528"/>
      <c r="I3" s="531"/>
      <c r="J3" s="531"/>
      <c r="K3" s="531"/>
      <c r="M3" s="442"/>
      <c r="N3" s="442"/>
      <c r="O3" s="442"/>
    </row>
    <row r="4" spans="1:15" x14ac:dyDescent="0.2">
      <c r="A4" s="16"/>
      <c r="B4" s="14"/>
      <c r="C4" s="14"/>
      <c r="D4" s="14"/>
      <c r="E4" s="14"/>
      <c r="F4" s="14"/>
    </row>
    <row r="5" spans="1:15" s="523" customFormat="1" ht="12.75" x14ac:dyDescent="0.2">
      <c r="A5" s="161"/>
      <c r="B5" s="1070" t="s">
        <v>101</v>
      </c>
      <c r="C5" s="1070"/>
      <c r="D5" s="1070"/>
      <c r="E5" s="1070"/>
      <c r="F5" s="1070"/>
      <c r="G5" s="1070"/>
      <c r="H5" s="1070"/>
      <c r="I5" s="533" t="s">
        <v>102</v>
      </c>
    </row>
    <row r="6" spans="1:15" s="523" customFormat="1" ht="12.75" x14ac:dyDescent="0.2">
      <c r="A6" s="161"/>
      <c r="B6" s="533" t="s">
        <v>103</v>
      </c>
      <c r="C6" s="533" t="s">
        <v>104</v>
      </c>
      <c r="D6" s="533" t="s">
        <v>40</v>
      </c>
      <c r="E6" s="533" t="s">
        <v>41</v>
      </c>
      <c r="F6" s="533" t="s">
        <v>99</v>
      </c>
      <c r="G6" s="533" t="s">
        <v>105</v>
      </c>
      <c r="H6" s="533" t="s">
        <v>106</v>
      </c>
      <c r="I6" s="533"/>
      <c r="K6" s="1070" t="s">
        <v>157</v>
      </c>
      <c r="L6" s="1070"/>
    </row>
    <row r="7" spans="1:15" s="523" customFormat="1" ht="12.75" x14ac:dyDescent="0.2">
      <c r="A7" s="161" t="s">
        <v>102</v>
      </c>
      <c r="B7" s="540">
        <v>4</v>
      </c>
      <c r="C7" s="540">
        <v>248</v>
      </c>
      <c r="D7" s="540">
        <v>979</v>
      </c>
      <c r="E7" s="540">
        <v>1840</v>
      </c>
      <c r="F7" s="540">
        <v>1404</v>
      </c>
      <c r="G7" s="540">
        <v>378</v>
      </c>
      <c r="H7" s="540">
        <v>106</v>
      </c>
      <c r="I7" s="540">
        <v>4959</v>
      </c>
      <c r="K7" s="160">
        <f>SUM(C7:G7)</f>
        <v>4849</v>
      </c>
    </row>
    <row r="8" spans="1:15" s="523" customFormat="1" ht="12.75" x14ac:dyDescent="0.2">
      <c r="A8" s="161" t="s">
        <v>758</v>
      </c>
      <c r="B8" s="161"/>
      <c r="C8" s="161"/>
      <c r="D8" s="161"/>
      <c r="E8" s="161"/>
      <c r="F8" s="161"/>
      <c r="G8" s="161"/>
      <c r="H8" s="161"/>
      <c r="I8" s="161"/>
      <c r="K8" s="160"/>
    </row>
    <row r="9" spans="1:15" s="523" customFormat="1" ht="12.75" x14ac:dyDescent="0.2">
      <c r="A9" s="161" t="s">
        <v>74</v>
      </c>
      <c r="B9" s="541">
        <v>0</v>
      </c>
      <c r="C9" s="541">
        <v>6</v>
      </c>
      <c r="D9" s="541">
        <v>39</v>
      </c>
      <c r="E9" s="541">
        <v>96</v>
      </c>
      <c r="F9" s="541">
        <v>77</v>
      </c>
      <c r="G9" s="541">
        <v>14</v>
      </c>
      <c r="H9" s="541">
        <v>9</v>
      </c>
      <c r="I9" s="541">
        <v>241</v>
      </c>
      <c r="K9" s="160">
        <f t="shared" ref="K9:K40" si="0">SUM(C9:G9)</f>
        <v>232</v>
      </c>
    </row>
    <row r="10" spans="1:15" s="523" customFormat="1" ht="12.75" x14ac:dyDescent="0.2">
      <c r="A10" s="161" t="s">
        <v>73</v>
      </c>
      <c r="B10" s="541">
        <v>0</v>
      </c>
      <c r="C10" s="541">
        <v>8</v>
      </c>
      <c r="D10" s="541">
        <v>24</v>
      </c>
      <c r="E10" s="541">
        <v>32</v>
      </c>
      <c r="F10" s="541">
        <v>25</v>
      </c>
      <c r="G10" s="541">
        <v>9</v>
      </c>
      <c r="H10" s="541">
        <v>1</v>
      </c>
      <c r="I10" s="541">
        <v>99</v>
      </c>
      <c r="K10" s="160">
        <f t="shared" si="0"/>
        <v>98</v>
      </c>
    </row>
    <row r="11" spans="1:15" s="523" customFormat="1" ht="12.75" x14ac:dyDescent="0.2">
      <c r="A11" s="161" t="s">
        <v>72</v>
      </c>
      <c r="B11" s="541">
        <v>0</v>
      </c>
      <c r="C11" s="541">
        <v>6</v>
      </c>
      <c r="D11" s="541">
        <v>20</v>
      </c>
      <c r="E11" s="541">
        <v>27</v>
      </c>
      <c r="F11" s="541">
        <v>23</v>
      </c>
      <c r="G11" s="541">
        <v>6</v>
      </c>
      <c r="H11" s="541">
        <v>0</v>
      </c>
      <c r="I11" s="541">
        <v>82</v>
      </c>
      <c r="K11" s="160">
        <f t="shared" si="0"/>
        <v>82</v>
      </c>
    </row>
    <row r="12" spans="1:15" s="523" customFormat="1" ht="12.75" x14ac:dyDescent="0.2">
      <c r="A12" s="161" t="s">
        <v>151</v>
      </c>
      <c r="B12" s="541">
        <v>0</v>
      </c>
      <c r="C12" s="541">
        <v>4</v>
      </c>
      <c r="D12" s="541">
        <v>11</v>
      </c>
      <c r="E12" s="541">
        <v>14</v>
      </c>
      <c r="F12" s="541">
        <v>14</v>
      </c>
      <c r="G12" s="541">
        <v>6</v>
      </c>
      <c r="H12" s="541">
        <v>2</v>
      </c>
      <c r="I12" s="541">
        <v>51</v>
      </c>
      <c r="K12" s="160">
        <f t="shared" si="0"/>
        <v>49</v>
      </c>
    </row>
    <row r="13" spans="1:15" s="523" customFormat="1" ht="12.75" x14ac:dyDescent="0.2">
      <c r="A13" s="161" t="s">
        <v>402</v>
      </c>
      <c r="B13" s="541">
        <v>1</v>
      </c>
      <c r="C13" s="541">
        <v>20</v>
      </c>
      <c r="D13" s="541">
        <v>77</v>
      </c>
      <c r="E13" s="541">
        <v>160</v>
      </c>
      <c r="F13" s="541">
        <v>122</v>
      </c>
      <c r="G13" s="541">
        <v>33</v>
      </c>
      <c r="H13" s="541">
        <v>21</v>
      </c>
      <c r="I13" s="541">
        <v>434</v>
      </c>
      <c r="K13" s="160">
        <f>SUM(C13:G13)</f>
        <v>412</v>
      </c>
    </row>
    <row r="14" spans="1:15" s="523" customFormat="1" ht="12.75" x14ac:dyDescent="0.2">
      <c r="A14" s="161" t="s">
        <v>70</v>
      </c>
      <c r="B14" s="541">
        <v>0</v>
      </c>
      <c r="C14" s="541">
        <v>1</v>
      </c>
      <c r="D14" s="541">
        <v>14</v>
      </c>
      <c r="E14" s="541">
        <v>21</v>
      </c>
      <c r="F14" s="541">
        <v>11</v>
      </c>
      <c r="G14" s="541">
        <v>1</v>
      </c>
      <c r="H14" s="541">
        <v>1</v>
      </c>
      <c r="I14" s="541">
        <v>49</v>
      </c>
      <c r="K14" s="160">
        <f t="shared" si="0"/>
        <v>48</v>
      </c>
    </row>
    <row r="15" spans="1:15" s="523" customFormat="1" ht="12.75" x14ac:dyDescent="0.2">
      <c r="A15" s="161" t="s">
        <v>107</v>
      </c>
      <c r="B15" s="541">
        <v>0</v>
      </c>
      <c r="C15" s="541">
        <v>5</v>
      </c>
      <c r="D15" s="541">
        <v>28</v>
      </c>
      <c r="E15" s="541">
        <v>46</v>
      </c>
      <c r="F15" s="541">
        <v>19</v>
      </c>
      <c r="G15" s="541">
        <v>6</v>
      </c>
      <c r="H15" s="541">
        <v>1</v>
      </c>
      <c r="I15" s="541">
        <v>105</v>
      </c>
      <c r="K15" s="160">
        <f t="shared" si="0"/>
        <v>104</v>
      </c>
    </row>
    <row r="16" spans="1:15" s="523" customFormat="1" ht="12.75" x14ac:dyDescent="0.2">
      <c r="A16" s="161" t="s">
        <v>69</v>
      </c>
      <c r="B16" s="541">
        <v>0</v>
      </c>
      <c r="C16" s="541">
        <v>7</v>
      </c>
      <c r="D16" s="541">
        <v>64</v>
      </c>
      <c r="E16" s="541">
        <v>109</v>
      </c>
      <c r="F16" s="541">
        <v>69</v>
      </c>
      <c r="G16" s="541">
        <v>17</v>
      </c>
      <c r="H16" s="541">
        <v>3</v>
      </c>
      <c r="I16" s="541">
        <v>269</v>
      </c>
      <c r="K16" s="160">
        <f t="shared" si="0"/>
        <v>266</v>
      </c>
    </row>
    <row r="17" spans="1:11" s="523" customFormat="1" ht="12.75" x14ac:dyDescent="0.2">
      <c r="A17" s="161" t="s">
        <v>68</v>
      </c>
      <c r="B17" s="541">
        <v>0</v>
      </c>
      <c r="C17" s="541">
        <v>6</v>
      </c>
      <c r="D17" s="541">
        <v>28</v>
      </c>
      <c r="E17" s="541">
        <v>62</v>
      </c>
      <c r="F17" s="541">
        <v>33</v>
      </c>
      <c r="G17" s="541">
        <v>8</v>
      </c>
      <c r="H17" s="541">
        <v>0</v>
      </c>
      <c r="I17" s="541">
        <v>137</v>
      </c>
      <c r="K17" s="160">
        <f t="shared" si="0"/>
        <v>137</v>
      </c>
    </row>
    <row r="18" spans="1:11" s="523" customFormat="1" ht="12.75" x14ac:dyDescent="0.2">
      <c r="A18" s="161" t="s">
        <v>67</v>
      </c>
      <c r="B18" s="541">
        <v>0</v>
      </c>
      <c r="C18" s="541">
        <v>4</v>
      </c>
      <c r="D18" s="541">
        <v>8</v>
      </c>
      <c r="E18" s="541">
        <v>18</v>
      </c>
      <c r="F18" s="541">
        <v>5</v>
      </c>
      <c r="G18" s="541">
        <v>4</v>
      </c>
      <c r="H18" s="541">
        <v>1</v>
      </c>
      <c r="I18" s="541">
        <v>40</v>
      </c>
      <c r="K18" s="160">
        <f t="shared" si="0"/>
        <v>39</v>
      </c>
    </row>
    <row r="19" spans="1:11" s="523" customFormat="1" ht="12.75" x14ac:dyDescent="0.2">
      <c r="A19" s="161" t="s">
        <v>66</v>
      </c>
      <c r="B19" s="541">
        <v>0</v>
      </c>
      <c r="C19" s="541">
        <v>3</v>
      </c>
      <c r="D19" s="541">
        <v>14</v>
      </c>
      <c r="E19" s="541">
        <v>30</v>
      </c>
      <c r="F19" s="541">
        <v>16</v>
      </c>
      <c r="G19" s="541">
        <v>5</v>
      </c>
      <c r="H19" s="541">
        <v>1</v>
      </c>
      <c r="I19" s="541">
        <v>69</v>
      </c>
      <c r="K19" s="160">
        <f t="shared" si="0"/>
        <v>68</v>
      </c>
    </row>
    <row r="20" spans="1:11" s="523" customFormat="1" ht="12.75" x14ac:dyDescent="0.2">
      <c r="A20" s="161" t="s">
        <v>65</v>
      </c>
      <c r="B20" s="541">
        <v>0</v>
      </c>
      <c r="C20" s="541">
        <v>2</v>
      </c>
      <c r="D20" s="541">
        <v>10</v>
      </c>
      <c r="E20" s="541">
        <v>10</v>
      </c>
      <c r="F20" s="541">
        <v>9</v>
      </c>
      <c r="G20" s="541">
        <v>4</v>
      </c>
      <c r="H20" s="541">
        <v>1</v>
      </c>
      <c r="I20" s="541">
        <v>36</v>
      </c>
      <c r="K20" s="160">
        <f t="shared" si="0"/>
        <v>35</v>
      </c>
    </row>
    <row r="21" spans="1:11" s="523" customFormat="1" ht="12.75" x14ac:dyDescent="0.2">
      <c r="A21" s="161" t="s">
        <v>64</v>
      </c>
      <c r="B21" s="541">
        <v>0</v>
      </c>
      <c r="C21" s="541">
        <v>5</v>
      </c>
      <c r="D21" s="541">
        <v>38</v>
      </c>
      <c r="E21" s="541">
        <v>51</v>
      </c>
      <c r="F21" s="541">
        <v>40</v>
      </c>
      <c r="G21" s="541">
        <v>8</v>
      </c>
      <c r="H21" s="541">
        <v>2</v>
      </c>
      <c r="I21" s="541">
        <v>144</v>
      </c>
      <c r="K21" s="160">
        <f t="shared" si="0"/>
        <v>142</v>
      </c>
    </row>
    <row r="22" spans="1:11" s="523" customFormat="1" ht="12.75" x14ac:dyDescent="0.2">
      <c r="A22" s="161" t="s">
        <v>22</v>
      </c>
      <c r="B22" s="541">
        <v>1</v>
      </c>
      <c r="C22" s="541">
        <v>18</v>
      </c>
      <c r="D22" s="541">
        <v>64</v>
      </c>
      <c r="E22" s="541">
        <v>122</v>
      </c>
      <c r="F22" s="541">
        <v>72</v>
      </c>
      <c r="G22" s="541">
        <v>20</v>
      </c>
      <c r="H22" s="541">
        <v>3</v>
      </c>
      <c r="I22" s="541">
        <v>300</v>
      </c>
      <c r="K22" s="160">
        <f t="shared" si="0"/>
        <v>296</v>
      </c>
    </row>
    <row r="23" spans="1:11" s="523" customFormat="1" ht="12.75" x14ac:dyDescent="0.2">
      <c r="A23" s="161" t="s">
        <v>63</v>
      </c>
      <c r="B23" s="541">
        <v>1</v>
      </c>
      <c r="C23" s="541">
        <v>26</v>
      </c>
      <c r="D23" s="541">
        <v>145</v>
      </c>
      <c r="E23" s="541">
        <v>384</v>
      </c>
      <c r="F23" s="541">
        <v>398</v>
      </c>
      <c r="G23" s="541">
        <v>100</v>
      </c>
      <c r="H23" s="541">
        <v>24</v>
      </c>
      <c r="I23" s="541">
        <v>1078</v>
      </c>
      <c r="K23" s="160">
        <f t="shared" si="0"/>
        <v>1053</v>
      </c>
    </row>
    <row r="24" spans="1:11" s="523" customFormat="1" ht="12.75" x14ac:dyDescent="0.2">
      <c r="A24" s="161" t="s">
        <v>62</v>
      </c>
      <c r="B24" s="541">
        <v>0</v>
      </c>
      <c r="C24" s="541">
        <v>9</v>
      </c>
      <c r="D24" s="541">
        <v>31</v>
      </c>
      <c r="E24" s="541">
        <v>31</v>
      </c>
      <c r="F24" s="541">
        <v>27</v>
      </c>
      <c r="G24" s="541">
        <v>14</v>
      </c>
      <c r="H24" s="541">
        <v>2</v>
      </c>
      <c r="I24" s="541">
        <v>114</v>
      </c>
      <c r="K24" s="160">
        <f t="shared" si="0"/>
        <v>112</v>
      </c>
    </row>
    <row r="25" spans="1:11" s="523" customFormat="1" ht="12.75" x14ac:dyDescent="0.2">
      <c r="A25" s="161" t="s">
        <v>61</v>
      </c>
      <c r="B25" s="541">
        <v>0</v>
      </c>
      <c r="C25" s="541">
        <v>5</v>
      </c>
      <c r="D25" s="541">
        <v>19</v>
      </c>
      <c r="E25" s="541">
        <v>41</v>
      </c>
      <c r="F25" s="541">
        <v>36</v>
      </c>
      <c r="G25" s="541">
        <v>14</v>
      </c>
      <c r="H25" s="541">
        <v>1</v>
      </c>
      <c r="I25" s="541">
        <v>116</v>
      </c>
      <c r="K25" s="160">
        <f t="shared" si="0"/>
        <v>115</v>
      </c>
    </row>
    <row r="26" spans="1:11" s="523" customFormat="1" ht="12.75" x14ac:dyDescent="0.2">
      <c r="A26" s="161" t="s">
        <v>60</v>
      </c>
      <c r="B26" s="541">
        <v>0</v>
      </c>
      <c r="C26" s="541">
        <v>7</v>
      </c>
      <c r="D26" s="541">
        <v>6</v>
      </c>
      <c r="E26" s="541">
        <v>36</v>
      </c>
      <c r="F26" s="541">
        <v>8</v>
      </c>
      <c r="G26" s="541">
        <v>6</v>
      </c>
      <c r="H26" s="541">
        <v>2</v>
      </c>
      <c r="I26" s="541">
        <v>65</v>
      </c>
      <c r="K26" s="160">
        <f t="shared" si="0"/>
        <v>63</v>
      </c>
    </row>
    <row r="27" spans="1:11" s="523" customFormat="1" ht="12.75" x14ac:dyDescent="0.2">
      <c r="A27" s="161" t="s">
        <v>59</v>
      </c>
      <c r="B27" s="541">
        <v>0</v>
      </c>
      <c r="C27" s="541">
        <v>3</v>
      </c>
      <c r="D27" s="541">
        <v>19</v>
      </c>
      <c r="E27" s="541">
        <v>15</v>
      </c>
      <c r="F27" s="541">
        <v>12</v>
      </c>
      <c r="G27" s="541">
        <v>6</v>
      </c>
      <c r="H27" s="541">
        <v>1</v>
      </c>
      <c r="I27" s="541">
        <v>56</v>
      </c>
      <c r="K27" s="160">
        <f t="shared" si="0"/>
        <v>55</v>
      </c>
    </row>
    <row r="28" spans="1:11" s="523" customFormat="1" ht="12.75" x14ac:dyDescent="0.2">
      <c r="A28" s="161" t="s">
        <v>401</v>
      </c>
      <c r="B28" s="541">
        <v>0</v>
      </c>
      <c r="C28" s="541">
        <v>1</v>
      </c>
      <c r="D28" s="541">
        <v>0</v>
      </c>
      <c r="E28" s="541">
        <v>3</v>
      </c>
      <c r="F28" s="541">
        <v>3</v>
      </c>
      <c r="G28" s="541">
        <v>0</v>
      </c>
      <c r="H28" s="541">
        <v>0</v>
      </c>
      <c r="I28" s="541">
        <v>7</v>
      </c>
      <c r="K28" s="160">
        <f>SUM(C28:G28)</f>
        <v>7</v>
      </c>
    </row>
    <row r="29" spans="1:11" s="523" customFormat="1" ht="12.75" x14ac:dyDescent="0.2">
      <c r="A29" s="161" t="s">
        <v>58</v>
      </c>
      <c r="B29" s="541">
        <v>1</v>
      </c>
      <c r="C29" s="541">
        <v>2</v>
      </c>
      <c r="D29" s="541">
        <v>24</v>
      </c>
      <c r="E29" s="541">
        <v>64</v>
      </c>
      <c r="F29" s="541">
        <v>50</v>
      </c>
      <c r="G29" s="541">
        <v>7</v>
      </c>
      <c r="H29" s="541">
        <v>3</v>
      </c>
      <c r="I29" s="541">
        <v>151</v>
      </c>
      <c r="K29" s="160">
        <f t="shared" si="0"/>
        <v>147</v>
      </c>
    </row>
    <row r="30" spans="1:11" s="523" customFormat="1" ht="12.75" x14ac:dyDescent="0.2">
      <c r="A30" s="161" t="s">
        <v>57</v>
      </c>
      <c r="B30" s="541">
        <v>0</v>
      </c>
      <c r="C30" s="541">
        <v>25</v>
      </c>
      <c r="D30" s="541">
        <v>79</v>
      </c>
      <c r="E30" s="541">
        <v>104</v>
      </c>
      <c r="F30" s="541">
        <v>74</v>
      </c>
      <c r="G30" s="541">
        <v>20</v>
      </c>
      <c r="H30" s="541">
        <v>9</v>
      </c>
      <c r="I30" s="541">
        <v>311</v>
      </c>
      <c r="K30" s="160">
        <f t="shared" si="0"/>
        <v>302</v>
      </c>
    </row>
    <row r="31" spans="1:11" s="523" customFormat="1" ht="12.75" x14ac:dyDescent="0.2">
      <c r="A31" s="161" t="s">
        <v>56</v>
      </c>
      <c r="B31" s="541">
        <v>0</v>
      </c>
      <c r="C31" s="541">
        <v>1</v>
      </c>
      <c r="D31" s="541">
        <v>3</v>
      </c>
      <c r="E31" s="541">
        <v>0</v>
      </c>
      <c r="F31" s="541">
        <v>0</v>
      </c>
      <c r="G31" s="541">
        <v>2</v>
      </c>
      <c r="H31" s="541">
        <v>1</v>
      </c>
      <c r="I31" s="541">
        <v>7</v>
      </c>
      <c r="K31" s="160">
        <f t="shared" si="0"/>
        <v>6</v>
      </c>
    </row>
    <row r="32" spans="1:11" s="523" customFormat="1" ht="12.75" x14ac:dyDescent="0.2">
      <c r="A32" s="161" t="s">
        <v>152</v>
      </c>
      <c r="B32" s="541">
        <v>0</v>
      </c>
      <c r="C32" s="541">
        <v>6</v>
      </c>
      <c r="D32" s="541">
        <v>20</v>
      </c>
      <c r="E32" s="541">
        <v>30</v>
      </c>
      <c r="F32" s="541">
        <v>26</v>
      </c>
      <c r="G32" s="541">
        <v>11</v>
      </c>
      <c r="H32" s="541">
        <v>2</v>
      </c>
      <c r="I32" s="541">
        <v>95</v>
      </c>
      <c r="K32" s="160">
        <f t="shared" si="0"/>
        <v>93</v>
      </c>
    </row>
    <row r="33" spans="1:22" s="523" customFormat="1" ht="12.75" x14ac:dyDescent="0.2">
      <c r="A33" s="161" t="s">
        <v>54</v>
      </c>
      <c r="B33" s="541">
        <v>0</v>
      </c>
      <c r="C33" s="541">
        <v>15</v>
      </c>
      <c r="D33" s="541">
        <v>36</v>
      </c>
      <c r="E33" s="541">
        <v>71</v>
      </c>
      <c r="F33" s="541">
        <v>57</v>
      </c>
      <c r="G33" s="541">
        <v>12</v>
      </c>
      <c r="H33" s="541">
        <v>3</v>
      </c>
      <c r="I33" s="541">
        <v>194</v>
      </c>
      <c r="K33" s="160">
        <f t="shared" si="0"/>
        <v>191</v>
      </c>
    </row>
    <row r="34" spans="1:22" s="523" customFormat="1" ht="12.75" x14ac:dyDescent="0.2">
      <c r="A34" s="161" t="s">
        <v>53</v>
      </c>
      <c r="B34" s="541">
        <v>0</v>
      </c>
      <c r="C34" s="541">
        <v>7</v>
      </c>
      <c r="D34" s="541">
        <v>14</v>
      </c>
      <c r="E34" s="541">
        <v>23</v>
      </c>
      <c r="F34" s="541">
        <v>24</v>
      </c>
      <c r="G34" s="541">
        <v>5</v>
      </c>
      <c r="H34" s="541">
        <v>1</v>
      </c>
      <c r="I34" s="541">
        <v>74</v>
      </c>
      <c r="K34" s="160">
        <f t="shared" si="0"/>
        <v>73</v>
      </c>
    </row>
    <row r="35" spans="1:22" s="523" customFormat="1" ht="12.75" x14ac:dyDescent="0.2">
      <c r="A35" s="161" t="s">
        <v>52</v>
      </c>
      <c r="B35" s="541">
        <v>0</v>
      </c>
      <c r="C35" s="541">
        <v>0</v>
      </c>
      <c r="D35" s="541">
        <v>3</v>
      </c>
      <c r="E35" s="541">
        <v>0</v>
      </c>
      <c r="F35" s="541">
        <v>0</v>
      </c>
      <c r="G35" s="541">
        <v>3</v>
      </c>
      <c r="H35" s="541">
        <v>0</v>
      </c>
      <c r="I35" s="541">
        <v>6</v>
      </c>
      <c r="K35" s="160">
        <f t="shared" si="0"/>
        <v>6</v>
      </c>
    </row>
    <row r="36" spans="1:22" s="523" customFormat="1" ht="12.75" x14ac:dyDescent="0.2">
      <c r="A36" s="161" t="s">
        <v>51</v>
      </c>
      <c r="B36" s="541">
        <v>0</v>
      </c>
      <c r="C36" s="541">
        <v>6</v>
      </c>
      <c r="D36" s="541">
        <v>25</v>
      </c>
      <c r="E36" s="541">
        <v>40</v>
      </c>
      <c r="F36" s="541">
        <v>14</v>
      </c>
      <c r="G36" s="541">
        <v>5</v>
      </c>
      <c r="H36" s="541">
        <v>1</v>
      </c>
      <c r="I36" s="541">
        <v>91</v>
      </c>
      <c r="K36" s="160">
        <f t="shared" si="0"/>
        <v>90</v>
      </c>
    </row>
    <row r="37" spans="1:22" s="523" customFormat="1" ht="12.75" x14ac:dyDescent="0.2">
      <c r="A37" s="161" t="s">
        <v>50</v>
      </c>
      <c r="B37" s="541">
        <v>0</v>
      </c>
      <c r="C37" s="541">
        <v>17</v>
      </c>
      <c r="D37" s="541">
        <v>56</v>
      </c>
      <c r="E37" s="541">
        <v>105</v>
      </c>
      <c r="F37" s="541">
        <v>70</v>
      </c>
      <c r="G37" s="541">
        <v>19</v>
      </c>
      <c r="H37" s="541">
        <v>3</v>
      </c>
      <c r="I37" s="541">
        <v>270</v>
      </c>
      <c r="K37" s="160">
        <f t="shared" si="0"/>
        <v>267</v>
      </c>
    </row>
    <row r="38" spans="1:22" s="523" customFormat="1" ht="12.75" x14ac:dyDescent="0.2">
      <c r="A38" s="161" t="s">
        <v>49</v>
      </c>
      <c r="B38" s="541">
        <v>0</v>
      </c>
      <c r="C38" s="541">
        <v>7</v>
      </c>
      <c r="D38" s="541">
        <v>14</v>
      </c>
      <c r="E38" s="541">
        <v>28</v>
      </c>
      <c r="F38" s="541">
        <v>20</v>
      </c>
      <c r="G38" s="541">
        <v>3</v>
      </c>
      <c r="H38" s="541">
        <v>0</v>
      </c>
      <c r="I38" s="541">
        <v>72</v>
      </c>
      <c r="K38" s="160">
        <f t="shared" si="0"/>
        <v>72</v>
      </c>
    </row>
    <row r="39" spans="1:22" s="523" customFormat="1" ht="12.75" x14ac:dyDescent="0.2">
      <c r="A39" s="161" t="s">
        <v>48</v>
      </c>
      <c r="B39" s="541">
        <v>0</v>
      </c>
      <c r="C39" s="541">
        <v>9</v>
      </c>
      <c r="D39" s="541">
        <v>14</v>
      </c>
      <c r="E39" s="541">
        <v>38</v>
      </c>
      <c r="F39" s="541">
        <v>27</v>
      </c>
      <c r="G39" s="541">
        <v>3</v>
      </c>
      <c r="H39" s="541">
        <v>1</v>
      </c>
      <c r="I39" s="541">
        <v>92</v>
      </c>
      <c r="K39" s="160">
        <f t="shared" si="0"/>
        <v>91</v>
      </c>
    </row>
    <row r="40" spans="1:22" s="523" customFormat="1" ht="12.75" x14ac:dyDescent="0.2">
      <c r="A40" s="161" t="s">
        <v>47</v>
      </c>
      <c r="B40" s="541">
        <v>0</v>
      </c>
      <c r="C40" s="541">
        <v>7</v>
      </c>
      <c r="D40" s="541">
        <v>32</v>
      </c>
      <c r="E40" s="541">
        <v>29</v>
      </c>
      <c r="F40" s="541">
        <v>23</v>
      </c>
      <c r="G40" s="541">
        <v>7</v>
      </c>
      <c r="H40" s="541">
        <v>6</v>
      </c>
      <c r="I40" s="541">
        <v>104</v>
      </c>
      <c r="K40" s="160">
        <f t="shared" si="0"/>
        <v>98</v>
      </c>
    </row>
    <row r="41" spans="1:22" s="523" customFormat="1" ht="12.75" x14ac:dyDescent="0.2">
      <c r="A41" s="162"/>
    </row>
    <row r="42" spans="1:22" s="523" customFormat="1" ht="15.75" x14ac:dyDescent="0.25">
      <c r="A42" s="1071" t="s">
        <v>400</v>
      </c>
      <c r="B42" s="1071"/>
      <c r="C42" s="1071"/>
      <c r="D42" s="1071"/>
      <c r="E42" s="1071"/>
      <c r="F42" s="1071"/>
      <c r="G42" s="1071"/>
      <c r="H42" s="1071"/>
      <c r="I42" s="1071"/>
      <c r="J42" s="242"/>
      <c r="K42" s="242"/>
    </row>
    <row r="43" spans="1:22" s="523" customFormat="1" ht="12.75" x14ac:dyDescent="0.2">
      <c r="A43" s="1067" t="s">
        <v>831</v>
      </c>
      <c r="B43" s="1067"/>
      <c r="C43" s="1067"/>
      <c r="D43" s="1067"/>
      <c r="E43" s="1067"/>
      <c r="F43" s="1067"/>
      <c r="G43" s="1067"/>
      <c r="H43" s="1067"/>
      <c r="I43" s="1067"/>
      <c r="J43" s="242"/>
      <c r="K43" s="1065" t="s">
        <v>832</v>
      </c>
      <c r="L43" s="1065"/>
      <c r="M43" s="1065"/>
      <c r="N43" s="1065"/>
      <c r="O43" s="1065"/>
      <c r="P43" s="1065"/>
    </row>
    <row r="44" spans="1:22" s="523" customFormat="1" ht="12.75" x14ac:dyDescent="0.2">
      <c r="A44" s="1048" t="s">
        <v>837</v>
      </c>
      <c r="B44" s="1048"/>
      <c r="C44" s="1048"/>
      <c r="D44" s="1048"/>
      <c r="E44" s="1048"/>
      <c r="F44" s="1048"/>
      <c r="G44" s="1048"/>
      <c r="H44" s="1048"/>
      <c r="I44" s="242"/>
      <c r="J44" s="242"/>
      <c r="K44" s="242"/>
    </row>
    <row r="45" spans="1:22" s="523" customFormat="1" ht="12.75" x14ac:dyDescent="0.2">
      <c r="A45" s="162"/>
    </row>
    <row r="46" spans="1:22" s="523" customFormat="1" ht="12.75" x14ac:dyDescent="0.2">
      <c r="B46" s="163" t="s">
        <v>108</v>
      </c>
      <c r="C46" s="523" t="s">
        <v>158</v>
      </c>
      <c r="D46" s="163" t="s">
        <v>109</v>
      </c>
      <c r="E46" s="163" t="s">
        <v>110</v>
      </c>
      <c r="F46" s="163" t="s">
        <v>111</v>
      </c>
      <c r="G46" s="163" t="s">
        <v>112</v>
      </c>
      <c r="H46" s="163" t="s">
        <v>113</v>
      </c>
      <c r="I46" s="163" t="s">
        <v>114</v>
      </c>
      <c r="J46" s="163" t="s">
        <v>115</v>
      </c>
      <c r="K46" s="164" t="s">
        <v>116</v>
      </c>
      <c r="L46" s="163" t="s">
        <v>117</v>
      </c>
      <c r="M46" s="163" t="s">
        <v>118</v>
      </c>
      <c r="N46" s="163" t="s">
        <v>119</v>
      </c>
      <c r="O46" s="163" t="s">
        <v>120</v>
      </c>
      <c r="P46" s="163" t="s">
        <v>121</v>
      </c>
      <c r="Q46" s="163" t="s">
        <v>122</v>
      </c>
      <c r="R46" s="163" t="s">
        <v>123</v>
      </c>
      <c r="S46" s="163" t="s">
        <v>124</v>
      </c>
      <c r="T46" s="163" t="s">
        <v>125</v>
      </c>
      <c r="U46" s="163" t="s">
        <v>126</v>
      </c>
      <c r="V46" s="165" t="s">
        <v>127</v>
      </c>
    </row>
    <row r="47" spans="1:22" s="523" customFormat="1" ht="12.75" x14ac:dyDescent="0.2">
      <c r="A47" s="523" t="s">
        <v>153</v>
      </c>
      <c r="B47" s="382">
        <v>5424800</v>
      </c>
      <c r="C47" s="154">
        <f>B47-SUM(D47:V47)</f>
        <v>0</v>
      </c>
      <c r="D47" s="383">
        <v>282106</v>
      </c>
      <c r="E47" s="383">
        <v>301951</v>
      </c>
      <c r="F47" s="383">
        <v>280097</v>
      </c>
      <c r="G47" s="383">
        <v>290040</v>
      </c>
      <c r="H47" s="383">
        <v>356609</v>
      </c>
      <c r="I47" s="383">
        <v>382248</v>
      </c>
      <c r="J47" s="383">
        <v>355080</v>
      </c>
      <c r="K47" s="383">
        <v>339053</v>
      </c>
      <c r="L47" s="383">
        <v>325033</v>
      </c>
      <c r="M47" s="383">
        <v>385070</v>
      </c>
      <c r="N47" s="383">
        <v>407049</v>
      </c>
      <c r="O47" s="383">
        <v>378886</v>
      </c>
      <c r="P47" s="383">
        <v>329011</v>
      </c>
      <c r="Q47" s="383">
        <v>305066</v>
      </c>
      <c r="R47" s="383">
        <v>259530</v>
      </c>
      <c r="S47" s="383">
        <v>188262</v>
      </c>
      <c r="T47" s="383">
        <v>137893</v>
      </c>
      <c r="U47" s="383">
        <v>80091</v>
      </c>
      <c r="V47" s="383">
        <v>41725</v>
      </c>
    </row>
    <row r="48" spans="1:22" s="523" customFormat="1" ht="12.75" x14ac:dyDescent="0.2">
      <c r="B48" s="292"/>
      <c r="C48" s="154"/>
      <c r="D48" s="292"/>
      <c r="E48" s="292"/>
      <c r="F48" s="292"/>
      <c r="G48" s="292"/>
      <c r="H48" s="292"/>
      <c r="I48" s="292"/>
      <c r="J48" s="292"/>
      <c r="K48" s="292"/>
      <c r="L48" s="292"/>
      <c r="M48" s="292"/>
      <c r="N48" s="292"/>
      <c r="O48" s="292"/>
      <c r="P48" s="292"/>
      <c r="Q48" s="292"/>
      <c r="R48" s="292"/>
      <c r="S48" s="292"/>
      <c r="T48" s="292"/>
      <c r="U48" s="292"/>
      <c r="V48" s="292"/>
    </row>
    <row r="49" spans="1:22" s="523" customFormat="1" ht="12.75" x14ac:dyDescent="0.2">
      <c r="A49" s="523" t="s">
        <v>74</v>
      </c>
      <c r="B49" s="384">
        <v>228800</v>
      </c>
      <c r="C49" s="154">
        <f>B49-SUM(D49:V49)</f>
        <v>0</v>
      </c>
      <c r="D49" s="291">
        <v>12023</v>
      </c>
      <c r="E49" s="291">
        <v>11345</v>
      </c>
      <c r="F49" s="291">
        <v>9390</v>
      </c>
      <c r="G49" s="291">
        <v>10907</v>
      </c>
      <c r="H49" s="291">
        <v>19651</v>
      </c>
      <c r="I49" s="291">
        <v>24486</v>
      </c>
      <c r="J49" s="291">
        <v>20375</v>
      </c>
      <c r="K49" s="291">
        <v>16688</v>
      </c>
      <c r="L49" s="291">
        <v>13947</v>
      </c>
      <c r="M49" s="291">
        <v>14180</v>
      </c>
      <c r="N49" s="291">
        <v>14602</v>
      </c>
      <c r="O49" s="291">
        <v>13838</v>
      </c>
      <c r="P49" s="291">
        <v>12076</v>
      </c>
      <c r="Q49" s="291">
        <v>10658</v>
      </c>
      <c r="R49" s="291">
        <v>8424</v>
      </c>
      <c r="S49" s="291">
        <v>6488</v>
      </c>
      <c r="T49" s="291">
        <v>5011</v>
      </c>
      <c r="U49" s="291">
        <v>3130</v>
      </c>
      <c r="V49" s="291">
        <v>1581</v>
      </c>
    </row>
    <row r="50" spans="1:22" s="523" customFormat="1" ht="12.75" x14ac:dyDescent="0.2">
      <c r="A50" s="523" t="s">
        <v>73</v>
      </c>
      <c r="B50" s="384">
        <v>261800</v>
      </c>
      <c r="C50" s="154">
        <f t="shared" ref="C50:C80" si="1">B50-SUM(D50:V50)</f>
        <v>0</v>
      </c>
      <c r="D50" s="291">
        <v>14660</v>
      </c>
      <c r="E50" s="291">
        <v>16473</v>
      </c>
      <c r="F50" s="291">
        <v>14969</v>
      </c>
      <c r="G50" s="291">
        <v>13932</v>
      </c>
      <c r="H50" s="291">
        <v>13170</v>
      </c>
      <c r="I50" s="291">
        <v>13552</v>
      </c>
      <c r="J50" s="291">
        <v>15501</v>
      </c>
      <c r="K50" s="291">
        <v>17045</v>
      </c>
      <c r="L50" s="291">
        <v>17616</v>
      </c>
      <c r="M50" s="291">
        <v>20090</v>
      </c>
      <c r="N50" s="291">
        <v>20732</v>
      </c>
      <c r="O50" s="291">
        <v>18535</v>
      </c>
      <c r="P50" s="291">
        <v>16719</v>
      </c>
      <c r="Q50" s="291">
        <v>15686</v>
      </c>
      <c r="R50" s="291">
        <v>12677</v>
      </c>
      <c r="S50" s="291">
        <v>8808</v>
      </c>
      <c r="T50" s="291">
        <v>6180</v>
      </c>
      <c r="U50" s="291">
        <v>3550</v>
      </c>
      <c r="V50" s="291">
        <v>1905</v>
      </c>
    </row>
    <row r="51" spans="1:22" s="523" customFormat="1" ht="12.75" x14ac:dyDescent="0.2">
      <c r="A51" s="523" t="s">
        <v>72</v>
      </c>
      <c r="B51" s="384">
        <v>116280</v>
      </c>
      <c r="C51" s="154">
        <f t="shared" si="1"/>
        <v>0</v>
      </c>
      <c r="D51" s="291">
        <v>5697</v>
      </c>
      <c r="E51" s="291">
        <v>6246</v>
      </c>
      <c r="F51" s="291">
        <v>6160</v>
      </c>
      <c r="G51" s="291">
        <v>6209</v>
      </c>
      <c r="H51" s="291">
        <v>6263</v>
      </c>
      <c r="I51" s="291">
        <v>5970</v>
      </c>
      <c r="J51" s="291">
        <v>6200</v>
      </c>
      <c r="K51" s="291">
        <v>6495</v>
      </c>
      <c r="L51" s="291">
        <v>6687</v>
      </c>
      <c r="M51" s="291">
        <v>8122</v>
      </c>
      <c r="N51" s="291">
        <v>8975</v>
      </c>
      <c r="O51" s="291">
        <v>8636</v>
      </c>
      <c r="P51" s="291">
        <v>7815</v>
      </c>
      <c r="Q51" s="291">
        <v>7938</v>
      </c>
      <c r="R51" s="291">
        <v>6914</v>
      </c>
      <c r="S51" s="291">
        <v>4922</v>
      </c>
      <c r="T51" s="291">
        <v>3571</v>
      </c>
      <c r="U51" s="291">
        <v>2229</v>
      </c>
      <c r="V51" s="291">
        <v>1231</v>
      </c>
    </row>
    <row r="52" spans="1:22" s="523" customFormat="1" ht="12.75" x14ac:dyDescent="0.2">
      <c r="A52" s="523" t="s">
        <v>71</v>
      </c>
      <c r="B52" s="384">
        <v>86810</v>
      </c>
      <c r="C52" s="154">
        <f t="shared" si="1"/>
        <v>0</v>
      </c>
      <c r="D52" s="291">
        <v>3692</v>
      </c>
      <c r="E52" s="291">
        <v>4379</v>
      </c>
      <c r="F52" s="291">
        <v>4250</v>
      </c>
      <c r="G52" s="291">
        <v>4488</v>
      </c>
      <c r="H52" s="291">
        <v>4935</v>
      </c>
      <c r="I52" s="291">
        <v>4209</v>
      </c>
      <c r="J52" s="291">
        <v>3951</v>
      </c>
      <c r="K52" s="291">
        <v>4199</v>
      </c>
      <c r="L52" s="291">
        <v>4749</v>
      </c>
      <c r="M52" s="291">
        <v>5979</v>
      </c>
      <c r="N52" s="291">
        <v>6960</v>
      </c>
      <c r="O52" s="291">
        <v>6807</v>
      </c>
      <c r="P52" s="291">
        <v>6375</v>
      </c>
      <c r="Q52" s="291">
        <v>6576</v>
      </c>
      <c r="R52" s="291">
        <v>5794</v>
      </c>
      <c r="S52" s="291">
        <v>4119</v>
      </c>
      <c r="T52" s="291">
        <v>2852</v>
      </c>
      <c r="U52" s="291">
        <v>1657</v>
      </c>
      <c r="V52" s="291">
        <v>839</v>
      </c>
    </row>
    <row r="53" spans="1:22" s="523" customFormat="1" ht="12.75" x14ac:dyDescent="0.2">
      <c r="A53" s="523" t="s">
        <v>402</v>
      </c>
      <c r="B53" s="384">
        <v>513210</v>
      </c>
      <c r="C53" s="154">
        <f>B53-SUM(D53:V53)</f>
        <v>0</v>
      </c>
      <c r="D53" s="291">
        <v>26011</v>
      </c>
      <c r="E53" s="291">
        <v>26192</v>
      </c>
      <c r="F53" s="291">
        <v>21664</v>
      </c>
      <c r="G53" s="291">
        <v>24848</v>
      </c>
      <c r="H53" s="291">
        <v>44837</v>
      </c>
      <c r="I53" s="291">
        <v>55271</v>
      </c>
      <c r="J53" s="291">
        <v>46348</v>
      </c>
      <c r="K53" s="291">
        <v>38783</v>
      </c>
      <c r="L53" s="291">
        <v>32706</v>
      </c>
      <c r="M53" s="291">
        <v>32417</v>
      </c>
      <c r="N53" s="291">
        <v>32518</v>
      </c>
      <c r="O53" s="291">
        <v>29552</v>
      </c>
      <c r="P53" s="291">
        <v>24995</v>
      </c>
      <c r="Q53" s="291">
        <v>22667</v>
      </c>
      <c r="R53" s="291">
        <v>18617</v>
      </c>
      <c r="S53" s="291">
        <v>13643</v>
      </c>
      <c r="T53" s="291">
        <v>11011</v>
      </c>
      <c r="U53" s="291">
        <v>7127</v>
      </c>
      <c r="V53" s="291">
        <v>4003</v>
      </c>
    </row>
    <row r="54" spans="1:22" s="523" customFormat="1" ht="12.75" x14ac:dyDescent="0.2">
      <c r="A54" s="523" t="s">
        <v>70</v>
      </c>
      <c r="B54" s="384">
        <v>51450</v>
      </c>
      <c r="C54" s="154">
        <f t="shared" si="1"/>
        <v>0</v>
      </c>
      <c r="D54" s="291">
        <v>2792</v>
      </c>
      <c r="E54" s="291">
        <v>2944</v>
      </c>
      <c r="F54" s="291">
        <v>2736</v>
      </c>
      <c r="G54" s="291">
        <v>2877</v>
      </c>
      <c r="H54" s="291">
        <v>2988</v>
      </c>
      <c r="I54" s="291">
        <v>2795</v>
      </c>
      <c r="J54" s="291">
        <v>2867</v>
      </c>
      <c r="K54" s="291">
        <v>2996</v>
      </c>
      <c r="L54" s="291">
        <v>3149</v>
      </c>
      <c r="M54" s="291">
        <v>3982</v>
      </c>
      <c r="N54" s="291">
        <v>4226</v>
      </c>
      <c r="O54" s="291">
        <v>3774</v>
      </c>
      <c r="P54" s="291">
        <v>3274</v>
      </c>
      <c r="Q54" s="291">
        <v>3261</v>
      </c>
      <c r="R54" s="291">
        <v>2755</v>
      </c>
      <c r="S54" s="291">
        <v>1816</v>
      </c>
      <c r="T54" s="291">
        <v>1203</v>
      </c>
      <c r="U54" s="291">
        <v>694</v>
      </c>
      <c r="V54" s="291">
        <v>321</v>
      </c>
    </row>
    <row r="55" spans="1:22" s="523" customFormat="1" ht="12.75" x14ac:dyDescent="0.2">
      <c r="A55" s="523" t="s">
        <v>21</v>
      </c>
      <c r="B55" s="384">
        <v>149200</v>
      </c>
      <c r="C55" s="154">
        <f t="shared" si="1"/>
        <v>0</v>
      </c>
      <c r="D55" s="291">
        <v>6640</v>
      </c>
      <c r="E55" s="291">
        <v>7690</v>
      </c>
      <c r="F55" s="291">
        <v>7726</v>
      </c>
      <c r="G55" s="291">
        <v>7478</v>
      </c>
      <c r="H55" s="291">
        <v>7644</v>
      </c>
      <c r="I55" s="291">
        <v>7503</v>
      </c>
      <c r="J55" s="291">
        <v>7319</v>
      </c>
      <c r="K55" s="291">
        <v>7194</v>
      </c>
      <c r="L55" s="291">
        <v>7534</v>
      </c>
      <c r="M55" s="291">
        <v>10368</v>
      </c>
      <c r="N55" s="291">
        <v>12097</v>
      </c>
      <c r="O55" s="291">
        <v>11689</v>
      </c>
      <c r="P55" s="291">
        <v>10909</v>
      </c>
      <c r="Q55" s="291">
        <v>10958</v>
      </c>
      <c r="R55" s="291">
        <v>9705</v>
      </c>
      <c r="S55" s="291">
        <v>7092</v>
      </c>
      <c r="T55" s="291">
        <v>5228</v>
      </c>
      <c r="U55" s="291">
        <v>2934</v>
      </c>
      <c r="V55" s="291">
        <v>1492</v>
      </c>
    </row>
    <row r="56" spans="1:22" s="523" customFormat="1" ht="12.75" x14ac:dyDescent="0.2">
      <c r="A56" s="523" t="s">
        <v>69</v>
      </c>
      <c r="B56" s="384">
        <v>148710</v>
      </c>
      <c r="C56" s="154">
        <f t="shared" si="1"/>
        <v>0</v>
      </c>
      <c r="D56" s="291">
        <v>7767</v>
      </c>
      <c r="E56" s="291">
        <v>7917</v>
      </c>
      <c r="F56" s="291">
        <v>6984</v>
      </c>
      <c r="G56" s="291">
        <v>8545</v>
      </c>
      <c r="H56" s="291">
        <v>13713</v>
      </c>
      <c r="I56" s="291">
        <v>14392</v>
      </c>
      <c r="J56" s="291">
        <v>11023</v>
      </c>
      <c r="K56" s="291">
        <v>8750</v>
      </c>
      <c r="L56" s="291">
        <v>7452</v>
      </c>
      <c r="M56" s="291">
        <v>8891</v>
      </c>
      <c r="N56" s="291">
        <v>9690</v>
      </c>
      <c r="O56" s="291">
        <v>9679</v>
      </c>
      <c r="P56" s="291">
        <v>7965</v>
      </c>
      <c r="Q56" s="291">
        <v>7293</v>
      </c>
      <c r="R56" s="291">
        <v>6330</v>
      </c>
      <c r="S56" s="291">
        <v>4884</v>
      </c>
      <c r="T56" s="291">
        <v>3839</v>
      </c>
      <c r="U56" s="291">
        <v>2391</v>
      </c>
      <c r="V56" s="291">
        <v>1205</v>
      </c>
    </row>
    <row r="57" spans="1:22" s="523" customFormat="1" ht="12.75" x14ac:dyDescent="0.2">
      <c r="A57" s="523" t="s">
        <v>68</v>
      </c>
      <c r="B57" s="384">
        <v>121940</v>
      </c>
      <c r="C57" s="154">
        <f t="shared" si="1"/>
        <v>0</v>
      </c>
      <c r="D57" s="291">
        <v>6470</v>
      </c>
      <c r="E57" s="291">
        <v>6955</v>
      </c>
      <c r="F57" s="291">
        <v>6463</v>
      </c>
      <c r="G57" s="291">
        <v>6543</v>
      </c>
      <c r="H57" s="291">
        <v>7054</v>
      </c>
      <c r="I57" s="291">
        <v>7251</v>
      </c>
      <c r="J57" s="291">
        <v>7130</v>
      </c>
      <c r="K57" s="291">
        <v>6976</v>
      </c>
      <c r="L57" s="291">
        <v>7180</v>
      </c>
      <c r="M57" s="291">
        <v>9201</v>
      </c>
      <c r="N57" s="291">
        <v>9790</v>
      </c>
      <c r="O57" s="291">
        <v>8877</v>
      </c>
      <c r="P57" s="291">
        <v>7863</v>
      </c>
      <c r="Q57" s="291">
        <v>7458</v>
      </c>
      <c r="R57" s="291">
        <v>6487</v>
      </c>
      <c r="S57" s="291">
        <v>4467</v>
      </c>
      <c r="T57" s="291">
        <v>3210</v>
      </c>
      <c r="U57" s="291">
        <v>1698</v>
      </c>
      <c r="V57" s="291">
        <v>867</v>
      </c>
    </row>
    <row r="58" spans="1:22" s="523" customFormat="1" ht="12.75" x14ac:dyDescent="0.2">
      <c r="A58" s="523" t="s">
        <v>67</v>
      </c>
      <c r="B58" s="384">
        <v>108130</v>
      </c>
      <c r="C58" s="154">
        <f t="shared" si="1"/>
        <v>0</v>
      </c>
      <c r="D58" s="291">
        <v>5648</v>
      </c>
      <c r="E58" s="291">
        <v>6178</v>
      </c>
      <c r="F58" s="291">
        <v>6047</v>
      </c>
      <c r="G58" s="291">
        <v>6068</v>
      </c>
      <c r="H58" s="291">
        <v>5945</v>
      </c>
      <c r="I58" s="291">
        <v>5614</v>
      </c>
      <c r="J58" s="291">
        <v>4964</v>
      </c>
      <c r="K58" s="291">
        <v>5757</v>
      </c>
      <c r="L58" s="291">
        <v>6221</v>
      </c>
      <c r="M58" s="291">
        <v>7781</v>
      </c>
      <c r="N58" s="291">
        <v>8616</v>
      </c>
      <c r="O58" s="291">
        <v>8311</v>
      </c>
      <c r="P58" s="291">
        <v>7283</v>
      </c>
      <c r="Q58" s="291">
        <v>6610</v>
      </c>
      <c r="R58" s="291">
        <v>5879</v>
      </c>
      <c r="S58" s="291">
        <v>4502</v>
      </c>
      <c r="T58" s="291">
        <v>3597</v>
      </c>
      <c r="U58" s="291">
        <v>2037</v>
      </c>
      <c r="V58" s="291">
        <v>1072</v>
      </c>
    </row>
    <row r="59" spans="1:22" s="523" customFormat="1" ht="12.75" x14ac:dyDescent="0.2">
      <c r="A59" s="523" t="s">
        <v>66</v>
      </c>
      <c r="B59" s="384">
        <v>104840</v>
      </c>
      <c r="C59" s="154">
        <f t="shared" si="1"/>
        <v>0</v>
      </c>
      <c r="D59" s="291">
        <v>5585</v>
      </c>
      <c r="E59" s="291">
        <v>6479</v>
      </c>
      <c r="F59" s="291">
        <v>5892</v>
      </c>
      <c r="G59" s="291">
        <v>5613</v>
      </c>
      <c r="H59" s="291">
        <v>5911</v>
      </c>
      <c r="I59" s="291">
        <v>5570</v>
      </c>
      <c r="J59" s="291">
        <v>5527</v>
      </c>
      <c r="K59" s="291">
        <v>6033</v>
      </c>
      <c r="L59" s="291">
        <v>6628</v>
      </c>
      <c r="M59" s="291">
        <v>7949</v>
      </c>
      <c r="N59" s="291">
        <v>8363</v>
      </c>
      <c r="O59" s="291">
        <v>7798</v>
      </c>
      <c r="P59" s="291">
        <v>6636</v>
      </c>
      <c r="Q59" s="291">
        <v>6149</v>
      </c>
      <c r="R59" s="291">
        <v>5375</v>
      </c>
      <c r="S59" s="291">
        <v>3980</v>
      </c>
      <c r="T59" s="291">
        <v>2835</v>
      </c>
      <c r="U59" s="291">
        <v>1668</v>
      </c>
      <c r="V59" s="291">
        <v>849</v>
      </c>
    </row>
    <row r="60" spans="1:22" s="523" customFormat="1" ht="12.75" x14ac:dyDescent="0.2">
      <c r="A60" s="523" t="s">
        <v>65</v>
      </c>
      <c r="B60" s="384">
        <v>94760</v>
      </c>
      <c r="C60" s="154">
        <f t="shared" si="1"/>
        <v>0</v>
      </c>
      <c r="D60" s="291">
        <v>5285</v>
      </c>
      <c r="E60" s="291">
        <v>6377</v>
      </c>
      <c r="F60" s="291">
        <v>6206</v>
      </c>
      <c r="G60" s="291">
        <v>5785</v>
      </c>
      <c r="H60" s="291">
        <v>5238</v>
      </c>
      <c r="I60" s="291">
        <v>4557</v>
      </c>
      <c r="J60" s="291">
        <v>4187</v>
      </c>
      <c r="K60" s="291">
        <v>5445</v>
      </c>
      <c r="L60" s="291">
        <v>5994</v>
      </c>
      <c r="M60" s="291">
        <v>6914</v>
      </c>
      <c r="N60" s="291">
        <v>7361</v>
      </c>
      <c r="O60" s="291">
        <v>6798</v>
      </c>
      <c r="P60" s="291">
        <v>5919</v>
      </c>
      <c r="Q60" s="291">
        <v>5210</v>
      </c>
      <c r="R60" s="291">
        <v>4550</v>
      </c>
      <c r="S60" s="291">
        <v>3417</v>
      </c>
      <c r="T60" s="291">
        <v>2830</v>
      </c>
      <c r="U60" s="291">
        <v>1723</v>
      </c>
      <c r="V60" s="291">
        <v>964</v>
      </c>
    </row>
    <row r="61" spans="1:22" s="523" customFormat="1" ht="12.75" x14ac:dyDescent="0.2">
      <c r="A61" s="523" t="s">
        <v>64</v>
      </c>
      <c r="B61" s="384">
        <v>160130</v>
      </c>
      <c r="C61" s="154">
        <f t="shared" si="1"/>
        <v>0</v>
      </c>
      <c r="D61" s="291">
        <v>8371</v>
      </c>
      <c r="E61" s="291">
        <v>9501</v>
      </c>
      <c r="F61" s="291">
        <v>8847</v>
      </c>
      <c r="G61" s="291">
        <v>8578</v>
      </c>
      <c r="H61" s="291">
        <v>9121</v>
      </c>
      <c r="I61" s="291">
        <v>9357</v>
      </c>
      <c r="J61" s="291">
        <v>9733</v>
      </c>
      <c r="K61" s="291">
        <v>10387</v>
      </c>
      <c r="L61" s="291">
        <v>10715</v>
      </c>
      <c r="M61" s="291">
        <v>12586</v>
      </c>
      <c r="N61" s="291">
        <v>12648</v>
      </c>
      <c r="O61" s="291">
        <v>11282</v>
      </c>
      <c r="P61" s="291">
        <v>9474</v>
      </c>
      <c r="Q61" s="291">
        <v>9177</v>
      </c>
      <c r="R61" s="291">
        <v>7649</v>
      </c>
      <c r="S61" s="291">
        <v>5513</v>
      </c>
      <c r="T61" s="291">
        <v>3985</v>
      </c>
      <c r="U61" s="291">
        <v>2094</v>
      </c>
      <c r="V61" s="291">
        <v>1112</v>
      </c>
    </row>
    <row r="62" spans="1:22" s="523" customFormat="1" ht="12.75" x14ac:dyDescent="0.2">
      <c r="A62" s="523" t="s">
        <v>22</v>
      </c>
      <c r="B62" s="384">
        <v>371410</v>
      </c>
      <c r="C62" s="154">
        <f t="shared" si="1"/>
        <v>0</v>
      </c>
      <c r="D62" s="291">
        <v>19405</v>
      </c>
      <c r="E62" s="291">
        <v>21454</v>
      </c>
      <c r="F62" s="291">
        <v>19826</v>
      </c>
      <c r="G62" s="291">
        <v>20533</v>
      </c>
      <c r="H62" s="291">
        <v>24391</v>
      </c>
      <c r="I62" s="291">
        <v>22081</v>
      </c>
      <c r="J62" s="291">
        <v>20913</v>
      </c>
      <c r="K62" s="291">
        <v>21828</v>
      </c>
      <c r="L62" s="291">
        <v>21964</v>
      </c>
      <c r="M62" s="291">
        <v>26805</v>
      </c>
      <c r="N62" s="291">
        <v>27986</v>
      </c>
      <c r="O62" s="291">
        <v>26456</v>
      </c>
      <c r="P62" s="291">
        <v>23176</v>
      </c>
      <c r="Q62" s="291">
        <v>22609</v>
      </c>
      <c r="R62" s="291">
        <v>19894</v>
      </c>
      <c r="S62" s="291">
        <v>13652</v>
      </c>
      <c r="T62" s="291">
        <v>9850</v>
      </c>
      <c r="U62" s="291">
        <v>5518</v>
      </c>
      <c r="V62" s="291">
        <v>3069</v>
      </c>
    </row>
    <row r="63" spans="1:22" s="523" customFormat="1" ht="12.75" x14ac:dyDescent="0.2">
      <c r="A63" s="523" t="s">
        <v>63</v>
      </c>
      <c r="B63" s="384">
        <v>621020</v>
      </c>
      <c r="C63" s="154">
        <f t="shared" si="1"/>
        <v>0</v>
      </c>
      <c r="D63" s="291">
        <v>34204</v>
      </c>
      <c r="E63" s="291">
        <v>32394</v>
      </c>
      <c r="F63" s="291">
        <v>27321</v>
      </c>
      <c r="G63" s="291">
        <v>32222</v>
      </c>
      <c r="H63" s="291">
        <v>54071</v>
      </c>
      <c r="I63" s="291">
        <v>67735</v>
      </c>
      <c r="J63" s="291">
        <v>56262</v>
      </c>
      <c r="K63" s="291">
        <v>45467</v>
      </c>
      <c r="L63" s="291">
        <v>36301</v>
      </c>
      <c r="M63" s="291">
        <v>40517</v>
      </c>
      <c r="N63" s="291">
        <v>41559</v>
      </c>
      <c r="O63" s="291">
        <v>38278</v>
      </c>
      <c r="P63" s="291">
        <v>30717</v>
      </c>
      <c r="Q63" s="291">
        <v>25104</v>
      </c>
      <c r="R63" s="291">
        <v>20223</v>
      </c>
      <c r="S63" s="291">
        <v>15660</v>
      </c>
      <c r="T63" s="291">
        <v>12096</v>
      </c>
      <c r="U63" s="291">
        <v>7152</v>
      </c>
      <c r="V63" s="291">
        <v>3737</v>
      </c>
    </row>
    <row r="64" spans="1:22" s="523" customFormat="1" ht="12.75" x14ac:dyDescent="0.2">
      <c r="A64" s="523" t="s">
        <v>62</v>
      </c>
      <c r="B64" s="384">
        <v>235180</v>
      </c>
      <c r="C64" s="154">
        <f t="shared" si="1"/>
        <v>0</v>
      </c>
      <c r="D64" s="291">
        <v>11376</v>
      </c>
      <c r="E64" s="291">
        <v>12867</v>
      </c>
      <c r="F64" s="291">
        <v>12801</v>
      </c>
      <c r="G64" s="291">
        <v>12578</v>
      </c>
      <c r="H64" s="291">
        <v>11785</v>
      </c>
      <c r="I64" s="291">
        <v>12271</v>
      </c>
      <c r="J64" s="291">
        <v>13378</v>
      </c>
      <c r="K64" s="291">
        <v>13554</v>
      </c>
      <c r="L64" s="291">
        <v>13570</v>
      </c>
      <c r="M64" s="291">
        <v>16861</v>
      </c>
      <c r="N64" s="291">
        <v>18798</v>
      </c>
      <c r="O64" s="291">
        <v>17860</v>
      </c>
      <c r="P64" s="291">
        <v>16442</v>
      </c>
      <c r="Q64" s="291">
        <v>15838</v>
      </c>
      <c r="R64" s="291">
        <v>13221</v>
      </c>
      <c r="S64" s="291">
        <v>9366</v>
      </c>
      <c r="T64" s="291">
        <v>6637</v>
      </c>
      <c r="U64" s="291">
        <v>3936</v>
      </c>
      <c r="V64" s="291">
        <v>2041</v>
      </c>
    </row>
    <row r="65" spans="1:22" s="523" customFormat="1" ht="12.75" x14ac:dyDescent="0.2">
      <c r="A65" s="523" t="s">
        <v>61</v>
      </c>
      <c r="B65" s="384">
        <v>78760</v>
      </c>
      <c r="C65" s="154">
        <f t="shared" si="1"/>
        <v>0</v>
      </c>
      <c r="D65" s="291">
        <v>3702</v>
      </c>
      <c r="E65" s="291">
        <v>4146</v>
      </c>
      <c r="F65" s="291">
        <v>4111</v>
      </c>
      <c r="G65" s="291">
        <v>4158</v>
      </c>
      <c r="H65" s="291">
        <v>4666</v>
      </c>
      <c r="I65" s="291">
        <v>4741</v>
      </c>
      <c r="J65" s="291">
        <v>4404</v>
      </c>
      <c r="K65" s="291">
        <v>4359</v>
      </c>
      <c r="L65" s="291">
        <v>4371</v>
      </c>
      <c r="M65" s="291">
        <v>5636</v>
      </c>
      <c r="N65" s="291">
        <v>6618</v>
      </c>
      <c r="O65" s="291">
        <v>6353</v>
      </c>
      <c r="P65" s="291">
        <v>5212</v>
      </c>
      <c r="Q65" s="291">
        <v>4831</v>
      </c>
      <c r="R65" s="291">
        <v>4159</v>
      </c>
      <c r="S65" s="291">
        <v>2993</v>
      </c>
      <c r="T65" s="291">
        <v>2231</v>
      </c>
      <c r="U65" s="291">
        <v>1352</v>
      </c>
      <c r="V65" s="291">
        <v>717</v>
      </c>
    </row>
    <row r="66" spans="1:22" s="523" customFormat="1" ht="12.75" x14ac:dyDescent="0.2">
      <c r="A66" s="523" t="s">
        <v>60</v>
      </c>
      <c r="B66" s="384">
        <v>90090</v>
      </c>
      <c r="C66" s="154">
        <f t="shared" si="1"/>
        <v>0</v>
      </c>
      <c r="D66" s="291">
        <v>5718</v>
      </c>
      <c r="E66" s="291">
        <v>5609</v>
      </c>
      <c r="F66" s="291">
        <v>4984</v>
      </c>
      <c r="G66" s="291">
        <v>4862</v>
      </c>
      <c r="H66" s="291">
        <v>4900</v>
      </c>
      <c r="I66" s="291">
        <v>5405</v>
      </c>
      <c r="J66" s="291">
        <v>5565</v>
      </c>
      <c r="K66" s="291">
        <v>5876</v>
      </c>
      <c r="L66" s="291">
        <v>5503</v>
      </c>
      <c r="M66" s="291">
        <v>6550</v>
      </c>
      <c r="N66" s="291">
        <v>6684</v>
      </c>
      <c r="O66" s="291">
        <v>6281</v>
      </c>
      <c r="P66" s="291">
        <v>5467</v>
      </c>
      <c r="Q66" s="291">
        <v>5250</v>
      </c>
      <c r="R66" s="291">
        <v>4543</v>
      </c>
      <c r="S66" s="291">
        <v>3002</v>
      </c>
      <c r="T66" s="291">
        <v>2123</v>
      </c>
      <c r="U66" s="291">
        <v>1196</v>
      </c>
      <c r="V66" s="291">
        <v>572</v>
      </c>
    </row>
    <row r="67" spans="1:22" s="523" customFormat="1" ht="12.75" x14ac:dyDescent="0.2">
      <c r="A67" s="523" t="s">
        <v>59</v>
      </c>
      <c r="B67" s="384">
        <v>95780</v>
      </c>
      <c r="C67" s="154">
        <f t="shared" si="1"/>
        <v>0</v>
      </c>
      <c r="D67" s="291">
        <v>4689</v>
      </c>
      <c r="E67" s="291">
        <v>5434</v>
      </c>
      <c r="F67" s="291">
        <v>5208</v>
      </c>
      <c r="G67" s="291">
        <v>5261</v>
      </c>
      <c r="H67" s="291">
        <v>5401</v>
      </c>
      <c r="I67" s="291">
        <v>5428</v>
      </c>
      <c r="J67" s="291">
        <v>5658</v>
      </c>
      <c r="K67" s="291">
        <v>5368</v>
      </c>
      <c r="L67" s="291">
        <v>5770</v>
      </c>
      <c r="M67" s="291">
        <v>7153</v>
      </c>
      <c r="N67" s="291">
        <v>7366</v>
      </c>
      <c r="O67" s="291">
        <v>6773</v>
      </c>
      <c r="P67" s="291">
        <v>6217</v>
      </c>
      <c r="Q67" s="291">
        <v>5884</v>
      </c>
      <c r="R67" s="291">
        <v>5237</v>
      </c>
      <c r="S67" s="291">
        <v>3750</v>
      </c>
      <c r="T67" s="291">
        <v>2773</v>
      </c>
      <c r="U67" s="291">
        <v>1624</v>
      </c>
      <c r="V67" s="291">
        <v>786</v>
      </c>
    </row>
    <row r="68" spans="1:22" s="523" customFormat="1" ht="12.75" x14ac:dyDescent="0.2">
      <c r="A68" s="523" t="s">
        <v>401</v>
      </c>
      <c r="B68" s="384">
        <v>26950</v>
      </c>
      <c r="C68" s="154">
        <f>B68-SUM(D68:V68)</f>
        <v>0</v>
      </c>
      <c r="D68" s="291">
        <v>1247</v>
      </c>
      <c r="E68" s="291">
        <v>1381</v>
      </c>
      <c r="F68" s="291">
        <v>1481</v>
      </c>
      <c r="G68" s="291">
        <v>1270</v>
      </c>
      <c r="H68" s="291">
        <v>1195</v>
      </c>
      <c r="I68" s="291">
        <v>1186</v>
      </c>
      <c r="J68" s="291">
        <v>1279</v>
      </c>
      <c r="K68" s="291">
        <v>1434</v>
      </c>
      <c r="L68" s="291">
        <v>1608</v>
      </c>
      <c r="M68" s="291">
        <v>2026</v>
      </c>
      <c r="N68" s="291">
        <v>2060</v>
      </c>
      <c r="O68" s="291">
        <v>2100</v>
      </c>
      <c r="P68" s="291">
        <v>1927</v>
      </c>
      <c r="Q68" s="291">
        <v>1985</v>
      </c>
      <c r="R68" s="291">
        <v>1681</v>
      </c>
      <c r="S68" s="291">
        <v>1301</v>
      </c>
      <c r="T68" s="291">
        <v>917</v>
      </c>
      <c r="U68" s="291">
        <v>555</v>
      </c>
      <c r="V68" s="291">
        <v>317</v>
      </c>
    </row>
    <row r="69" spans="1:22" s="523" customFormat="1" ht="12.75" x14ac:dyDescent="0.2">
      <c r="A69" s="523" t="s">
        <v>58</v>
      </c>
      <c r="B69" s="384">
        <v>135790</v>
      </c>
      <c r="C69" s="154">
        <f t="shared" si="1"/>
        <v>0</v>
      </c>
      <c r="D69" s="291">
        <v>6516</v>
      </c>
      <c r="E69" s="291">
        <v>7501</v>
      </c>
      <c r="F69" s="291">
        <v>7478</v>
      </c>
      <c r="G69" s="291">
        <v>7487</v>
      </c>
      <c r="H69" s="291">
        <v>8131</v>
      </c>
      <c r="I69" s="291">
        <v>7505</v>
      </c>
      <c r="J69" s="291">
        <v>6876</v>
      </c>
      <c r="K69" s="291">
        <v>6959</v>
      </c>
      <c r="L69" s="291">
        <v>7585</v>
      </c>
      <c r="M69" s="291">
        <v>9744</v>
      </c>
      <c r="N69" s="291">
        <v>10761</v>
      </c>
      <c r="O69" s="291">
        <v>10234</v>
      </c>
      <c r="P69" s="291">
        <v>9293</v>
      </c>
      <c r="Q69" s="291">
        <v>9022</v>
      </c>
      <c r="R69" s="291">
        <v>7919</v>
      </c>
      <c r="S69" s="291">
        <v>5685</v>
      </c>
      <c r="T69" s="291">
        <v>3839</v>
      </c>
      <c r="U69" s="291">
        <v>2159</v>
      </c>
      <c r="V69" s="291">
        <v>1096</v>
      </c>
    </row>
    <row r="70" spans="1:22" s="523" customFormat="1" ht="12.75" x14ac:dyDescent="0.2">
      <c r="A70" s="523" t="s">
        <v>57</v>
      </c>
      <c r="B70" s="384">
        <v>339960</v>
      </c>
      <c r="C70" s="154">
        <f t="shared" si="1"/>
        <v>0</v>
      </c>
      <c r="D70" s="291">
        <v>18601</v>
      </c>
      <c r="E70" s="291">
        <v>20547</v>
      </c>
      <c r="F70" s="291">
        <v>20082</v>
      </c>
      <c r="G70" s="291">
        <v>19725</v>
      </c>
      <c r="H70" s="291">
        <v>20766</v>
      </c>
      <c r="I70" s="291">
        <v>21180</v>
      </c>
      <c r="J70" s="291">
        <v>21536</v>
      </c>
      <c r="K70" s="291">
        <v>22172</v>
      </c>
      <c r="L70" s="291">
        <v>21578</v>
      </c>
      <c r="M70" s="291">
        <v>25866</v>
      </c>
      <c r="N70" s="291">
        <v>26604</v>
      </c>
      <c r="O70" s="291">
        <v>23825</v>
      </c>
      <c r="P70" s="291">
        <v>20223</v>
      </c>
      <c r="Q70" s="291">
        <v>18080</v>
      </c>
      <c r="R70" s="291">
        <v>14954</v>
      </c>
      <c r="S70" s="291">
        <v>11024</v>
      </c>
      <c r="T70" s="291">
        <v>7540</v>
      </c>
      <c r="U70" s="291">
        <v>3926</v>
      </c>
      <c r="V70" s="291">
        <v>1731</v>
      </c>
    </row>
    <row r="71" spans="1:22" s="523" customFormat="1" ht="12.75" x14ac:dyDescent="0.2">
      <c r="A71" s="523" t="s">
        <v>56</v>
      </c>
      <c r="B71" s="384">
        <v>22000</v>
      </c>
      <c r="C71" s="154">
        <f t="shared" si="1"/>
        <v>0</v>
      </c>
      <c r="D71" s="291">
        <v>982</v>
      </c>
      <c r="E71" s="291">
        <v>1179</v>
      </c>
      <c r="F71" s="291">
        <v>1159</v>
      </c>
      <c r="G71" s="291">
        <v>1074</v>
      </c>
      <c r="H71" s="291">
        <v>1112</v>
      </c>
      <c r="I71" s="291">
        <v>1199</v>
      </c>
      <c r="J71" s="291">
        <v>1192</v>
      </c>
      <c r="K71" s="291">
        <v>1168</v>
      </c>
      <c r="L71" s="291">
        <v>1227</v>
      </c>
      <c r="M71" s="291">
        <v>1556</v>
      </c>
      <c r="N71" s="291">
        <v>1829</v>
      </c>
      <c r="O71" s="291">
        <v>1658</v>
      </c>
      <c r="P71" s="291">
        <v>1592</v>
      </c>
      <c r="Q71" s="291">
        <v>1490</v>
      </c>
      <c r="R71" s="291">
        <v>1339</v>
      </c>
      <c r="S71" s="291">
        <v>1034</v>
      </c>
      <c r="T71" s="291">
        <v>644</v>
      </c>
      <c r="U71" s="291">
        <v>368</v>
      </c>
      <c r="V71" s="291">
        <v>198</v>
      </c>
    </row>
    <row r="72" spans="1:22" s="523" customFormat="1" ht="12.75" x14ac:dyDescent="0.2">
      <c r="A72" s="523" t="s">
        <v>55</v>
      </c>
      <c r="B72" s="384">
        <v>151100</v>
      </c>
      <c r="C72" s="154">
        <f t="shared" si="1"/>
        <v>0</v>
      </c>
      <c r="D72" s="291">
        <v>7064</v>
      </c>
      <c r="E72" s="291">
        <v>7976</v>
      </c>
      <c r="F72" s="291">
        <v>7832</v>
      </c>
      <c r="G72" s="291">
        <v>8223</v>
      </c>
      <c r="H72" s="291">
        <v>8029</v>
      </c>
      <c r="I72" s="291">
        <v>8101</v>
      </c>
      <c r="J72" s="291">
        <v>8503</v>
      </c>
      <c r="K72" s="291">
        <v>8478</v>
      </c>
      <c r="L72" s="291">
        <v>8372</v>
      </c>
      <c r="M72" s="291">
        <v>10753</v>
      </c>
      <c r="N72" s="291">
        <v>12059</v>
      </c>
      <c r="O72" s="291">
        <v>10954</v>
      </c>
      <c r="P72" s="291">
        <v>10241</v>
      </c>
      <c r="Q72" s="291">
        <v>9901</v>
      </c>
      <c r="R72" s="291">
        <v>8691</v>
      </c>
      <c r="S72" s="291">
        <v>6453</v>
      </c>
      <c r="T72" s="291">
        <v>4752</v>
      </c>
      <c r="U72" s="291">
        <v>3012</v>
      </c>
      <c r="V72" s="291">
        <v>1706</v>
      </c>
    </row>
    <row r="73" spans="1:22" s="523" customFormat="1" ht="12.75" x14ac:dyDescent="0.2">
      <c r="A73" s="523" t="s">
        <v>54</v>
      </c>
      <c r="B73" s="384">
        <v>176830</v>
      </c>
      <c r="C73" s="154">
        <f t="shared" si="1"/>
        <v>0</v>
      </c>
      <c r="D73" s="291">
        <v>9183</v>
      </c>
      <c r="E73" s="291">
        <v>9746</v>
      </c>
      <c r="F73" s="291">
        <v>9296</v>
      </c>
      <c r="G73" s="291">
        <v>9592</v>
      </c>
      <c r="H73" s="291">
        <v>10744</v>
      </c>
      <c r="I73" s="291">
        <v>11645</v>
      </c>
      <c r="J73" s="291">
        <v>11281</v>
      </c>
      <c r="K73" s="291">
        <v>10737</v>
      </c>
      <c r="L73" s="291">
        <v>10216</v>
      </c>
      <c r="M73" s="291">
        <v>13123</v>
      </c>
      <c r="N73" s="291">
        <v>14118</v>
      </c>
      <c r="O73" s="291">
        <v>13386</v>
      </c>
      <c r="P73" s="291">
        <v>10815</v>
      </c>
      <c r="Q73" s="291">
        <v>9776</v>
      </c>
      <c r="R73" s="291">
        <v>8485</v>
      </c>
      <c r="S73" s="291">
        <v>6206</v>
      </c>
      <c r="T73" s="291">
        <v>4623</v>
      </c>
      <c r="U73" s="291">
        <v>2560</v>
      </c>
      <c r="V73" s="291">
        <v>1298</v>
      </c>
    </row>
    <row r="74" spans="1:22" s="523" customFormat="1" ht="12.75" x14ac:dyDescent="0.2">
      <c r="A74" s="523" t="s">
        <v>53</v>
      </c>
      <c r="B74" s="384">
        <v>115020</v>
      </c>
      <c r="C74" s="154">
        <f t="shared" si="1"/>
        <v>0</v>
      </c>
      <c r="D74" s="291">
        <v>5646</v>
      </c>
      <c r="E74" s="291">
        <v>6118</v>
      </c>
      <c r="F74" s="291">
        <v>6079</v>
      </c>
      <c r="G74" s="291">
        <v>5918</v>
      </c>
      <c r="H74" s="291">
        <v>5628</v>
      </c>
      <c r="I74" s="291">
        <v>5094</v>
      </c>
      <c r="J74" s="291">
        <v>5276</v>
      </c>
      <c r="K74" s="291">
        <v>5591</v>
      </c>
      <c r="L74" s="291">
        <v>6441</v>
      </c>
      <c r="M74" s="291">
        <v>8655</v>
      </c>
      <c r="N74" s="291">
        <v>9509</v>
      </c>
      <c r="O74" s="291">
        <v>9002</v>
      </c>
      <c r="P74" s="291">
        <v>8364</v>
      </c>
      <c r="Q74" s="291">
        <v>8276</v>
      </c>
      <c r="R74" s="291">
        <v>7439</v>
      </c>
      <c r="S74" s="291">
        <v>5156</v>
      </c>
      <c r="T74" s="291">
        <v>3642</v>
      </c>
      <c r="U74" s="291">
        <v>2128</v>
      </c>
      <c r="V74" s="291">
        <v>1058</v>
      </c>
    </row>
    <row r="75" spans="1:22" s="523" customFormat="1" ht="12.75" x14ac:dyDescent="0.2">
      <c r="A75" s="523" t="s">
        <v>52</v>
      </c>
      <c r="B75" s="384">
        <v>23080</v>
      </c>
      <c r="C75" s="154">
        <f t="shared" si="1"/>
        <v>0</v>
      </c>
      <c r="D75" s="291">
        <v>1279</v>
      </c>
      <c r="E75" s="291">
        <v>1349</v>
      </c>
      <c r="F75" s="291">
        <v>1358</v>
      </c>
      <c r="G75" s="291">
        <v>1279</v>
      </c>
      <c r="H75" s="291">
        <v>1207</v>
      </c>
      <c r="I75" s="291">
        <v>1336</v>
      </c>
      <c r="J75" s="291">
        <v>1357</v>
      </c>
      <c r="K75" s="291">
        <v>1357</v>
      </c>
      <c r="L75" s="291">
        <v>1508</v>
      </c>
      <c r="M75" s="291">
        <v>1648</v>
      </c>
      <c r="N75" s="291">
        <v>1782</v>
      </c>
      <c r="O75" s="291">
        <v>1624</v>
      </c>
      <c r="P75" s="291">
        <v>1514</v>
      </c>
      <c r="Q75" s="291">
        <v>1415</v>
      </c>
      <c r="R75" s="291">
        <v>1182</v>
      </c>
      <c r="S75" s="291">
        <v>847</v>
      </c>
      <c r="T75" s="291">
        <v>564</v>
      </c>
      <c r="U75" s="291">
        <v>307</v>
      </c>
      <c r="V75" s="291">
        <v>167</v>
      </c>
    </row>
    <row r="76" spans="1:22" s="523" customFormat="1" ht="12.75" x14ac:dyDescent="0.2">
      <c r="A76" s="523" t="s">
        <v>51</v>
      </c>
      <c r="B76" s="384">
        <v>112680</v>
      </c>
      <c r="C76" s="154">
        <f t="shared" si="1"/>
        <v>0</v>
      </c>
      <c r="D76" s="291">
        <v>5185</v>
      </c>
      <c r="E76" s="291">
        <v>5766</v>
      </c>
      <c r="F76" s="291">
        <v>5665</v>
      </c>
      <c r="G76" s="291">
        <v>5872</v>
      </c>
      <c r="H76" s="291">
        <v>5963</v>
      </c>
      <c r="I76" s="291">
        <v>5588</v>
      </c>
      <c r="J76" s="291">
        <v>5417</v>
      </c>
      <c r="K76" s="291">
        <v>5794</v>
      </c>
      <c r="L76" s="291">
        <v>6113</v>
      </c>
      <c r="M76" s="291">
        <v>7840</v>
      </c>
      <c r="N76" s="291">
        <v>8799</v>
      </c>
      <c r="O76" s="291">
        <v>8760</v>
      </c>
      <c r="P76" s="291">
        <v>8138</v>
      </c>
      <c r="Q76" s="291">
        <v>7997</v>
      </c>
      <c r="R76" s="291">
        <v>7299</v>
      </c>
      <c r="S76" s="291">
        <v>5199</v>
      </c>
      <c r="T76" s="291">
        <v>3851</v>
      </c>
      <c r="U76" s="291">
        <v>2180</v>
      </c>
      <c r="V76" s="291">
        <v>1254</v>
      </c>
    </row>
    <row r="77" spans="1:22" s="523" customFormat="1" ht="12.75" x14ac:dyDescent="0.2">
      <c r="A77" s="523" t="s">
        <v>50</v>
      </c>
      <c r="B77" s="384">
        <v>318170</v>
      </c>
      <c r="C77" s="154">
        <f t="shared" si="1"/>
        <v>0</v>
      </c>
      <c r="D77" s="291">
        <v>16999</v>
      </c>
      <c r="E77" s="291">
        <v>17910</v>
      </c>
      <c r="F77" s="291">
        <v>16940</v>
      </c>
      <c r="G77" s="291">
        <v>17208</v>
      </c>
      <c r="H77" s="291">
        <v>18127</v>
      </c>
      <c r="I77" s="291">
        <v>18144</v>
      </c>
      <c r="J77" s="291">
        <v>18550</v>
      </c>
      <c r="K77" s="291">
        <v>19980</v>
      </c>
      <c r="L77" s="291">
        <v>19668</v>
      </c>
      <c r="M77" s="291">
        <v>24182</v>
      </c>
      <c r="N77" s="291">
        <v>25275</v>
      </c>
      <c r="O77" s="291">
        <v>23978</v>
      </c>
      <c r="P77" s="291">
        <v>20953</v>
      </c>
      <c r="Q77" s="291">
        <v>18316</v>
      </c>
      <c r="R77" s="291">
        <v>15491</v>
      </c>
      <c r="S77" s="291">
        <v>11308</v>
      </c>
      <c r="T77" s="291">
        <v>8221</v>
      </c>
      <c r="U77" s="291">
        <v>4639</v>
      </c>
      <c r="V77" s="291">
        <v>2281</v>
      </c>
    </row>
    <row r="78" spans="1:22" s="523" customFormat="1" ht="12.75" x14ac:dyDescent="0.2">
      <c r="A78" s="523" t="s">
        <v>49</v>
      </c>
      <c r="B78" s="384">
        <v>94000</v>
      </c>
      <c r="C78" s="154">
        <f t="shared" si="1"/>
        <v>0</v>
      </c>
      <c r="D78" s="291">
        <v>4336</v>
      </c>
      <c r="E78" s="291">
        <v>4858</v>
      </c>
      <c r="F78" s="291">
        <v>5247</v>
      </c>
      <c r="G78" s="291">
        <v>5957</v>
      </c>
      <c r="H78" s="291">
        <v>7968</v>
      </c>
      <c r="I78" s="291">
        <v>6479</v>
      </c>
      <c r="J78" s="291">
        <v>4863</v>
      </c>
      <c r="K78" s="291">
        <v>5075</v>
      </c>
      <c r="L78" s="291">
        <v>5419</v>
      </c>
      <c r="M78" s="291">
        <v>6896</v>
      </c>
      <c r="N78" s="291">
        <v>7191</v>
      </c>
      <c r="O78" s="291">
        <v>6450</v>
      </c>
      <c r="P78" s="291">
        <v>5524</v>
      </c>
      <c r="Q78" s="291">
        <v>5136</v>
      </c>
      <c r="R78" s="291">
        <v>4632</v>
      </c>
      <c r="S78" s="291">
        <v>3372</v>
      </c>
      <c r="T78" s="291">
        <v>2505</v>
      </c>
      <c r="U78" s="291">
        <v>1368</v>
      </c>
      <c r="V78" s="291">
        <v>724</v>
      </c>
    </row>
    <row r="79" spans="1:22" s="523" customFormat="1" ht="12.75" x14ac:dyDescent="0.2">
      <c r="A79" s="523" t="s">
        <v>48</v>
      </c>
      <c r="B79" s="384">
        <v>89610</v>
      </c>
      <c r="C79" s="154">
        <f t="shared" si="1"/>
        <v>0</v>
      </c>
      <c r="D79" s="291">
        <v>4829</v>
      </c>
      <c r="E79" s="291">
        <v>5253</v>
      </c>
      <c r="F79" s="291">
        <v>4826</v>
      </c>
      <c r="G79" s="291">
        <v>4692</v>
      </c>
      <c r="H79" s="291">
        <v>5444</v>
      </c>
      <c r="I79" s="291">
        <v>5807</v>
      </c>
      <c r="J79" s="291">
        <v>5660</v>
      </c>
      <c r="K79" s="291">
        <v>5278</v>
      </c>
      <c r="L79" s="291">
        <v>5075</v>
      </c>
      <c r="M79" s="291">
        <v>6436</v>
      </c>
      <c r="N79" s="291">
        <v>7304</v>
      </c>
      <c r="O79" s="291">
        <v>6799</v>
      </c>
      <c r="P79" s="291">
        <v>5878</v>
      </c>
      <c r="Q79" s="291">
        <v>5139</v>
      </c>
      <c r="R79" s="291">
        <v>4124</v>
      </c>
      <c r="S79" s="291">
        <v>3039</v>
      </c>
      <c r="T79" s="291">
        <v>2169</v>
      </c>
      <c r="U79" s="291">
        <v>1269</v>
      </c>
      <c r="V79" s="291">
        <v>589</v>
      </c>
    </row>
    <row r="80" spans="1:22" s="523" customFormat="1" ht="12.75" x14ac:dyDescent="0.2">
      <c r="A80" s="523" t="s">
        <v>47</v>
      </c>
      <c r="B80" s="384">
        <v>181310</v>
      </c>
      <c r="C80" s="154">
        <f t="shared" si="1"/>
        <v>0</v>
      </c>
      <c r="D80" s="291">
        <v>10504</v>
      </c>
      <c r="E80" s="291">
        <v>11787</v>
      </c>
      <c r="F80" s="291">
        <v>11069</v>
      </c>
      <c r="G80" s="291">
        <v>10258</v>
      </c>
      <c r="H80" s="291">
        <v>10611</v>
      </c>
      <c r="I80" s="291">
        <v>10796</v>
      </c>
      <c r="J80" s="291">
        <v>11985</v>
      </c>
      <c r="K80" s="291">
        <v>11830</v>
      </c>
      <c r="L80" s="291">
        <v>12166</v>
      </c>
      <c r="M80" s="291">
        <v>14363</v>
      </c>
      <c r="N80" s="291">
        <v>14169</v>
      </c>
      <c r="O80" s="291">
        <v>12539</v>
      </c>
      <c r="P80" s="291">
        <v>10015</v>
      </c>
      <c r="Q80" s="291">
        <v>9376</v>
      </c>
      <c r="R80" s="291">
        <v>7861</v>
      </c>
      <c r="S80" s="291">
        <v>5564</v>
      </c>
      <c r="T80" s="291">
        <v>3564</v>
      </c>
      <c r="U80" s="291">
        <v>1910</v>
      </c>
      <c r="V80" s="291">
        <v>943</v>
      </c>
    </row>
    <row r="81" spans="1:22" s="523" customFormat="1" ht="12.75" x14ac:dyDescent="0.2">
      <c r="A81" s="162"/>
    </row>
    <row r="82" spans="1:22" s="523" customFormat="1" ht="12.75" x14ac:dyDescent="0.2">
      <c r="A82" s="1069" t="s">
        <v>836</v>
      </c>
      <c r="B82" s="1069"/>
      <c r="C82" s="1069"/>
      <c r="D82" s="1069"/>
      <c r="E82" s="1069"/>
      <c r="F82" s="1069"/>
      <c r="G82" s="1069"/>
    </row>
    <row r="83" spans="1:22" s="523" customFormat="1" ht="12.75" x14ac:dyDescent="0.2">
      <c r="B83" s="379">
        <f>B47-'HB4 calc HB rates'!B27</f>
        <v>0</v>
      </c>
      <c r="C83" s="379"/>
      <c r="D83" s="379">
        <f>D47-'HB4 calc HB rates'!D27</f>
        <v>0</v>
      </c>
      <c r="E83" s="379">
        <f>E47-'HB4 calc HB rates'!E27</f>
        <v>0</v>
      </c>
      <c r="F83" s="379">
        <f>F47-'HB4 calc HB rates'!F27</f>
        <v>0</v>
      </c>
      <c r="G83" s="379">
        <f>G47-'HB4 calc HB rates'!G27</f>
        <v>0</v>
      </c>
      <c r="H83" s="379">
        <f>H47-'HB4 calc HB rates'!H27</f>
        <v>0</v>
      </c>
      <c r="I83" s="379">
        <f>I47-'HB4 calc HB rates'!I27</f>
        <v>0</v>
      </c>
      <c r="J83" s="379">
        <f>J47-'HB4 calc HB rates'!J27</f>
        <v>0</v>
      </c>
      <c r="K83" s="379">
        <f>K47-'HB4 calc HB rates'!K27</f>
        <v>0</v>
      </c>
      <c r="L83" s="379">
        <f>L47-'HB4 calc HB rates'!L27</f>
        <v>0</v>
      </c>
      <c r="M83" s="379">
        <f>M47-'HB4 calc HB rates'!M27</f>
        <v>0</v>
      </c>
      <c r="N83" s="379">
        <f>N47-'HB4 calc HB rates'!N27</f>
        <v>0</v>
      </c>
      <c r="O83" s="379">
        <f>O47-'HB4 calc HB rates'!O27</f>
        <v>0</v>
      </c>
      <c r="P83" s="379">
        <f>P47-'HB4 calc HB rates'!P27</f>
        <v>0</v>
      </c>
      <c r="Q83" s="379">
        <f>Q47-'HB4 calc HB rates'!Q27</f>
        <v>0</v>
      </c>
      <c r="R83" s="379">
        <f>R47-'HB4 calc HB rates'!R27</f>
        <v>0</v>
      </c>
      <c r="S83" s="379">
        <f>S47-'HB4 calc HB rates'!S27</f>
        <v>0</v>
      </c>
      <c r="T83" s="379">
        <f>T47-'HB4 calc HB rates'!T27</f>
        <v>0</v>
      </c>
      <c r="U83" s="379">
        <f>U47-'HB4 calc HB rates'!U27</f>
        <v>0</v>
      </c>
      <c r="V83" s="379">
        <f>V47-'HB4 calc HB rates'!V27</f>
        <v>0</v>
      </c>
    </row>
    <row r="84" spans="1:22" s="523" customFormat="1" ht="12.75" x14ac:dyDescent="0.2"/>
    <row r="85" spans="1:22" s="523" customFormat="1" ht="12.75" x14ac:dyDescent="0.2">
      <c r="A85" s="162"/>
    </row>
    <row r="86" spans="1:22" s="523" customFormat="1" ht="12.75" x14ac:dyDescent="0.2">
      <c r="A86" s="1040" t="s">
        <v>324</v>
      </c>
      <c r="B86" s="1040"/>
      <c r="C86" s="1040"/>
      <c r="D86" s="1040"/>
      <c r="E86" s="1040"/>
      <c r="F86" s="1040"/>
      <c r="G86" s="1040"/>
      <c r="H86" s="1040"/>
    </row>
    <row r="87" spans="1:22" s="523" customFormat="1" ht="12.75" x14ac:dyDescent="0.2">
      <c r="A87" s="162"/>
    </row>
    <row r="88" spans="1:22" s="523" customFormat="1" ht="12.75" x14ac:dyDescent="0.2">
      <c r="A88" s="162"/>
      <c r="C88" s="522" t="s">
        <v>128</v>
      </c>
      <c r="D88" s="522" t="s">
        <v>129</v>
      </c>
      <c r="E88" s="522" t="s">
        <v>130</v>
      </c>
      <c r="F88" s="522" t="s">
        <v>131</v>
      </c>
      <c r="G88" s="522" t="s">
        <v>132</v>
      </c>
      <c r="K88" s="1044" t="s">
        <v>157</v>
      </c>
      <c r="L88" s="1044"/>
      <c r="M88" s="1044" t="s">
        <v>133</v>
      </c>
      <c r="N88" s="1044"/>
      <c r="O88" s="1044"/>
    </row>
    <row r="89" spans="1:22" s="523" customFormat="1" ht="12.75" x14ac:dyDescent="0.2">
      <c r="A89" s="162"/>
      <c r="C89" s="522"/>
      <c r="D89" s="522"/>
      <c r="E89" s="522"/>
      <c r="F89" s="522"/>
      <c r="G89" s="522"/>
      <c r="K89" s="525"/>
      <c r="M89" s="525"/>
    </row>
    <row r="90" spans="1:22" s="523" customFormat="1" ht="12.75" x14ac:dyDescent="0.2">
      <c r="A90" s="166" t="s">
        <v>102</v>
      </c>
      <c r="C90" s="159">
        <f>G47+H47</f>
        <v>646649</v>
      </c>
      <c r="D90" s="159">
        <f>I47+J47</f>
        <v>737328</v>
      </c>
      <c r="E90" s="159">
        <f>K47+L47</f>
        <v>664086</v>
      </c>
      <c r="F90" s="159">
        <f>M47+N47</f>
        <v>792119</v>
      </c>
      <c r="G90" s="159">
        <f>O47+P47</f>
        <v>707897</v>
      </c>
      <c r="H90" s="160"/>
      <c r="K90" s="159">
        <f>SUM(C90:G90)</f>
        <v>3548079</v>
      </c>
      <c r="M90" s="159">
        <f>B47</f>
        <v>5424800</v>
      </c>
    </row>
    <row r="91" spans="1:22" s="523" customFormat="1" ht="12.75" x14ac:dyDescent="0.2">
      <c r="A91" s="166"/>
      <c r="C91" s="159"/>
      <c r="D91" s="159"/>
      <c r="E91" s="159"/>
      <c r="F91" s="159"/>
      <c r="G91" s="159"/>
      <c r="H91" s="160"/>
      <c r="K91" s="159"/>
      <c r="M91" s="159"/>
    </row>
    <row r="92" spans="1:22" s="523" customFormat="1" ht="12.75" x14ac:dyDescent="0.2">
      <c r="A92" s="161" t="s">
        <v>74</v>
      </c>
      <c r="C92" s="159">
        <f t="shared" ref="C92:C123" si="2">G49+H49</f>
        <v>30558</v>
      </c>
      <c r="D92" s="159">
        <f t="shared" ref="D92:D123" si="3">I49+J49</f>
        <v>44861</v>
      </c>
      <c r="E92" s="159">
        <f t="shared" ref="E92:E123" si="4">K49+L49</f>
        <v>30635</v>
      </c>
      <c r="F92" s="159">
        <f t="shared" ref="F92:F123" si="5">M49+N49</f>
        <v>28782</v>
      </c>
      <c r="G92" s="159">
        <f t="shared" ref="G92:G123" si="6">O49+P49</f>
        <v>25914</v>
      </c>
      <c r="H92" s="160"/>
      <c r="K92" s="159">
        <f t="shared" ref="K92:K123" si="7">SUM(C92:G92)</f>
        <v>160750</v>
      </c>
      <c r="M92" s="159">
        <f t="shared" ref="M92:M123" si="8">B49</f>
        <v>228800</v>
      </c>
    </row>
    <row r="93" spans="1:22" s="523" customFormat="1" ht="12.75" x14ac:dyDescent="0.2">
      <c r="A93" s="161" t="s">
        <v>73</v>
      </c>
      <c r="C93" s="159">
        <f t="shared" si="2"/>
        <v>27102</v>
      </c>
      <c r="D93" s="159">
        <f t="shared" si="3"/>
        <v>29053</v>
      </c>
      <c r="E93" s="159">
        <f t="shared" si="4"/>
        <v>34661</v>
      </c>
      <c r="F93" s="159">
        <f t="shared" si="5"/>
        <v>40822</v>
      </c>
      <c r="G93" s="159">
        <f t="shared" si="6"/>
        <v>35254</v>
      </c>
      <c r="H93" s="160"/>
      <c r="K93" s="159">
        <f t="shared" si="7"/>
        <v>166892</v>
      </c>
      <c r="M93" s="159">
        <f t="shared" si="8"/>
        <v>261800</v>
      </c>
    </row>
    <row r="94" spans="1:22" s="523" customFormat="1" ht="12.75" x14ac:dyDescent="0.2">
      <c r="A94" s="161" t="s">
        <v>72</v>
      </c>
      <c r="C94" s="159">
        <f t="shared" si="2"/>
        <v>12472</v>
      </c>
      <c r="D94" s="159">
        <f t="shared" si="3"/>
        <v>12170</v>
      </c>
      <c r="E94" s="159">
        <f t="shared" si="4"/>
        <v>13182</v>
      </c>
      <c r="F94" s="159">
        <f t="shared" si="5"/>
        <v>17097</v>
      </c>
      <c r="G94" s="159">
        <f t="shared" si="6"/>
        <v>16451</v>
      </c>
      <c r="H94" s="160"/>
      <c r="K94" s="159">
        <f t="shared" si="7"/>
        <v>71372</v>
      </c>
      <c r="M94" s="159">
        <f t="shared" si="8"/>
        <v>116280</v>
      </c>
    </row>
    <row r="95" spans="1:22" s="523" customFormat="1" ht="12.75" x14ac:dyDescent="0.2">
      <c r="A95" s="161" t="s">
        <v>151</v>
      </c>
      <c r="C95" s="159">
        <f t="shared" si="2"/>
        <v>9423</v>
      </c>
      <c r="D95" s="159">
        <f t="shared" si="3"/>
        <v>8160</v>
      </c>
      <c r="E95" s="159">
        <f t="shared" si="4"/>
        <v>8948</v>
      </c>
      <c r="F95" s="159">
        <f t="shared" si="5"/>
        <v>12939</v>
      </c>
      <c r="G95" s="159">
        <f t="shared" si="6"/>
        <v>13182</v>
      </c>
      <c r="H95" s="160"/>
      <c r="K95" s="159">
        <f t="shared" si="7"/>
        <v>52652</v>
      </c>
      <c r="M95" s="159">
        <f t="shared" si="8"/>
        <v>86810</v>
      </c>
    </row>
    <row r="96" spans="1:22" s="523" customFormat="1" ht="12.75" x14ac:dyDescent="0.2">
      <c r="A96" s="161" t="s">
        <v>402</v>
      </c>
      <c r="C96" s="159">
        <f t="shared" si="2"/>
        <v>69685</v>
      </c>
      <c r="D96" s="159">
        <f t="shared" si="3"/>
        <v>101619</v>
      </c>
      <c r="E96" s="159">
        <f t="shared" si="4"/>
        <v>71489</v>
      </c>
      <c r="F96" s="159">
        <f t="shared" si="5"/>
        <v>64935</v>
      </c>
      <c r="G96" s="159">
        <f t="shared" si="6"/>
        <v>54547</v>
      </c>
      <c r="H96" s="160"/>
      <c r="K96" s="159">
        <f>SUM(C96:G96)</f>
        <v>362275</v>
      </c>
      <c r="M96" s="159">
        <f t="shared" si="8"/>
        <v>513210</v>
      </c>
    </row>
    <row r="97" spans="1:13" s="523" customFormat="1" ht="12.75" x14ac:dyDescent="0.2">
      <c r="A97" s="161" t="s">
        <v>70</v>
      </c>
      <c r="C97" s="159">
        <f t="shared" si="2"/>
        <v>5865</v>
      </c>
      <c r="D97" s="159">
        <f t="shared" si="3"/>
        <v>5662</v>
      </c>
      <c r="E97" s="159">
        <f t="shared" si="4"/>
        <v>6145</v>
      </c>
      <c r="F97" s="159">
        <f t="shared" si="5"/>
        <v>8208</v>
      </c>
      <c r="G97" s="159">
        <f t="shared" si="6"/>
        <v>7048</v>
      </c>
      <c r="H97" s="160"/>
      <c r="K97" s="159">
        <f t="shared" si="7"/>
        <v>32928</v>
      </c>
      <c r="M97" s="159">
        <f t="shared" si="8"/>
        <v>51450</v>
      </c>
    </row>
    <row r="98" spans="1:13" s="523" customFormat="1" ht="12.75" x14ac:dyDescent="0.2">
      <c r="A98" s="161" t="s">
        <v>107</v>
      </c>
      <c r="C98" s="159">
        <f t="shared" si="2"/>
        <v>15122</v>
      </c>
      <c r="D98" s="159">
        <f t="shared" si="3"/>
        <v>14822</v>
      </c>
      <c r="E98" s="159">
        <f t="shared" si="4"/>
        <v>14728</v>
      </c>
      <c r="F98" s="159">
        <f t="shared" si="5"/>
        <v>22465</v>
      </c>
      <c r="G98" s="159">
        <f t="shared" si="6"/>
        <v>22598</v>
      </c>
      <c r="H98" s="160"/>
      <c r="K98" s="159">
        <f t="shared" si="7"/>
        <v>89735</v>
      </c>
      <c r="M98" s="159">
        <f t="shared" si="8"/>
        <v>149200</v>
      </c>
    </row>
    <row r="99" spans="1:13" s="523" customFormat="1" ht="12.75" x14ac:dyDescent="0.2">
      <c r="A99" s="161" t="s">
        <v>69</v>
      </c>
      <c r="C99" s="159">
        <f t="shared" si="2"/>
        <v>22258</v>
      </c>
      <c r="D99" s="159">
        <f t="shared" si="3"/>
        <v>25415</v>
      </c>
      <c r="E99" s="159">
        <f t="shared" si="4"/>
        <v>16202</v>
      </c>
      <c r="F99" s="159">
        <f t="shared" si="5"/>
        <v>18581</v>
      </c>
      <c r="G99" s="159">
        <f t="shared" si="6"/>
        <v>17644</v>
      </c>
      <c r="H99" s="160"/>
      <c r="K99" s="159">
        <f t="shared" si="7"/>
        <v>100100</v>
      </c>
      <c r="M99" s="159">
        <f t="shared" si="8"/>
        <v>148710</v>
      </c>
    </row>
    <row r="100" spans="1:13" s="523" customFormat="1" ht="12.75" x14ac:dyDescent="0.2">
      <c r="A100" s="161" t="s">
        <v>68</v>
      </c>
      <c r="C100" s="159">
        <f t="shared" si="2"/>
        <v>13597</v>
      </c>
      <c r="D100" s="159">
        <f t="shared" si="3"/>
        <v>14381</v>
      </c>
      <c r="E100" s="159">
        <f t="shared" si="4"/>
        <v>14156</v>
      </c>
      <c r="F100" s="159">
        <f t="shared" si="5"/>
        <v>18991</v>
      </c>
      <c r="G100" s="159">
        <f t="shared" si="6"/>
        <v>16740</v>
      </c>
      <c r="H100" s="160"/>
      <c r="K100" s="159">
        <f t="shared" si="7"/>
        <v>77865</v>
      </c>
      <c r="M100" s="159">
        <f t="shared" si="8"/>
        <v>121940</v>
      </c>
    </row>
    <row r="101" spans="1:13" s="523" customFormat="1" ht="12.75" x14ac:dyDescent="0.2">
      <c r="A101" s="161" t="s">
        <v>67</v>
      </c>
      <c r="C101" s="159">
        <f t="shared" si="2"/>
        <v>12013</v>
      </c>
      <c r="D101" s="159">
        <f t="shared" si="3"/>
        <v>10578</v>
      </c>
      <c r="E101" s="159">
        <f t="shared" si="4"/>
        <v>11978</v>
      </c>
      <c r="F101" s="159">
        <f t="shared" si="5"/>
        <v>16397</v>
      </c>
      <c r="G101" s="159">
        <f t="shared" si="6"/>
        <v>15594</v>
      </c>
      <c r="H101" s="160"/>
      <c r="K101" s="159">
        <f t="shared" si="7"/>
        <v>66560</v>
      </c>
      <c r="M101" s="159">
        <f t="shared" si="8"/>
        <v>108130</v>
      </c>
    </row>
    <row r="102" spans="1:13" s="523" customFormat="1" ht="12.75" x14ac:dyDescent="0.2">
      <c r="A102" s="161" t="s">
        <v>66</v>
      </c>
      <c r="C102" s="159">
        <f t="shared" si="2"/>
        <v>11524</v>
      </c>
      <c r="D102" s="159">
        <f t="shared" si="3"/>
        <v>11097</v>
      </c>
      <c r="E102" s="159">
        <f t="shared" si="4"/>
        <v>12661</v>
      </c>
      <c r="F102" s="159">
        <f t="shared" si="5"/>
        <v>16312</v>
      </c>
      <c r="G102" s="159">
        <f t="shared" si="6"/>
        <v>14434</v>
      </c>
      <c r="H102" s="160"/>
      <c r="K102" s="159">
        <f t="shared" si="7"/>
        <v>66028</v>
      </c>
      <c r="M102" s="159">
        <f t="shared" si="8"/>
        <v>104840</v>
      </c>
    </row>
    <row r="103" spans="1:13" s="523" customFormat="1" ht="12.75" x14ac:dyDescent="0.2">
      <c r="A103" s="161" t="s">
        <v>65</v>
      </c>
      <c r="C103" s="159">
        <f t="shared" si="2"/>
        <v>11023</v>
      </c>
      <c r="D103" s="159">
        <f t="shared" si="3"/>
        <v>8744</v>
      </c>
      <c r="E103" s="159">
        <f t="shared" si="4"/>
        <v>11439</v>
      </c>
      <c r="F103" s="159">
        <f t="shared" si="5"/>
        <v>14275</v>
      </c>
      <c r="G103" s="159">
        <f t="shared" si="6"/>
        <v>12717</v>
      </c>
      <c r="H103" s="160"/>
      <c r="K103" s="159">
        <f t="shared" si="7"/>
        <v>58198</v>
      </c>
      <c r="M103" s="159">
        <f t="shared" si="8"/>
        <v>94760</v>
      </c>
    </row>
    <row r="104" spans="1:13" s="523" customFormat="1" ht="12.75" x14ac:dyDescent="0.2">
      <c r="A104" s="161" t="s">
        <v>64</v>
      </c>
      <c r="C104" s="159">
        <f t="shared" si="2"/>
        <v>17699</v>
      </c>
      <c r="D104" s="159">
        <f t="shared" si="3"/>
        <v>19090</v>
      </c>
      <c r="E104" s="159">
        <f t="shared" si="4"/>
        <v>21102</v>
      </c>
      <c r="F104" s="159">
        <f t="shared" si="5"/>
        <v>25234</v>
      </c>
      <c r="G104" s="159">
        <f t="shared" si="6"/>
        <v>20756</v>
      </c>
      <c r="H104" s="160"/>
      <c r="K104" s="159">
        <f t="shared" si="7"/>
        <v>103881</v>
      </c>
      <c r="M104" s="159">
        <f t="shared" si="8"/>
        <v>160130</v>
      </c>
    </row>
    <row r="105" spans="1:13" s="523" customFormat="1" ht="12.75" x14ac:dyDescent="0.2">
      <c r="A105" s="161" t="s">
        <v>22</v>
      </c>
      <c r="C105" s="159">
        <f t="shared" si="2"/>
        <v>44924</v>
      </c>
      <c r="D105" s="159">
        <f t="shared" si="3"/>
        <v>42994</v>
      </c>
      <c r="E105" s="159">
        <f t="shared" si="4"/>
        <v>43792</v>
      </c>
      <c r="F105" s="159">
        <f t="shared" si="5"/>
        <v>54791</v>
      </c>
      <c r="G105" s="159">
        <f t="shared" si="6"/>
        <v>49632</v>
      </c>
      <c r="H105" s="160"/>
      <c r="K105" s="159">
        <f t="shared" si="7"/>
        <v>236133</v>
      </c>
      <c r="M105" s="159">
        <f t="shared" si="8"/>
        <v>371410</v>
      </c>
    </row>
    <row r="106" spans="1:13" s="523" customFormat="1" ht="12.75" x14ac:dyDescent="0.2">
      <c r="A106" s="161" t="s">
        <v>63</v>
      </c>
      <c r="C106" s="159">
        <f t="shared" si="2"/>
        <v>86293</v>
      </c>
      <c r="D106" s="159">
        <f t="shared" si="3"/>
        <v>123997</v>
      </c>
      <c r="E106" s="159">
        <f t="shared" si="4"/>
        <v>81768</v>
      </c>
      <c r="F106" s="159">
        <f t="shared" si="5"/>
        <v>82076</v>
      </c>
      <c r="G106" s="159">
        <f t="shared" si="6"/>
        <v>68995</v>
      </c>
      <c r="H106" s="160"/>
      <c r="K106" s="159">
        <f t="shared" si="7"/>
        <v>443129</v>
      </c>
      <c r="M106" s="159">
        <f t="shared" si="8"/>
        <v>621020</v>
      </c>
    </row>
    <row r="107" spans="1:13" s="523" customFormat="1" ht="12.75" x14ac:dyDescent="0.2">
      <c r="A107" s="161" t="s">
        <v>62</v>
      </c>
      <c r="C107" s="159">
        <f t="shared" si="2"/>
        <v>24363</v>
      </c>
      <c r="D107" s="159">
        <f t="shared" si="3"/>
        <v>25649</v>
      </c>
      <c r="E107" s="159">
        <f t="shared" si="4"/>
        <v>27124</v>
      </c>
      <c r="F107" s="159">
        <f t="shared" si="5"/>
        <v>35659</v>
      </c>
      <c r="G107" s="159">
        <f t="shared" si="6"/>
        <v>34302</v>
      </c>
      <c r="H107" s="160"/>
      <c r="K107" s="159">
        <f t="shared" si="7"/>
        <v>147097</v>
      </c>
      <c r="M107" s="159">
        <f t="shared" si="8"/>
        <v>235180</v>
      </c>
    </row>
    <row r="108" spans="1:13" s="523" customFormat="1" ht="12.75" x14ac:dyDescent="0.2">
      <c r="A108" s="161" t="s">
        <v>61</v>
      </c>
      <c r="C108" s="159">
        <f t="shared" si="2"/>
        <v>8824</v>
      </c>
      <c r="D108" s="159">
        <f t="shared" si="3"/>
        <v>9145</v>
      </c>
      <c r="E108" s="159">
        <f t="shared" si="4"/>
        <v>8730</v>
      </c>
      <c r="F108" s="159">
        <f t="shared" si="5"/>
        <v>12254</v>
      </c>
      <c r="G108" s="159">
        <f t="shared" si="6"/>
        <v>11565</v>
      </c>
      <c r="H108" s="160"/>
      <c r="K108" s="159">
        <f t="shared" si="7"/>
        <v>50518</v>
      </c>
      <c r="M108" s="159">
        <f t="shared" si="8"/>
        <v>78760</v>
      </c>
    </row>
    <row r="109" spans="1:13" s="523" customFormat="1" ht="12.75" x14ac:dyDescent="0.2">
      <c r="A109" s="161" t="s">
        <v>60</v>
      </c>
      <c r="C109" s="159">
        <f t="shared" si="2"/>
        <v>9762</v>
      </c>
      <c r="D109" s="159">
        <f t="shared" si="3"/>
        <v>10970</v>
      </c>
      <c r="E109" s="159">
        <f t="shared" si="4"/>
        <v>11379</v>
      </c>
      <c r="F109" s="159">
        <f t="shared" si="5"/>
        <v>13234</v>
      </c>
      <c r="G109" s="159">
        <f t="shared" si="6"/>
        <v>11748</v>
      </c>
      <c r="H109" s="160"/>
      <c r="K109" s="159">
        <f t="shared" si="7"/>
        <v>57093</v>
      </c>
      <c r="M109" s="159">
        <f t="shared" si="8"/>
        <v>90090</v>
      </c>
    </row>
    <row r="110" spans="1:13" s="523" customFormat="1" ht="12.75" x14ac:dyDescent="0.2">
      <c r="A110" s="161" t="s">
        <v>59</v>
      </c>
      <c r="C110" s="159">
        <f t="shared" si="2"/>
        <v>10662</v>
      </c>
      <c r="D110" s="159">
        <f t="shared" si="3"/>
        <v>11086</v>
      </c>
      <c r="E110" s="159">
        <f t="shared" si="4"/>
        <v>11138</v>
      </c>
      <c r="F110" s="159">
        <f t="shared" si="5"/>
        <v>14519</v>
      </c>
      <c r="G110" s="159">
        <f t="shared" si="6"/>
        <v>12990</v>
      </c>
      <c r="H110" s="160"/>
      <c r="K110" s="159">
        <f t="shared" si="7"/>
        <v>60395</v>
      </c>
      <c r="M110" s="159">
        <f t="shared" si="8"/>
        <v>95780</v>
      </c>
    </row>
    <row r="111" spans="1:13" s="523" customFormat="1" ht="12.75" x14ac:dyDescent="0.2">
      <c r="A111" s="161" t="s">
        <v>401</v>
      </c>
      <c r="C111" s="159">
        <f t="shared" si="2"/>
        <v>2465</v>
      </c>
      <c r="D111" s="159">
        <f t="shared" si="3"/>
        <v>2465</v>
      </c>
      <c r="E111" s="159">
        <f t="shared" si="4"/>
        <v>3042</v>
      </c>
      <c r="F111" s="159">
        <f t="shared" si="5"/>
        <v>4086</v>
      </c>
      <c r="G111" s="159">
        <f t="shared" si="6"/>
        <v>4027</v>
      </c>
      <c r="H111" s="160"/>
      <c r="K111" s="159">
        <f>SUM(C111:G111)</f>
        <v>16085</v>
      </c>
      <c r="M111" s="159">
        <f t="shared" si="8"/>
        <v>26950</v>
      </c>
    </row>
    <row r="112" spans="1:13" s="523" customFormat="1" ht="12.75" x14ac:dyDescent="0.2">
      <c r="A112" s="161" t="s">
        <v>58</v>
      </c>
      <c r="C112" s="159">
        <f t="shared" si="2"/>
        <v>15618</v>
      </c>
      <c r="D112" s="159">
        <f t="shared" si="3"/>
        <v>14381</v>
      </c>
      <c r="E112" s="159">
        <f t="shared" si="4"/>
        <v>14544</v>
      </c>
      <c r="F112" s="159">
        <f t="shared" si="5"/>
        <v>20505</v>
      </c>
      <c r="G112" s="159">
        <f t="shared" si="6"/>
        <v>19527</v>
      </c>
      <c r="H112" s="160"/>
      <c r="K112" s="159">
        <f t="shared" si="7"/>
        <v>84575</v>
      </c>
      <c r="M112" s="159">
        <f t="shared" si="8"/>
        <v>135790</v>
      </c>
    </row>
    <row r="113" spans="1:15" s="523" customFormat="1" ht="12.75" x14ac:dyDescent="0.2">
      <c r="A113" s="161" t="s">
        <v>57</v>
      </c>
      <c r="C113" s="159">
        <f t="shared" si="2"/>
        <v>40491</v>
      </c>
      <c r="D113" s="159">
        <f t="shared" si="3"/>
        <v>42716</v>
      </c>
      <c r="E113" s="159">
        <f t="shared" si="4"/>
        <v>43750</v>
      </c>
      <c r="F113" s="159">
        <f t="shared" si="5"/>
        <v>52470</v>
      </c>
      <c r="G113" s="159">
        <f t="shared" si="6"/>
        <v>44048</v>
      </c>
      <c r="H113" s="160"/>
      <c r="K113" s="159">
        <f t="shared" si="7"/>
        <v>223475</v>
      </c>
      <c r="M113" s="159">
        <f t="shared" si="8"/>
        <v>339960</v>
      </c>
    </row>
    <row r="114" spans="1:15" s="523" customFormat="1" ht="12.75" x14ac:dyDescent="0.2">
      <c r="A114" s="161" t="s">
        <v>56</v>
      </c>
      <c r="C114" s="159">
        <f t="shared" si="2"/>
        <v>2186</v>
      </c>
      <c r="D114" s="159">
        <f t="shared" si="3"/>
        <v>2391</v>
      </c>
      <c r="E114" s="159">
        <f t="shared" si="4"/>
        <v>2395</v>
      </c>
      <c r="F114" s="159">
        <f t="shared" si="5"/>
        <v>3385</v>
      </c>
      <c r="G114" s="159">
        <f t="shared" si="6"/>
        <v>3250</v>
      </c>
      <c r="H114" s="160"/>
      <c r="K114" s="159">
        <f t="shared" si="7"/>
        <v>13607</v>
      </c>
      <c r="M114" s="159">
        <f t="shared" si="8"/>
        <v>22000</v>
      </c>
    </row>
    <row r="115" spans="1:15" s="523" customFormat="1" ht="12.75" x14ac:dyDescent="0.2">
      <c r="A115" s="161" t="s">
        <v>152</v>
      </c>
      <c r="C115" s="159">
        <f t="shared" si="2"/>
        <v>16252</v>
      </c>
      <c r="D115" s="159">
        <f t="shared" si="3"/>
        <v>16604</v>
      </c>
      <c r="E115" s="159">
        <f t="shared" si="4"/>
        <v>16850</v>
      </c>
      <c r="F115" s="159">
        <f t="shared" si="5"/>
        <v>22812</v>
      </c>
      <c r="G115" s="159">
        <f t="shared" si="6"/>
        <v>21195</v>
      </c>
      <c r="H115" s="160"/>
      <c r="K115" s="159">
        <f t="shared" si="7"/>
        <v>93713</v>
      </c>
      <c r="M115" s="159">
        <f t="shared" si="8"/>
        <v>151100</v>
      </c>
    </row>
    <row r="116" spans="1:15" s="523" customFormat="1" ht="12.75" x14ac:dyDescent="0.2">
      <c r="A116" s="161" t="s">
        <v>54</v>
      </c>
      <c r="C116" s="159">
        <f t="shared" si="2"/>
        <v>20336</v>
      </c>
      <c r="D116" s="159">
        <f t="shared" si="3"/>
        <v>22926</v>
      </c>
      <c r="E116" s="159">
        <f t="shared" si="4"/>
        <v>20953</v>
      </c>
      <c r="F116" s="159">
        <f t="shared" si="5"/>
        <v>27241</v>
      </c>
      <c r="G116" s="159">
        <f t="shared" si="6"/>
        <v>24201</v>
      </c>
      <c r="H116" s="160"/>
      <c r="K116" s="159">
        <f t="shared" si="7"/>
        <v>115657</v>
      </c>
      <c r="M116" s="159">
        <f t="shared" si="8"/>
        <v>176830</v>
      </c>
    </row>
    <row r="117" spans="1:15" s="523" customFormat="1" ht="12.75" x14ac:dyDescent="0.2">
      <c r="A117" s="161" t="s">
        <v>53</v>
      </c>
      <c r="C117" s="159">
        <f t="shared" si="2"/>
        <v>11546</v>
      </c>
      <c r="D117" s="159">
        <f t="shared" si="3"/>
        <v>10370</v>
      </c>
      <c r="E117" s="159">
        <f t="shared" si="4"/>
        <v>12032</v>
      </c>
      <c r="F117" s="159">
        <f t="shared" si="5"/>
        <v>18164</v>
      </c>
      <c r="G117" s="159">
        <f t="shared" si="6"/>
        <v>17366</v>
      </c>
      <c r="H117" s="160"/>
      <c r="K117" s="159">
        <f t="shared" si="7"/>
        <v>69478</v>
      </c>
      <c r="M117" s="159">
        <f t="shared" si="8"/>
        <v>115020</v>
      </c>
    </row>
    <row r="118" spans="1:15" s="523" customFormat="1" ht="12.75" x14ac:dyDescent="0.2">
      <c r="A118" s="161" t="s">
        <v>52</v>
      </c>
      <c r="C118" s="159">
        <f t="shared" si="2"/>
        <v>2486</v>
      </c>
      <c r="D118" s="159">
        <f t="shared" si="3"/>
        <v>2693</v>
      </c>
      <c r="E118" s="159">
        <f t="shared" si="4"/>
        <v>2865</v>
      </c>
      <c r="F118" s="159">
        <f t="shared" si="5"/>
        <v>3430</v>
      </c>
      <c r="G118" s="159">
        <f t="shared" si="6"/>
        <v>3138</v>
      </c>
      <c r="H118" s="160"/>
      <c r="K118" s="159">
        <f t="shared" si="7"/>
        <v>14612</v>
      </c>
      <c r="M118" s="159">
        <f t="shared" si="8"/>
        <v>23080</v>
      </c>
    </row>
    <row r="119" spans="1:15" s="523" customFormat="1" ht="12.75" x14ac:dyDescent="0.2">
      <c r="A119" s="161" t="s">
        <v>51</v>
      </c>
      <c r="C119" s="159">
        <f t="shared" si="2"/>
        <v>11835</v>
      </c>
      <c r="D119" s="159">
        <f t="shared" si="3"/>
        <v>11005</v>
      </c>
      <c r="E119" s="159">
        <f t="shared" si="4"/>
        <v>11907</v>
      </c>
      <c r="F119" s="159">
        <f t="shared" si="5"/>
        <v>16639</v>
      </c>
      <c r="G119" s="159">
        <f t="shared" si="6"/>
        <v>16898</v>
      </c>
      <c r="H119" s="160"/>
      <c r="K119" s="159">
        <f t="shared" si="7"/>
        <v>68284</v>
      </c>
      <c r="M119" s="159">
        <f t="shared" si="8"/>
        <v>112680</v>
      </c>
    </row>
    <row r="120" spans="1:15" s="523" customFormat="1" ht="12.75" x14ac:dyDescent="0.2">
      <c r="A120" s="161" t="s">
        <v>50</v>
      </c>
      <c r="C120" s="159">
        <f t="shared" si="2"/>
        <v>35335</v>
      </c>
      <c r="D120" s="159">
        <f t="shared" si="3"/>
        <v>36694</v>
      </c>
      <c r="E120" s="159">
        <f t="shared" si="4"/>
        <v>39648</v>
      </c>
      <c r="F120" s="159">
        <f t="shared" si="5"/>
        <v>49457</v>
      </c>
      <c r="G120" s="159">
        <f t="shared" si="6"/>
        <v>44931</v>
      </c>
      <c r="H120" s="160"/>
      <c r="K120" s="159">
        <f t="shared" si="7"/>
        <v>206065</v>
      </c>
      <c r="M120" s="159">
        <f t="shared" si="8"/>
        <v>318170</v>
      </c>
    </row>
    <row r="121" spans="1:15" s="523" customFormat="1" ht="12.75" x14ac:dyDescent="0.2">
      <c r="A121" s="161" t="s">
        <v>49</v>
      </c>
      <c r="C121" s="159">
        <f t="shared" si="2"/>
        <v>13925</v>
      </c>
      <c r="D121" s="159">
        <f t="shared" si="3"/>
        <v>11342</v>
      </c>
      <c r="E121" s="159">
        <f t="shared" si="4"/>
        <v>10494</v>
      </c>
      <c r="F121" s="159">
        <f t="shared" si="5"/>
        <v>14087</v>
      </c>
      <c r="G121" s="159">
        <f t="shared" si="6"/>
        <v>11974</v>
      </c>
      <c r="H121" s="160"/>
      <c r="K121" s="159">
        <f t="shared" si="7"/>
        <v>61822</v>
      </c>
      <c r="M121" s="159">
        <f t="shared" si="8"/>
        <v>94000</v>
      </c>
    </row>
    <row r="122" spans="1:15" s="523" customFormat="1" ht="12.75" x14ac:dyDescent="0.2">
      <c r="A122" s="161" t="s">
        <v>48</v>
      </c>
      <c r="C122" s="159">
        <f t="shared" si="2"/>
        <v>10136</v>
      </c>
      <c r="D122" s="159">
        <f t="shared" si="3"/>
        <v>11467</v>
      </c>
      <c r="E122" s="159">
        <f t="shared" si="4"/>
        <v>10353</v>
      </c>
      <c r="F122" s="159">
        <f t="shared" si="5"/>
        <v>13740</v>
      </c>
      <c r="G122" s="159">
        <f t="shared" si="6"/>
        <v>12677</v>
      </c>
      <c r="H122" s="160"/>
      <c r="K122" s="159">
        <f t="shared" si="7"/>
        <v>58373</v>
      </c>
      <c r="M122" s="159">
        <f t="shared" si="8"/>
        <v>89610</v>
      </c>
    </row>
    <row r="123" spans="1:15" s="523" customFormat="1" ht="12.75" x14ac:dyDescent="0.2">
      <c r="A123" s="161" t="s">
        <v>47</v>
      </c>
      <c r="C123" s="159">
        <f t="shared" si="2"/>
        <v>20869</v>
      </c>
      <c r="D123" s="159">
        <f t="shared" si="3"/>
        <v>22781</v>
      </c>
      <c r="E123" s="159">
        <f t="shared" si="4"/>
        <v>23996</v>
      </c>
      <c r="F123" s="159">
        <f t="shared" si="5"/>
        <v>28532</v>
      </c>
      <c r="G123" s="159">
        <f t="shared" si="6"/>
        <v>22554</v>
      </c>
      <c r="H123" s="160"/>
      <c r="K123" s="159">
        <f t="shared" si="7"/>
        <v>118732</v>
      </c>
      <c r="M123" s="159">
        <f t="shared" si="8"/>
        <v>181310</v>
      </c>
    </row>
    <row r="124" spans="1:15" s="523" customFormat="1" ht="12.75" x14ac:dyDescent="0.2">
      <c r="A124" s="162"/>
    </row>
    <row r="125" spans="1:15" s="523" customFormat="1" ht="12.75" x14ac:dyDescent="0.2">
      <c r="A125" s="1040" t="s">
        <v>134</v>
      </c>
      <c r="B125" s="1040"/>
      <c r="C125" s="1040"/>
      <c r="D125" s="1040"/>
      <c r="E125" s="1040"/>
      <c r="F125" s="1040"/>
      <c r="G125" s="1040"/>
      <c r="H125" s="1040"/>
      <c r="I125" s="1040"/>
      <c r="J125" s="1040"/>
      <c r="K125" s="1040"/>
      <c r="L125" s="1040"/>
    </row>
    <row r="126" spans="1:15" s="523" customFormat="1" ht="12.75" x14ac:dyDescent="0.2">
      <c r="A126" s="162"/>
    </row>
    <row r="127" spans="1:15" s="523" customFormat="1" ht="12.75" x14ac:dyDescent="0.2">
      <c r="A127" s="162"/>
      <c r="C127" s="522" t="s">
        <v>128</v>
      </c>
      <c r="D127" s="522" t="s">
        <v>129</v>
      </c>
      <c r="E127" s="522" t="s">
        <v>130</v>
      </c>
      <c r="F127" s="522" t="s">
        <v>131</v>
      </c>
      <c r="G127" s="522" t="s">
        <v>132</v>
      </c>
      <c r="K127" s="1048" t="s">
        <v>157</v>
      </c>
      <c r="L127" s="1048"/>
      <c r="M127" s="1044" t="s">
        <v>133</v>
      </c>
      <c r="N127" s="1044"/>
      <c r="O127" s="1044"/>
    </row>
    <row r="128" spans="1:15" s="523" customFormat="1" ht="12.75" x14ac:dyDescent="0.2">
      <c r="A128" s="162"/>
      <c r="C128" s="522"/>
      <c r="D128" s="522"/>
      <c r="E128" s="522"/>
      <c r="F128" s="522"/>
      <c r="G128" s="522"/>
      <c r="K128" s="522"/>
      <c r="M128" s="525"/>
    </row>
    <row r="129" spans="1:13" s="523" customFormat="1" ht="12.75" x14ac:dyDescent="0.2">
      <c r="A129" s="166" t="s">
        <v>102</v>
      </c>
      <c r="C129" s="143">
        <f>200*C7/C90</f>
        <v>7.6703126425618842E-2</v>
      </c>
      <c r="D129" s="143">
        <f>200*D7/D90</f>
        <v>0.26555345789119633</v>
      </c>
      <c r="E129" s="143">
        <f>200*E7/E90</f>
        <v>0.55414509566532044</v>
      </c>
      <c r="F129" s="143">
        <f>200*F7/F90</f>
        <v>0.35449219119854464</v>
      </c>
      <c r="G129" s="143">
        <f>200*G7/G90</f>
        <v>0.10679519760643144</v>
      </c>
      <c r="H129" s="143"/>
      <c r="K129" s="143">
        <f>200*K7/K90</f>
        <v>0.27333100531301585</v>
      </c>
      <c r="M129" s="143">
        <f>200*I7/M90</f>
        <v>0.18282701666420881</v>
      </c>
    </row>
    <row r="130" spans="1:13" s="523" customFormat="1" ht="12.75" x14ac:dyDescent="0.2">
      <c r="A130" s="166"/>
      <c r="C130" s="143"/>
      <c r="D130" s="143"/>
      <c r="E130" s="143"/>
      <c r="F130" s="143"/>
      <c r="G130" s="143"/>
      <c r="H130" s="160"/>
      <c r="K130" s="143"/>
      <c r="M130" s="143"/>
    </row>
    <row r="131" spans="1:13" s="523" customFormat="1" ht="12.75" x14ac:dyDescent="0.2">
      <c r="A131" s="161" t="s">
        <v>74</v>
      </c>
      <c r="C131" s="143">
        <f t="shared" ref="C131:G140" si="9">200*C9/C92</f>
        <v>3.9269585705870802E-2</v>
      </c>
      <c r="D131" s="143">
        <f t="shared" si="9"/>
        <v>0.1738703996790085</v>
      </c>
      <c r="E131" s="143">
        <f t="shared" si="9"/>
        <v>0.6267341276317937</v>
      </c>
      <c r="F131" s="143">
        <f t="shared" si="9"/>
        <v>0.53505663261760827</v>
      </c>
      <c r="G131" s="143">
        <f t="shared" si="9"/>
        <v>0.10804970286331712</v>
      </c>
      <c r="H131" s="160"/>
      <c r="K131" s="143">
        <f t="shared" ref="K131:K162" si="10">200*K9/K92</f>
        <v>0.28864696734059098</v>
      </c>
      <c r="M131" s="143">
        <f t="shared" ref="M131:M162" si="11">200*I9/M92</f>
        <v>0.21066433566433568</v>
      </c>
    </row>
    <row r="132" spans="1:13" s="523" customFormat="1" ht="12.75" x14ac:dyDescent="0.2">
      <c r="A132" s="161" t="s">
        <v>73</v>
      </c>
      <c r="C132" s="143">
        <f t="shared" si="9"/>
        <v>5.9036233488303447E-2</v>
      </c>
      <c r="D132" s="143">
        <f t="shared" si="9"/>
        <v>0.16521529618283826</v>
      </c>
      <c r="E132" s="143">
        <f t="shared" si="9"/>
        <v>0.18464556706384697</v>
      </c>
      <c r="F132" s="143">
        <f t="shared" si="9"/>
        <v>0.12248297486649355</v>
      </c>
      <c r="G132" s="143">
        <f t="shared" si="9"/>
        <v>5.1058035967549785E-2</v>
      </c>
      <c r="H132" s="160"/>
      <c r="K132" s="143">
        <f t="shared" si="10"/>
        <v>0.11744121947127484</v>
      </c>
      <c r="M132" s="143">
        <f t="shared" si="11"/>
        <v>7.5630252100840331E-2</v>
      </c>
    </row>
    <row r="133" spans="1:13" s="523" customFormat="1" ht="12.75" x14ac:dyDescent="0.2">
      <c r="A133" s="161" t="s">
        <v>72</v>
      </c>
      <c r="C133" s="143">
        <f t="shared" si="9"/>
        <v>9.6215522771007062E-2</v>
      </c>
      <c r="D133" s="143">
        <f t="shared" si="9"/>
        <v>0.32867707477403452</v>
      </c>
      <c r="E133" s="143">
        <f t="shared" si="9"/>
        <v>0.4096495220755576</v>
      </c>
      <c r="F133" s="143">
        <f t="shared" si="9"/>
        <v>0.26905305024273263</v>
      </c>
      <c r="G133" s="143">
        <f t="shared" si="9"/>
        <v>7.2943893988207401E-2</v>
      </c>
      <c r="H133" s="160"/>
      <c r="K133" s="143">
        <f t="shared" si="10"/>
        <v>0.22978198733396851</v>
      </c>
      <c r="M133" s="143">
        <f t="shared" si="11"/>
        <v>0.14103887168902648</v>
      </c>
    </row>
    <row r="134" spans="1:13" s="523" customFormat="1" ht="12.75" x14ac:dyDescent="0.2">
      <c r="A134" s="161" t="s">
        <v>151</v>
      </c>
      <c r="C134" s="143">
        <f t="shared" si="9"/>
        <v>8.4898652233895783E-2</v>
      </c>
      <c r="D134" s="143">
        <f t="shared" si="9"/>
        <v>0.26960784313725489</v>
      </c>
      <c r="E134" s="143">
        <f t="shared" si="9"/>
        <v>0.31291908806437191</v>
      </c>
      <c r="F134" s="143">
        <f t="shared" si="9"/>
        <v>0.21640003091429014</v>
      </c>
      <c r="G134" s="143">
        <f t="shared" si="9"/>
        <v>9.1033227127901684E-2</v>
      </c>
      <c r="H134" s="160"/>
      <c r="K134" s="143">
        <f t="shared" si="10"/>
        <v>0.18612778242042088</v>
      </c>
      <c r="M134" s="143">
        <f t="shared" si="11"/>
        <v>0.11749798410321391</v>
      </c>
    </row>
    <row r="135" spans="1:13" s="523" customFormat="1" ht="12.75" x14ac:dyDescent="0.2">
      <c r="A135" s="161" t="s">
        <v>402</v>
      </c>
      <c r="C135" s="143">
        <f t="shared" si="9"/>
        <v>5.7401162373538067E-2</v>
      </c>
      <c r="D135" s="143">
        <f t="shared" si="9"/>
        <v>0.15154646276778949</v>
      </c>
      <c r="E135" s="143">
        <f t="shared" si="9"/>
        <v>0.44762131236973518</v>
      </c>
      <c r="F135" s="143">
        <f t="shared" si="9"/>
        <v>0.37576037576037574</v>
      </c>
      <c r="G135" s="143">
        <f t="shared" si="9"/>
        <v>0.12099657176380002</v>
      </c>
      <c r="H135" s="160"/>
      <c r="K135" s="143">
        <f t="shared" si="10"/>
        <v>0.22745152163411772</v>
      </c>
      <c r="M135" s="143">
        <f t="shared" si="11"/>
        <v>0.16913154459188245</v>
      </c>
    </row>
    <row r="136" spans="1:13" s="523" customFormat="1" ht="12.75" x14ac:dyDescent="0.2">
      <c r="A136" s="161" t="s">
        <v>70</v>
      </c>
      <c r="C136" s="143">
        <f t="shared" si="9"/>
        <v>3.4100596760443309E-2</v>
      </c>
      <c r="D136" s="143">
        <f t="shared" si="9"/>
        <v>0.49452490286117978</v>
      </c>
      <c r="E136" s="143">
        <f t="shared" si="9"/>
        <v>0.68348250610252237</v>
      </c>
      <c r="F136" s="143">
        <f t="shared" si="9"/>
        <v>0.26803118908382068</v>
      </c>
      <c r="G136" s="143">
        <f t="shared" si="9"/>
        <v>2.8376844494892167E-2</v>
      </c>
      <c r="H136" s="160"/>
      <c r="K136" s="143">
        <f t="shared" si="10"/>
        <v>0.29154518950437319</v>
      </c>
      <c r="M136" s="143">
        <f t="shared" si="11"/>
        <v>0.19047619047619047</v>
      </c>
    </row>
    <row r="137" spans="1:13" s="523" customFormat="1" ht="12.75" x14ac:dyDescent="0.2">
      <c r="A137" s="161" t="s">
        <v>107</v>
      </c>
      <c r="C137" s="143">
        <f t="shared" si="9"/>
        <v>6.6128818939293746E-2</v>
      </c>
      <c r="D137" s="143">
        <f t="shared" si="9"/>
        <v>0.3778167588719471</v>
      </c>
      <c r="E137" s="143">
        <f t="shared" si="9"/>
        <v>0.62466051059206951</v>
      </c>
      <c r="F137" s="143">
        <f t="shared" si="9"/>
        <v>0.16915201424438014</v>
      </c>
      <c r="G137" s="143">
        <f t="shared" si="9"/>
        <v>5.3102044428710506E-2</v>
      </c>
      <c r="H137" s="160"/>
      <c r="K137" s="143">
        <f t="shared" si="10"/>
        <v>0.2317936145316766</v>
      </c>
      <c r="M137" s="143">
        <f t="shared" si="11"/>
        <v>0.14075067024128687</v>
      </c>
    </row>
    <row r="138" spans="1:13" s="523" customFormat="1" ht="12.75" x14ac:dyDescent="0.2">
      <c r="A138" s="161" t="s">
        <v>69</v>
      </c>
      <c r="C138" s="143">
        <f t="shared" si="9"/>
        <v>6.2898733039805907E-2</v>
      </c>
      <c r="D138" s="143">
        <f t="shared" si="9"/>
        <v>0.50363958292347044</v>
      </c>
      <c r="E138" s="143">
        <f t="shared" si="9"/>
        <v>1.3455128996420196</v>
      </c>
      <c r="F138" s="143">
        <f t="shared" si="9"/>
        <v>0.74269414993810878</v>
      </c>
      <c r="G138" s="143">
        <f t="shared" si="9"/>
        <v>0.19270006801178871</v>
      </c>
      <c r="H138" s="160"/>
      <c r="K138" s="143">
        <f t="shared" si="10"/>
        <v>0.53146853146853146</v>
      </c>
      <c r="M138" s="143">
        <f t="shared" si="11"/>
        <v>0.36177795709770694</v>
      </c>
    </row>
    <row r="139" spans="1:13" s="523" customFormat="1" ht="12.75" x14ac:dyDescent="0.2">
      <c r="A139" s="161" t="s">
        <v>68</v>
      </c>
      <c r="C139" s="143">
        <f t="shared" si="9"/>
        <v>8.8254762079870555E-2</v>
      </c>
      <c r="D139" s="143">
        <f t="shared" si="9"/>
        <v>0.38940268409707252</v>
      </c>
      <c r="E139" s="143">
        <f t="shared" si="9"/>
        <v>0.87595365922576995</v>
      </c>
      <c r="F139" s="143">
        <f t="shared" si="9"/>
        <v>0.34753304196724766</v>
      </c>
      <c r="G139" s="143">
        <f t="shared" si="9"/>
        <v>9.55794504181601E-2</v>
      </c>
      <c r="H139" s="160"/>
      <c r="K139" s="143">
        <f t="shared" si="10"/>
        <v>0.35189109355936554</v>
      </c>
      <c r="M139" s="143">
        <f t="shared" si="11"/>
        <v>0.22470067246186648</v>
      </c>
    </row>
    <row r="140" spans="1:13" s="523" customFormat="1" ht="12.75" x14ac:dyDescent="0.2">
      <c r="A140" s="161" t="s">
        <v>67</v>
      </c>
      <c r="C140" s="143">
        <f t="shared" si="9"/>
        <v>6.6594522600516112E-2</v>
      </c>
      <c r="D140" s="143">
        <f t="shared" si="9"/>
        <v>0.15125732652675364</v>
      </c>
      <c r="E140" s="143">
        <f t="shared" si="9"/>
        <v>0.30055101018533981</v>
      </c>
      <c r="F140" s="143">
        <f t="shared" si="9"/>
        <v>6.098676587180582E-2</v>
      </c>
      <c r="G140" s="143">
        <f t="shared" si="9"/>
        <v>5.1301782736950109E-2</v>
      </c>
      <c r="H140" s="160"/>
      <c r="K140" s="143">
        <f t="shared" si="10"/>
        <v>0.1171875</v>
      </c>
      <c r="M140" s="143">
        <f t="shared" si="11"/>
        <v>7.3985018033848146E-2</v>
      </c>
    </row>
    <row r="141" spans="1:13" s="523" customFormat="1" ht="12.75" x14ac:dyDescent="0.2">
      <c r="A141" s="161" t="s">
        <v>66</v>
      </c>
      <c r="C141" s="143">
        <f t="shared" ref="C141:G150" si="12">200*C19/C102</f>
        <v>5.206525511975009E-2</v>
      </c>
      <c r="D141" s="143">
        <f t="shared" si="12"/>
        <v>0.25232044696764894</v>
      </c>
      <c r="E141" s="143">
        <f t="shared" si="12"/>
        <v>0.47389621672853643</v>
      </c>
      <c r="F141" s="143">
        <f t="shared" si="12"/>
        <v>0.19617459538989701</v>
      </c>
      <c r="G141" s="143">
        <f t="shared" si="12"/>
        <v>6.9280864625190522E-2</v>
      </c>
      <c r="H141" s="160"/>
      <c r="K141" s="143">
        <f t="shared" si="10"/>
        <v>0.20597322348094749</v>
      </c>
      <c r="M141" s="143">
        <f t="shared" si="11"/>
        <v>0.13162914917970239</v>
      </c>
    </row>
    <row r="142" spans="1:13" s="523" customFormat="1" ht="12.75" x14ac:dyDescent="0.2">
      <c r="A142" s="161" t="s">
        <v>65</v>
      </c>
      <c r="C142" s="143">
        <f t="shared" si="12"/>
        <v>3.6287761952281596E-2</v>
      </c>
      <c r="D142" s="143">
        <f t="shared" si="12"/>
        <v>0.22872827081427263</v>
      </c>
      <c r="E142" s="143">
        <f t="shared" si="12"/>
        <v>0.17484045808200019</v>
      </c>
      <c r="F142" s="143">
        <f t="shared" si="12"/>
        <v>0.12609457092819615</v>
      </c>
      <c r="G142" s="143">
        <f t="shared" si="12"/>
        <v>6.2907918534245502E-2</v>
      </c>
      <c r="H142" s="160"/>
      <c r="K142" s="143">
        <f t="shared" si="10"/>
        <v>0.12027904738994467</v>
      </c>
      <c r="M142" s="143">
        <f t="shared" si="11"/>
        <v>7.5981426762346982E-2</v>
      </c>
    </row>
    <row r="143" spans="1:13" s="523" customFormat="1" ht="12.75" x14ac:dyDescent="0.2">
      <c r="A143" s="161" t="s">
        <v>64</v>
      </c>
      <c r="C143" s="143">
        <f t="shared" si="12"/>
        <v>5.6500367252387142E-2</v>
      </c>
      <c r="D143" s="143">
        <f t="shared" si="12"/>
        <v>0.39811419591409114</v>
      </c>
      <c r="E143" s="143">
        <f t="shared" si="12"/>
        <v>0.48336650554449817</v>
      </c>
      <c r="F143" s="143">
        <f t="shared" si="12"/>
        <v>0.31703257509709121</v>
      </c>
      <c r="G143" s="143">
        <f t="shared" si="12"/>
        <v>7.7086143765658116E-2</v>
      </c>
      <c r="H143" s="160"/>
      <c r="K143" s="143">
        <f t="shared" si="10"/>
        <v>0.27338974403403893</v>
      </c>
      <c r="M143" s="143">
        <f t="shared" si="11"/>
        <v>0.17985386873165554</v>
      </c>
    </row>
    <row r="144" spans="1:13" s="523" customFormat="1" ht="12.75" x14ac:dyDescent="0.2">
      <c r="A144" s="161" t="s">
        <v>22</v>
      </c>
      <c r="C144" s="143">
        <f t="shared" si="12"/>
        <v>8.0135339684800994E-2</v>
      </c>
      <c r="D144" s="143">
        <f t="shared" si="12"/>
        <v>0.29771596036656278</v>
      </c>
      <c r="E144" s="143">
        <f t="shared" si="12"/>
        <v>0.55717939349652901</v>
      </c>
      <c r="F144" s="143">
        <f t="shared" si="12"/>
        <v>0.26281688598492453</v>
      </c>
      <c r="G144" s="143">
        <f t="shared" si="12"/>
        <v>8.0593165699548677E-2</v>
      </c>
      <c r="H144" s="160"/>
      <c r="K144" s="143">
        <f t="shared" si="10"/>
        <v>0.25070616982802063</v>
      </c>
      <c r="M144" s="143">
        <f t="shared" si="11"/>
        <v>0.16154653886540482</v>
      </c>
    </row>
    <row r="145" spans="1:13" s="523" customFormat="1" ht="12.75" x14ac:dyDescent="0.2">
      <c r="A145" s="161" t="s">
        <v>63</v>
      </c>
      <c r="C145" s="143">
        <f t="shared" si="12"/>
        <v>6.0259812499275721E-2</v>
      </c>
      <c r="D145" s="143">
        <f t="shared" si="12"/>
        <v>0.23387662604740436</v>
      </c>
      <c r="E145" s="143">
        <f t="shared" si="12"/>
        <v>0.93924273554446724</v>
      </c>
      <c r="F145" s="143">
        <f t="shared" si="12"/>
        <v>0.96983283785759544</v>
      </c>
      <c r="G145" s="143">
        <f t="shared" si="12"/>
        <v>0.28987607797666498</v>
      </c>
      <c r="H145" s="160"/>
      <c r="K145" s="143">
        <f t="shared" si="10"/>
        <v>0.47525664084273428</v>
      </c>
      <c r="M145" s="143">
        <f t="shared" si="11"/>
        <v>0.34717078354964415</v>
      </c>
    </row>
    <row r="146" spans="1:13" s="523" customFormat="1" ht="12.75" x14ac:dyDescent="0.2">
      <c r="A146" s="161" t="s">
        <v>62</v>
      </c>
      <c r="C146" s="143">
        <f t="shared" si="12"/>
        <v>7.3882526782415955E-2</v>
      </c>
      <c r="D146" s="143">
        <f t="shared" si="12"/>
        <v>0.24172482357986666</v>
      </c>
      <c r="E146" s="143">
        <f t="shared" si="12"/>
        <v>0.22857985547854298</v>
      </c>
      <c r="F146" s="143">
        <f t="shared" si="12"/>
        <v>0.15143442048290753</v>
      </c>
      <c r="G146" s="143">
        <f t="shared" si="12"/>
        <v>8.1627893417293457E-2</v>
      </c>
      <c r="H146" s="160"/>
      <c r="K146" s="143">
        <f t="shared" si="10"/>
        <v>0.15228046799050968</v>
      </c>
      <c r="M146" s="143">
        <f t="shared" si="11"/>
        <v>9.6947019304362614E-2</v>
      </c>
    </row>
    <row r="147" spans="1:13" s="523" customFormat="1" ht="12.75" x14ac:dyDescent="0.2">
      <c r="A147" s="161" t="s">
        <v>61</v>
      </c>
      <c r="C147" s="143">
        <f t="shared" si="12"/>
        <v>0.11332728921124206</v>
      </c>
      <c r="D147" s="143">
        <f t="shared" si="12"/>
        <v>0.41552761071623839</v>
      </c>
      <c r="E147" s="143">
        <f t="shared" si="12"/>
        <v>0.93928980526918671</v>
      </c>
      <c r="F147" s="143">
        <f t="shared" si="12"/>
        <v>0.58756324465480658</v>
      </c>
      <c r="G147" s="143">
        <f t="shared" si="12"/>
        <v>0.24210981409424989</v>
      </c>
      <c r="H147" s="160"/>
      <c r="K147" s="143">
        <f t="shared" si="10"/>
        <v>0.45528326537075892</v>
      </c>
      <c r="M147" s="143">
        <f t="shared" si="11"/>
        <v>0.29456576942610463</v>
      </c>
    </row>
    <row r="148" spans="1:13" s="523" customFormat="1" ht="12.75" x14ac:dyDescent="0.2">
      <c r="A148" s="161" t="s">
        <v>60</v>
      </c>
      <c r="C148" s="143">
        <f t="shared" si="12"/>
        <v>0.14341323499282935</v>
      </c>
      <c r="D148" s="143">
        <f t="shared" si="12"/>
        <v>0.10938924339106655</v>
      </c>
      <c r="E148" s="143">
        <f t="shared" si="12"/>
        <v>0.63274452939625625</v>
      </c>
      <c r="F148" s="143">
        <f t="shared" si="12"/>
        <v>0.12090071029167296</v>
      </c>
      <c r="G148" s="143">
        <f t="shared" si="12"/>
        <v>0.10214504596527069</v>
      </c>
      <c r="H148" s="160"/>
      <c r="K148" s="143">
        <f t="shared" si="10"/>
        <v>0.22069255425358625</v>
      </c>
      <c r="M148" s="143">
        <f t="shared" si="11"/>
        <v>0.14430014430014429</v>
      </c>
    </row>
    <row r="149" spans="1:13" s="523" customFormat="1" ht="12.75" x14ac:dyDescent="0.2">
      <c r="A149" s="161" t="s">
        <v>59</v>
      </c>
      <c r="C149" s="143">
        <f t="shared" si="12"/>
        <v>5.6274620146314014E-2</v>
      </c>
      <c r="D149" s="143">
        <f t="shared" si="12"/>
        <v>0.34277467075590834</v>
      </c>
      <c r="E149" s="143">
        <f t="shared" si="12"/>
        <v>0.26934817741066619</v>
      </c>
      <c r="F149" s="143">
        <f t="shared" si="12"/>
        <v>0.16530064053998209</v>
      </c>
      <c r="G149" s="143">
        <f t="shared" si="12"/>
        <v>9.237875288683603E-2</v>
      </c>
      <c r="H149" s="160"/>
      <c r="K149" s="143">
        <f t="shared" si="10"/>
        <v>0.18213428263929132</v>
      </c>
      <c r="M149" s="143">
        <f t="shared" si="11"/>
        <v>0.11693464188765922</v>
      </c>
    </row>
    <row r="150" spans="1:13" s="523" customFormat="1" ht="12.75" x14ac:dyDescent="0.2">
      <c r="A150" s="161" t="s">
        <v>401</v>
      </c>
      <c r="C150" s="143">
        <f t="shared" si="12"/>
        <v>8.1135902636916835E-2</v>
      </c>
      <c r="D150" s="143">
        <f t="shared" si="12"/>
        <v>0</v>
      </c>
      <c r="E150" s="143">
        <f t="shared" si="12"/>
        <v>0.19723865877712032</v>
      </c>
      <c r="F150" s="143">
        <f t="shared" si="12"/>
        <v>0.14684287812041116</v>
      </c>
      <c r="G150" s="143">
        <f t="shared" si="12"/>
        <v>0</v>
      </c>
      <c r="H150" s="160"/>
      <c r="K150" s="143">
        <f t="shared" si="10"/>
        <v>8.7037612682623569E-2</v>
      </c>
      <c r="M150" s="143">
        <f t="shared" si="11"/>
        <v>5.1948051948051951E-2</v>
      </c>
    </row>
    <row r="151" spans="1:13" s="523" customFormat="1" ht="12.75" x14ac:dyDescent="0.2">
      <c r="A151" s="161" t="s">
        <v>58</v>
      </c>
      <c r="C151" s="143">
        <f t="shared" ref="C151:G160" si="13">200*C29/C112</f>
        <v>2.5611473940325265E-2</v>
      </c>
      <c r="D151" s="143">
        <f t="shared" si="13"/>
        <v>0.33377372922606219</v>
      </c>
      <c r="E151" s="143">
        <f t="shared" si="13"/>
        <v>0.88008800880088012</v>
      </c>
      <c r="F151" s="143">
        <f t="shared" si="13"/>
        <v>0.48768593026091195</v>
      </c>
      <c r="G151" s="143">
        <f t="shared" si="13"/>
        <v>7.1695600962769501E-2</v>
      </c>
      <c r="H151" s="160"/>
      <c r="K151" s="143">
        <f t="shared" si="10"/>
        <v>0.34762045521726276</v>
      </c>
      <c r="M151" s="143">
        <f t="shared" si="11"/>
        <v>0.22240223875101259</v>
      </c>
    </row>
    <row r="152" spans="1:13" s="523" customFormat="1" ht="12.75" x14ac:dyDescent="0.2">
      <c r="A152" s="161" t="s">
        <v>57</v>
      </c>
      <c r="C152" s="143">
        <f t="shared" si="13"/>
        <v>0.12348423106369316</v>
      </c>
      <c r="D152" s="143">
        <f t="shared" si="13"/>
        <v>0.36988482067609324</v>
      </c>
      <c r="E152" s="143">
        <f t="shared" si="13"/>
        <v>0.47542857142857142</v>
      </c>
      <c r="F152" s="143">
        <f t="shared" si="13"/>
        <v>0.28206594244330091</v>
      </c>
      <c r="G152" s="143">
        <f t="shared" si="13"/>
        <v>9.081002542680712E-2</v>
      </c>
      <c r="H152" s="160"/>
      <c r="K152" s="143">
        <f t="shared" si="10"/>
        <v>0.27027631726143864</v>
      </c>
      <c r="M152" s="143">
        <f t="shared" si="11"/>
        <v>0.18296270149429344</v>
      </c>
    </row>
    <row r="153" spans="1:13" s="523" customFormat="1" ht="12.75" x14ac:dyDescent="0.2">
      <c r="A153" s="161" t="s">
        <v>56</v>
      </c>
      <c r="C153" s="143">
        <f t="shared" si="13"/>
        <v>9.1491308325709064E-2</v>
      </c>
      <c r="D153" s="143">
        <f t="shared" si="13"/>
        <v>0.25094102885821834</v>
      </c>
      <c r="E153" s="143">
        <f t="shared" si="13"/>
        <v>0</v>
      </c>
      <c r="F153" s="143">
        <f t="shared" si="13"/>
        <v>0</v>
      </c>
      <c r="G153" s="143">
        <f t="shared" si="13"/>
        <v>0.12307692307692308</v>
      </c>
      <c r="H153" s="160"/>
      <c r="K153" s="143">
        <f t="shared" si="10"/>
        <v>8.8189902256191666E-2</v>
      </c>
      <c r="M153" s="143">
        <f t="shared" si="11"/>
        <v>6.363636363636363E-2</v>
      </c>
    </row>
    <row r="154" spans="1:13" s="523" customFormat="1" ht="12.75" x14ac:dyDescent="0.2">
      <c r="A154" s="161" t="s">
        <v>152</v>
      </c>
      <c r="C154" s="143">
        <f t="shared" si="13"/>
        <v>7.3837066207236027E-2</v>
      </c>
      <c r="D154" s="143">
        <f t="shared" si="13"/>
        <v>0.24090580582992049</v>
      </c>
      <c r="E154" s="143">
        <f t="shared" si="13"/>
        <v>0.35608308605341249</v>
      </c>
      <c r="F154" s="143">
        <f t="shared" si="13"/>
        <v>0.2279502016482553</v>
      </c>
      <c r="G154" s="143">
        <f t="shared" si="13"/>
        <v>0.10379806558150508</v>
      </c>
      <c r="H154" s="160"/>
      <c r="K154" s="143">
        <f t="shared" si="10"/>
        <v>0.19847833278200464</v>
      </c>
      <c r="M154" s="143">
        <f t="shared" si="11"/>
        <v>0.12574454003970881</v>
      </c>
    </row>
    <row r="155" spans="1:13" s="523" customFormat="1" ht="12.75" x14ac:dyDescent="0.2">
      <c r="A155" s="161" t="s">
        <v>54</v>
      </c>
      <c r="C155" s="143">
        <f t="shared" si="13"/>
        <v>0.14752163650668765</v>
      </c>
      <c r="D155" s="143">
        <f t="shared" si="13"/>
        <v>0.31405391258832765</v>
      </c>
      <c r="E155" s="143">
        <f t="shared" si="13"/>
        <v>0.67770724955853578</v>
      </c>
      <c r="F155" s="143">
        <f t="shared" si="13"/>
        <v>0.41848683969017292</v>
      </c>
      <c r="G155" s="143">
        <f t="shared" si="13"/>
        <v>9.9169455807611259E-2</v>
      </c>
      <c r="H155" s="160"/>
      <c r="K155" s="143">
        <f t="shared" si="10"/>
        <v>0.33028696922797585</v>
      </c>
      <c r="M155" s="143">
        <f t="shared" si="11"/>
        <v>0.2194197817112481</v>
      </c>
    </row>
    <row r="156" spans="1:13" s="523" customFormat="1" ht="12.75" x14ac:dyDescent="0.2">
      <c r="A156" s="161" t="s">
        <v>53</v>
      </c>
      <c r="C156" s="143">
        <f t="shared" si="13"/>
        <v>0.12125411397886714</v>
      </c>
      <c r="D156" s="143">
        <f t="shared" si="13"/>
        <v>0.27000964320154291</v>
      </c>
      <c r="E156" s="143">
        <f t="shared" si="13"/>
        <v>0.38231382978723405</v>
      </c>
      <c r="F156" s="143">
        <f t="shared" si="13"/>
        <v>0.26425897379431845</v>
      </c>
      <c r="G156" s="143">
        <f t="shared" si="13"/>
        <v>5.7583784406311185E-2</v>
      </c>
      <c r="H156" s="160"/>
      <c r="K156" s="143">
        <f t="shared" si="10"/>
        <v>0.21013846109559861</v>
      </c>
      <c r="M156" s="143">
        <f t="shared" si="11"/>
        <v>0.12867327421318031</v>
      </c>
    </row>
    <row r="157" spans="1:13" s="523" customFormat="1" ht="12.75" x14ac:dyDescent="0.2">
      <c r="A157" s="161" t="s">
        <v>52</v>
      </c>
      <c r="C157" s="143">
        <f t="shared" si="13"/>
        <v>0</v>
      </c>
      <c r="D157" s="143">
        <f t="shared" si="13"/>
        <v>0.2227998514667657</v>
      </c>
      <c r="E157" s="143">
        <f t="shared" si="13"/>
        <v>0</v>
      </c>
      <c r="F157" s="143">
        <f t="shared" si="13"/>
        <v>0</v>
      </c>
      <c r="G157" s="143">
        <f t="shared" si="13"/>
        <v>0.19120458891013384</v>
      </c>
      <c r="H157" s="160"/>
      <c r="K157" s="143">
        <f t="shared" si="10"/>
        <v>8.2124281412537636E-2</v>
      </c>
      <c r="M157" s="143">
        <f t="shared" si="11"/>
        <v>5.1993067590987867E-2</v>
      </c>
    </row>
    <row r="158" spans="1:13" s="523" customFormat="1" ht="12.75" x14ac:dyDescent="0.2">
      <c r="A158" s="161" t="s">
        <v>51</v>
      </c>
      <c r="C158" s="143">
        <f t="shared" si="13"/>
        <v>0.10139416983523447</v>
      </c>
      <c r="D158" s="143">
        <f t="shared" si="13"/>
        <v>0.45433893684688775</v>
      </c>
      <c r="E158" s="143">
        <f t="shared" si="13"/>
        <v>0.67187368774670364</v>
      </c>
      <c r="F158" s="143">
        <f t="shared" si="13"/>
        <v>0.16827934371055953</v>
      </c>
      <c r="G158" s="143">
        <f t="shared" si="13"/>
        <v>5.9178601017871937E-2</v>
      </c>
      <c r="H158" s="160"/>
      <c r="K158" s="143">
        <f t="shared" si="10"/>
        <v>0.263604944057173</v>
      </c>
      <c r="M158" s="143">
        <f t="shared" si="11"/>
        <v>0.1615193468228612</v>
      </c>
    </row>
    <row r="159" spans="1:13" s="523" customFormat="1" ht="12.75" x14ac:dyDescent="0.2">
      <c r="A159" s="161" t="s">
        <v>50</v>
      </c>
      <c r="C159" s="143">
        <f t="shared" si="13"/>
        <v>9.6221876326588365E-2</v>
      </c>
      <c r="D159" s="143">
        <f t="shared" si="13"/>
        <v>0.30522701259061424</v>
      </c>
      <c r="E159" s="143">
        <f t="shared" si="13"/>
        <v>0.52966101694915257</v>
      </c>
      <c r="F159" s="143">
        <f t="shared" si="13"/>
        <v>0.28307418565622661</v>
      </c>
      <c r="G159" s="143">
        <f t="shared" si="13"/>
        <v>8.4574124769090389E-2</v>
      </c>
      <c r="H159" s="160"/>
      <c r="K159" s="143">
        <f t="shared" si="10"/>
        <v>0.25914153301142845</v>
      </c>
      <c r="M159" s="143">
        <f t="shared" si="11"/>
        <v>0.16972058962190023</v>
      </c>
    </row>
    <row r="160" spans="1:13" s="523" customFormat="1" ht="12.75" x14ac:dyDescent="0.2">
      <c r="A160" s="161" t="s">
        <v>49</v>
      </c>
      <c r="C160" s="143">
        <f t="shared" si="13"/>
        <v>0.10053859964093358</v>
      </c>
      <c r="D160" s="143">
        <f t="shared" si="13"/>
        <v>0.24687004055722095</v>
      </c>
      <c r="E160" s="143">
        <f t="shared" si="13"/>
        <v>0.53363826948732607</v>
      </c>
      <c r="F160" s="143">
        <f t="shared" si="13"/>
        <v>0.28394974089586145</v>
      </c>
      <c r="G160" s="143">
        <f t="shared" si="13"/>
        <v>5.0108568565224651E-2</v>
      </c>
      <c r="H160" s="160"/>
      <c r="K160" s="143">
        <f t="shared" si="10"/>
        <v>0.23292678981592313</v>
      </c>
      <c r="M160" s="143">
        <f t="shared" si="11"/>
        <v>0.15319148936170213</v>
      </c>
    </row>
    <row r="161" spans="1:13" s="523" customFormat="1" ht="12.75" x14ac:dyDescent="0.2">
      <c r="A161" s="161" t="s">
        <v>48</v>
      </c>
      <c r="C161" s="143">
        <f t="shared" ref="C161:G162" si="14">200*C39/C122</f>
        <v>0.17758484609313338</v>
      </c>
      <c r="D161" s="143">
        <f t="shared" si="14"/>
        <v>0.24417894828638703</v>
      </c>
      <c r="E161" s="143">
        <f t="shared" si="14"/>
        <v>0.73408673814353331</v>
      </c>
      <c r="F161" s="143">
        <f t="shared" si="14"/>
        <v>0.3930131004366812</v>
      </c>
      <c r="G161" s="143">
        <f t="shared" si="14"/>
        <v>4.7329809891930266E-2</v>
      </c>
      <c r="H161" s="160"/>
      <c r="K161" s="143">
        <f t="shared" si="10"/>
        <v>0.31178798417076387</v>
      </c>
      <c r="M161" s="143">
        <f t="shared" si="11"/>
        <v>0.20533422609083807</v>
      </c>
    </row>
    <row r="162" spans="1:13" s="523" customFormat="1" ht="12.75" x14ac:dyDescent="0.2">
      <c r="A162" s="161" t="s">
        <v>47</v>
      </c>
      <c r="C162" s="143">
        <f t="shared" si="14"/>
        <v>6.7085150222818538E-2</v>
      </c>
      <c r="D162" s="143">
        <f t="shared" si="14"/>
        <v>0.28093586760897238</v>
      </c>
      <c r="E162" s="143">
        <f t="shared" si="14"/>
        <v>0.24170695115852642</v>
      </c>
      <c r="F162" s="143">
        <f t="shared" si="14"/>
        <v>0.16122248703210432</v>
      </c>
      <c r="G162" s="143">
        <f t="shared" si="14"/>
        <v>6.2073246430788327E-2</v>
      </c>
      <c r="H162" s="160"/>
      <c r="K162" s="143">
        <f t="shared" si="10"/>
        <v>0.16507765387595594</v>
      </c>
      <c r="M162" s="143">
        <f t="shared" si="11"/>
        <v>0.11472064420054051</v>
      </c>
    </row>
    <row r="164" spans="1:13" x14ac:dyDescent="0.2">
      <c r="A164" s="539" t="s">
        <v>785</v>
      </c>
    </row>
  </sheetData>
  <mergeCells count="17">
    <mergeCell ref="M1:O1"/>
    <mergeCell ref="B5:H5"/>
    <mergeCell ref="A86:H86"/>
    <mergeCell ref="A43:I43"/>
    <mergeCell ref="A42:I42"/>
    <mergeCell ref="A44:H44"/>
    <mergeCell ref="K43:P43"/>
    <mergeCell ref="K6:L6"/>
    <mergeCell ref="A1:I1"/>
    <mergeCell ref="K1:L1"/>
    <mergeCell ref="A82:G82"/>
    <mergeCell ref="A3:G3"/>
    <mergeCell ref="K127:L127"/>
    <mergeCell ref="M127:O127"/>
    <mergeCell ref="A125:L125"/>
    <mergeCell ref="K88:L88"/>
    <mergeCell ref="M88:O88"/>
  </mergeCells>
  <phoneticPr fontId="22" type="noConversion"/>
  <pageMargins left="0.19685039370078741" right="0.19685039370078741" top="0.27559055118110237" bottom="0.31496062992125984" header="0.15748031496062992" footer="0.19685039370078741"/>
  <pageSetup paperSize="9" scale="59" fitToHeight="2" orientation="landscape" r:id="rId1"/>
  <headerFooter alignWithMargins="0"/>
  <ignoredErrors>
    <ignoredError sqref="K28:K40 K7:K13 K14:K20 K21:K27" formulaRange="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K39"/>
  <sheetViews>
    <sheetView showGridLines="0" zoomScaleNormal="100" workbookViewId="0">
      <selection sqref="A1:D1"/>
    </sheetView>
  </sheetViews>
  <sheetFormatPr defaultRowHeight="11.25" x14ac:dyDescent="0.2"/>
  <cols>
    <col min="1" max="1" width="32" style="69" customWidth="1"/>
    <col min="2" max="2" width="11.5" style="69" customWidth="1"/>
    <col min="3" max="7" width="9.33203125" style="69"/>
    <col min="8" max="8" width="3" style="69" customWidth="1"/>
    <col min="9" max="16384" width="9.33203125" style="69"/>
  </cols>
  <sheetData>
    <row r="1" spans="1:11" ht="18" customHeight="1" x14ac:dyDescent="0.25">
      <c r="A1" s="918" t="s">
        <v>246</v>
      </c>
      <c r="B1" s="918"/>
      <c r="C1" s="918"/>
      <c r="D1" s="918"/>
      <c r="E1" s="489"/>
      <c r="F1" s="722"/>
      <c r="G1" s="722"/>
      <c r="H1" s="104"/>
      <c r="I1" s="758"/>
      <c r="J1" s="758"/>
      <c r="K1" s="758"/>
    </row>
    <row r="2" spans="1:11" ht="15" customHeight="1" x14ac:dyDescent="0.2">
      <c r="A2" s="223"/>
      <c r="B2" s="104"/>
      <c r="C2" s="104"/>
      <c r="D2" s="104"/>
      <c r="E2" s="104"/>
      <c r="F2" s="104"/>
      <c r="G2" s="104"/>
      <c r="H2" s="104"/>
    </row>
    <row r="3" spans="1:11" s="522" customFormat="1" ht="12.75" x14ac:dyDescent="0.2">
      <c r="A3" s="1053" t="s">
        <v>244</v>
      </c>
      <c r="B3" s="1053"/>
      <c r="C3" s="1053"/>
      <c r="D3" s="1053"/>
      <c r="E3" s="523"/>
      <c r="F3" s="1053" t="s">
        <v>330</v>
      </c>
      <c r="G3" s="1053"/>
      <c r="H3" s="1053"/>
    </row>
    <row r="4" spans="1:11" s="522" customFormat="1" ht="12.75" x14ac:dyDescent="0.2">
      <c r="A4" s="523"/>
      <c r="B4" s="523" t="s">
        <v>236</v>
      </c>
      <c r="C4" s="523" t="s">
        <v>243</v>
      </c>
      <c r="D4" s="523" t="s">
        <v>242</v>
      </c>
      <c r="E4" s="523"/>
      <c r="F4" s="523" t="s">
        <v>241</v>
      </c>
      <c r="G4" s="523" t="s">
        <v>240</v>
      </c>
      <c r="H4" s="523"/>
    </row>
    <row r="5" spans="1:11" s="522" customFormat="1" ht="12.75" x14ac:dyDescent="0.2">
      <c r="A5" s="523" t="s">
        <v>153</v>
      </c>
      <c r="B5" s="299">
        <f>'C5 - per problem drug user'!J11</f>
        <v>12.736474694589878</v>
      </c>
      <c r="C5" s="299">
        <f>'C5 - per problem drug user'!L11</f>
        <v>12.390492359932088</v>
      </c>
      <c r="D5" s="299">
        <f>'C5 - per problem drug user'!M11</f>
        <v>13.078853046594983</v>
      </c>
      <c r="E5" s="523"/>
      <c r="F5" s="299">
        <f t="shared" ref="F5:F37" si="0">B5-C5</f>
        <v>0.3459823346577906</v>
      </c>
      <c r="G5" s="299">
        <f t="shared" ref="G5:G37" si="1">D5-B5</f>
        <v>0.34237835200510425</v>
      </c>
      <c r="H5" s="523"/>
    </row>
    <row r="6" spans="1:11" s="522" customFormat="1" ht="12.75" x14ac:dyDescent="0.2">
      <c r="A6" s="523" t="str">
        <f>'C5 - per problem drug user'!A13</f>
        <v>Aberdeen City</v>
      </c>
      <c r="B6" s="299">
        <f>'C5 - per problem drug user'!J13</f>
        <v>16.25</v>
      </c>
      <c r="C6" s="299">
        <f>'C5 - per problem drug user'!L13</f>
        <v>15</v>
      </c>
      <c r="D6" s="299">
        <f>'C5 - per problem drug user'!M13</f>
        <v>17.727272727272727</v>
      </c>
      <c r="E6" s="523"/>
      <c r="F6" s="299">
        <f t="shared" si="0"/>
        <v>1.25</v>
      </c>
      <c r="G6" s="299">
        <f t="shared" si="1"/>
        <v>1.4772727272727266</v>
      </c>
      <c r="H6" s="523"/>
    </row>
    <row r="7" spans="1:11" s="522" customFormat="1" ht="12.75" x14ac:dyDescent="0.2">
      <c r="A7" s="523" t="str">
        <f>'C5 - per problem drug user'!A14</f>
        <v>Aberdeenshire</v>
      </c>
      <c r="B7" s="299">
        <f>'C5 - per problem drug user'!J14</f>
        <v>13.166666666666666</v>
      </c>
      <c r="C7" s="299">
        <f>'C5 - per problem drug user'!L14</f>
        <v>11.285714285714286</v>
      </c>
      <c r="D7" s="299">
        <f>'C5 - per problem drug user'!M14</f>
        <v>14.363636363636363</v>
      </c>
      <c r="E7" s="523"/>
      <c r="F7" s="299">
        <f t="shared" si="0"/>
        <v>1.8809523809523796</v>
      </c>
      <c r="G7" s="299">
        <f t="shared" si="1"/>
        <v>1.1969696969696972</v>
      </c>
      <c r="H7" s="523"/>
    </row>
    <row r="8" spans="1:11" s="522" customFormat="1" ht="12.75" x14ac:dyDescent="0.2">
      <c r="A8" s="523" t="str">
        <f>'C5 - per problem drug user'!A15</f>
        <v>Angus</v>
      </c>
      <c r="B8" s="299">
        <f>'C5 - per problem drug user'!J15</f>
        <v>16.5</v>
      </c>
      <c r="C8" s="299">
        <f>'C5 - per problem drug user'!L15</f>
        <v>14.042553191489361</v>
      </c>
      <c r="D8" s="299">
        <f>'C5 - per problem drug user'!M15</f>
        <v>18.857142857142858</v>
      </c>
      <c r="E8" s="523"/>
      <c r="F8" s="299">
        <f t="shared" si="0"/>
        <v>2.4574468085106389</v>
      </c>
      <c r="G8" s="299">
        <f t="shared" si="1"/>
        <v>2.3571428571428577</v>
      </c>
      <c r="H8" s="523"/>
    </row>
    <row r="9" spans="1:11" s="522" customFormat="1" ht="12.75" x14ac:dyDescent="0.2">
      <c r="A9" s="523" t="str">
        <f>'C5 - per problem drug user'!A16</f>
        <v>Argyll &amp; Bute</v>
      </c>
      <c r="B9" s="299">
        <f>'C5 - per problem drug user'!J16</f>
        <v>15</v>
      </c>
      <c r="C9" s="299">
        <f>'C5 - per problem drug user'!L16</f>
        <v>11.351351351351351</v>
      </c>
      <c r="D9" s="299">
        <f>'C5 - per problem drug user'!M16</f>
        <v>18.260869565217391</v>
      </c>
      <c r="E9" s="523"/>
      <c r="F9" s="299">
        <f t="shared" si="0"/>
        <v>3.6486486486486491</v>
      </c>
      <c r="G9" s="299">
        <f t="shared" si="1"/>
        <v>3.2608695652173907</v>
      </c>
      <c r="H9" s="523"/>
    </row>
    <row r="10" spans="1:11" s="522" customFormat="1" ht="12.75" x14ac:dyDescent="0.2">
      <c r="A10" s="523" t="str">
        <f>'C5 - per problem drug user'!A17</f>
        <v>City of Edinburgh</v>
      </c>
      <c r="B10" s="299">
        <f>'C5 - per problem drug user'!J17</f>
        <v>12.6</v>
      </c>
      <c r="C10" s="299">
        <f>'C5 - per problem drug user'!L17</f>
        <v>11.63076923076923</v>
      </c>
      <c r="D10" s="299">
        <f>'C5 - per problem drug user'!M17</f>
        <v>13.5</v>
      </c>
      <c r="E10" s="523"/>
      <c r="F10" s="299">
        <f>B10-C10</f>
        <v>0.96923076923076934</v>
      </c>
      <c r="G10" s="299">
        <f>D10-B10</f>
        <v>0.90000000000000036</v>
      </c>
      <c r="H10" s="523"/>
    </row>
    <row r="11" spans="1:11" s="522" customFormat="1" ht="12.75" x14ac:dyDescent="0.2">
      <c r="A11" s="523" t="str">
        <f>'C5 - per problem drug user'!A18</f>
        <v>Clackmannanshire</v>
      </c>
      <c r="B11" s="299">
        <f>'C5 - per problem drug user'!J18</f>
        <v>12.131147540983607</v>
      </c>
      <c r="C11" s="299">
        <f>'C5 - per problem drug user'!L18</f>
        <v>9.3670886075949369</v>
      </c>
      <c r="D11" s="299">
        <f>'C5 - per problem drug user'!M18</f>
        <v>18.048780487804876</v>
      </c>
      <c r="E11" s="523"/>
      <c r="F11" s="299">
        <f t="shared" si="0"/>
        <v>2.7640589333886698</v>
      </c>
      <c r="G11" s="299">
        <f t="shared" si="1"/>
        <v>5.9176329468212696</v>
      </c>
      <c r="H11" s="523"/>
    </row>
    <row r="12" spans="1:11" s="522" customFormat="1" ht="12.75" x14ac:dyDescent="0.2">
      <c r="A12" s="523" t="str">
        <f>'C5 - per problem drug user'!A19</f>
        <v>Dumfries &amp; Galloway</v>
      </c>
      <c r="B12" s="299">
        <f>'C5 - per problem drug user'!J19</f>
        <v>13.272727272727273</v>
      </c>
      <c r="C12" s="299">
        <f>'C5 - per problem drug user'!L19</f>
        <v>11.23076923076923</v>
      </c>
      <c r="D12" s="299">
        <f>'C5 - per problem drug user'!M19</f>
        <v>15.531914893617021</v>
      </c>
      <c r="E12" s="523"/>
      <c r="F12" s="299">
        <f t="shared" si="0"/>
        <v>2.0419580419580434</v>
      </c>
      <c r="G12" s="299">
        <f t="shared" si="1"/>
        <v>2.2591876208897474</v>
      </c>
      <c r="H12" s="523"/>
    </row>
    <row r="13" spans="1:11" s="522" customFormat="1" ht="12.75" x14ac:dyDescent="0.2">
      <c r="A13" s="523" t="str">
        <f>'C5 - per problem drug user'!A20</f>
        <v>Dundee City</v>
      </c>
      <c r="B13" s="299">
        <f>'C5 - per problem drug user'!J20</f>
        <v>16.173913043478262</v>
      </c>
      <c r="C13" s="299">
        <f>'C5 - per problem drug user'!L20</f>
        <v>15.5</v>
      </c>
      <c r="D13" s="299">
        <f>'C5 - per problem drug user'!M20</f>
        <v>16.90909090909091</v>
      </c>
      <c r="E13" s="523"/>
      <c r="F13" s="299">
        <f t="shared" si="0"/>
        <v>0.67391304347826164</v>
      </c>
      <c r="G13" s="299">
        <f t="shared" si="1"/>
        <v>0.73517786561264842</v>
      </c>
      <c r="H13" s="523"/>
    </row>
    <row r="14" spans="1:11" s="522" customFormat="1" ht="12.75" x14ac:dyDescent="0.2">
      <c r="A14" s="523" t="str">
        <f>'C5 - per problem drug user'!A21</f>
        <v>East Ayrshire</v>
      </c>
      <c r="B14" s="299">
        <f>'C5 - per problem drug user'!J21</f>
        <v>12</v>
      </c>
      <c r="C14" s="299">
        <f>'C5 - per problem drug user'!L21</f>
        <v>10.666666666666666</v>
      </c>
      <c r="D14" s="299">
        <f>'C5 - per problem drug user'!M21</f>
        <v>12.8</v>
      </c>
      <c r="E14" s="523"/>
      <c r="F14" s="299">
        <f t="shared" si="0"/>
        <v>1.3333333333333339</v>
      </c>
      <c r="G14" s="299">
        <f t="shared" si="1"/>
        <v>0.80000000000000071</v>
      </c>
      <c r="H14" s="523"/>
    </row>
    <row r="15" spans="1:11" s="522" customFormat="1" ht="12.75" x14ac:dyDescent="0.2">
      <c r="A15" s="523" t="str">
        <f>'C5 - per problem drug user'!A22</f>
        <v>East Dunbartonshire</v>
      </c>
      <c r="B15" s="299">
        <f>'C5 - per problem drug user'!J22</f>
        <v>8.169014084507042</v>
      </c>
      <c r="C15" s="299">
        <f>'C5 - per problem drug user'!L22</f>
        <v>7.6315789473684212</v>
      </c>
      <c r="D15" s="299">
        <f>'C5 - per problem drug user'!M22</f>
        <v>12.083333333333334</v>
      </c>
      <c r="E15" s="523"/>
      <c r="F15" s="299">
        <f t="shared" si="0"/>
        <v>0.53743513713862079</v>
      </c>
      <c r="G15" s="299">
        <f t="shared" si="1"/>
        <v>3.9143192488262919</v>
      </c>
      <c r="H15" s="523"/>
    </row>
    <row r="16" spans="1:11" s="522" customFormat="1" ht="12.75" x14ac:dyDescent="0.2">
      <c r="A16" s="523" t="str">
        <f>'C5 - per problem drug user'!A23</f>
        <v>East Lothian</v>
      </c>
      <c r="B16" s="299">
        <f>'C5 - per problem drug user'!J23</f>
        <v>11.304347826086957</v>
      </c>
      <c r="C16" s="299">
        <f>'C5 - per problem drug user'!L23</f>
        <v>9.454545454545455</v>
      </c>
      <c r="D16" s="299">
        <f>'C5 - per problem drug user'!M23</f>
        <v>13.164556962025317</v>
      </c>
      <c r="E16" s="523"/>
      <c r="F16" s="299">
        <f t="shared" si="0"/>
        <v>1.849802371541502</v>
      </c>
      <c r="G16" s="299">
        <f t="shared" si="1"/>
        <v>1.8602091359383603</v>
      </c>
      <c r="H16" s="523"/>
    </row>
    <row r="17" spans="1:8" s="522" customFormat="1" ht="12.75" x14ac:dyDescent="0.2">
      <c r="A17" s="523" t="str">
        <f>'C5 - per problem drug user'!A24</f>
        <v>East Renfrewshire</v>
      </c>
      <c r="B17" s="299">
        <f>'C5 - per problem drug user'!J24</f>
        <v>6.25</v>
      </c>
      <c r="C17" s="299">
        <f>'C5 - per problem drug user'!L24</f>
        <v>4.166666666666667</v>
      </c>
      <c r="D17" s="299">
        <f>'C5 - per problem drug user'!M24</f>
        <v>8.1967213114754092</v>
      </c>
      <c r="E17" s="523"/>
      <c r="F17" s="299">
        <f t="shared" si="0"/>
        <v>2.083333333333333</v>
      </c>
      <c r="G17" s="299">
        <f t="shared" si="1"/>
        <v>1.9467213114754092</v>
      </c>
      <c r="H17" s="523"/>
    </row>
    <row r="18" spans="1:8" s="522" customFormat="1" ht="12.75" x14ac:dyDescent="0.2">
      <c r="A18" s="523" t="str">
        <f>'C5 - per problem drug user'!A25</f>
        <v>Falkirk</v>
      </c>
      <c r="B18" s="299">
        <f>'C5 - per problem drug user'!J25</f>
        <v>13.333333333333334</v>
      </c>
      <c r="C18" s="299">
        <f>'C5 - per problem drug user'!L25</f>
        <v>11.428571428571429</v>
      </c>
      <c r="D18" s="299">
        <f>'C5 - per problem drug user'!M25</f>
        <v>14.545454545454545</v>
      </c>
      <c r="E18" s="523"/>
      <c r="F18" s="299">
        <f t="shared" si="0"/>
        <v>1.9047619047619051</v>
      </c>
      <c r="G18" s="299">
        <f t="shared" si="1"/>
        <v>1.212121212121211</v>
      </c>
      <c r="H18" s="523"/>
    </row>
    <row r="19" spans="1:8" s="522" customFormat="1" ht="12.75" x14ac:dyDescent="0.2">
      <c r="A19" s="523" t="str">
        <f>'C5 - per problem drug user'!A26</f>
        <v>Fife</v>
      </c>
      <c r="B19" s="299">
        <f>'C5 - per problem drug user'!J26</f>
        <v>17.142857142857142</v>
      </c>
      <c r="C19" s="299">
        <f>'C5 - per problem drug user'!L26</f>
        <v>15.483870967741936</v>
      </c>
      <c r="D19" s="299">
        <f>'C5 - per problem drug user'!M26</f>
        <v>19.2</v>
      </c>
      <c r="E19" s="523"/>
      <c r="F19" s="299">
        <f t="shared" si="0"/>
        <v>1.6589861751152064</v>
      </c>
      <c r="G19" s="299">
        <f t="shared" si="1"/>
        <v>2.0571428571428569</v>
      </c>
      <c r="H19" s="523"/>
    </row>
    <row r="20" spans="1:8" s="522" customFormat="1" ht="12.75" x14ac:dyDescent="0.2">
      <c r="A20" s="523" t="str">
        <f>'C5 - per problem drug user'!A27</f>
        <v>Glasgow City</v>
      </c>
      <c r="B20" s="299">
        <f>'C5 - per problem drug user'!J27</f>
        <v>12.369747899159664</v>
      </c>
      <c r="C20" s="299">
        <f>'C5 - per problem drug user'!L27</f>
        <v>11.5</v>
      </c>
      <c r="D20" s="299">
        <f>'C5 - per problem drug user'!M27</f>
        <v>13.261261261261261</v>
      </c>
      <c r="E20" s="523"/>
      <c r="F20" s="299">
        <f t="shared" si="0"/>
        <v>0.86974789915966433</v>
      </c>
      <c r="G20" s="299">
        <f t="shared" si="1"/>
        <v>0.89151336210159648</v>
      </c>
      <c r="H20" s="523"/>
    </row>
    <row r="21" spans="1:8" s="522" customFormat="1" ht="12.75" x14ac:dyDescent="0.2">
      <c r="A21" s="523" t="str">
        <f>'C5 - per problem drug user'!A28</f>
        <v>Highland</v>
      </c>
      <c r="B21" s="299">
        <f>'C5 - per problem drug user'!J28</f>
        <v>13.857142857142858</v>
      </c>
      <c r="C21" s="299">
        <f>'C5 - per problem drug user'!L28</f>
        <v>12.933333333333334</v>
      </c>
      <c r="D21" s="299">
        <f>'C5 - per problem drug user'!M28</f>
        <v>16.166666666666668</v>
      </c>
      <c r="E21" s="523"/>
      <c r="F21" s="299">
        <f t="shared" si="0"/>
        <v>0.92380952380952408</v>
      </c>
      <c r="G21" s="299">
        <f t="shared" si="1"/>
        <v>2.3095238095238102</v>
      </c>
      <c r="H21" s="523"/>
    </row>
    <row r="22" spans="1:8" s="522" customFormat="1" ht="12.75" x14ac:dyDescent="0.2">
      <c r="A22" s="523" t="str">
        <f>'C5 - per problem drug user'!A29</f>
        <v>Inverclyde</v>
      </c>
      <c r="B22" s="299">
        <f>'C5 - per problem drug user'!J29</f>
        <v>11.466666666666667</v>
      </c>
      <c r="C22" s="299">
        <f>'C5 - per problem drug user'!L29</f>
        <v>10.117647058823529</v>
      </c>
      <c r="D22" s="299">
        <f>'C5 - per problem drug user'!M29</f>
        <v>13.23076923076923</v>
      </c>
      <c r="E22" s="523"/>
      <c r="F22" s="299">
        <f t="shared" si="0"/>
        <v>1.3490196078431378</v>
      </c>
      <c r="G22" s="299">
        <f t="shared" si="1"/>
        <v>1.7641025641025632</v>
      </c>
      <c r="H22" s="523"/>
    </row>
    <row r="23" spans="1:8" s="522" customFormat="1" ht="12.75" x14ac:dyDescent="0.2">
      <c r="A23" s="523" t="str">
        <f>'C5 - per problem drug user'!A30</f>
        <v>Midlothian</v>
      </c>
      <c r="B23" s="299">
        <f>'C5 - per problem drug user'!J30</f>
        <v>12.631578947368421</v>
      </c>
      <c r="C23" s="299">
        <f>'C5 - per problem drug user'!L30</f>
        <v>9.8969072164948457</v>
      </c>
      <c r="D23" s="299">
        <f>'C5 - per problem drug user'!M30</f>
        <v>14.76923076923077</v>
      </c>
      <c r="E23" s="523"/>
      <c r="F23" s="299">
        <f t="shared" si="0"/>
        <v>2.7346717308735755</v>
      </c>
      <c r="G23" s="299">
        <f t="shared" si="1"/>
        <v>2.1376518218623488</v>
      </c>
      <c r="H23" s="523"/>
    </row>
    <row r="24" spans="1:8" s="522" customFormat="1" ht="12.75" x14ac:dyDescent="0.2">
      <c r="A24" s="523" t="str">
        <f>'C5 - per problem drug user'!A31</f>
        <v>Moray</v>
      </c>
      <c r="B24" s="299">
        <f>'C5 - per problem drug user'!J31</f>
        <v>25.185185185185187</v>
      </c>
      <c r="C24" s="299">
        <f>'C5 - per problem drug user'!L31</f>
        <v>19.428571428571427</v>
      </c>
      <c r="D24" s="299">
        <f>'C5 - per problem drug user'!M31</f>
        <v>32.38095238095238</v>
      </c>
      <c r="E24" s="523"/>
      <c r="F24" s="299">
        <f t="shared" si="0"/>
        <v>5.7566137566137598</v>
      </c>
      <c r="G24" s="299">
        <f t="shared" si="1"/>
        <v>7.1957671957671927</v>
      </c>
      <c r="H24" s="523"/>
    </row>
    <row r="25" spans="1:8" s="522" customFormat="1" ht="12.75" x14ac:dyDescent="0.2">
      <c r="A25" s="523" t="str">
        <f>'C5 - per problem drug user'!A32</f>
        <v>Na h-Eileanan Siar</v>
      </c>
      <c r="B25" s="299">
        <f>'C5 - per problem drug user'!J32</f>
        <v>32</v>
      </c>
      <c r="C25" s="299">
        <f>'C5 - per problem drug user'!L32</f>
        <v>22.857142857142858</v>
      </c>
      <c r="D25" s="299">
        <f>'C5 - per problem drug user'!M32</f>
        <v>40</v>
      </c>
      <c r="E25" s="523"/>
      <c r="F25" s="299">
        <f>B25-C25</f>
        <v>9.1428571428571423</v>
      </c>
      <c r="G25" s="299">
        <f>D25-B25</f>
        <v>8</v>
      </c>
      <c r="H25" s="523"/>
    </row>
    <row r="26" spans="1:8" s="522" customFormat="1" ht="12.75" x14ac:dyDescent="0.2">
      <c r="A26" s="523" t="str">
        <f>'C5 - per problem drug user'!A33</f>
        <v>North Ayrshire</v>
      </c>
      <c r="B26" s="299">
        <f>'C5 - per problem drug user'!J33</f>
        <v>12.25</v>
      </c>
      <c r="C26" s="299">
        <f>'C5 - per problem drug user'!L33</f>
        <v>10.888888888888889</v>
      </c>
      <c r="D26" s="299">
        <f>'C5 - per problem drug user'!M33</f>
        <v>13.066666666666666</v>
      </c>
      <c r="E26" s="523"/>
      <c r="F26" s="299">
        <f t="shared" si="0"/>
        <v>1.3611111111111107</v>
      </c>
      <c r="G26" s="299">
        <f t="shared" si="1"/>
        <v>0.81666666666666643</v>
      </c>
      <c r="H26" s="523"/>
    </row>
    <row r="27" spans="1:8" s="522" customFormat="1" ht="12.75" x14ac:dyDescent="0.2">
      <c r="A27" s="523" t="str">
        <f>'C5 - per problem drug user'!A34</f>
        <v>North Lanarkshire</v>
      </c>
      <c r="B27" s="299">
        <f>'C5 - per problem drug user'!J34</f>
        <v>11.944444444444445</v>
      </c>
      <c r="C27" s="299">
        <f>'C5 - per problem drug user'!L34</f>
        <v>10.487804878048781</v>
      </c>
      <c r="D27" s="299">
        <f>'C5 - per problem drug user'!M34</f>
        <v>13.030303030303031</v>
      </c>
      <c r="E27" s="523"/>
      <c r="F27" s="299">
        <f t="shared" si="0"/>
        <v>1.4566395663956637</v>
      </c>
      <c r="G27" s="299">
        <f t="shared" si="1"/>
        <v>1.0858585858585865</v>
      </c>
      <c r="H27" s="523"/>
    </row>
    <row r="28" spans="1:8" s="522" customFormat="1" ht="12.75" x14ac:dyDescent="0.2">
      <c r="A28" s="523" t="str">
        <f>'C5 - per problem drug user'!A35</f>
        <v>Orkney Islands</v>
      </c>
      <c r="B28" s="299">
        <f>'C5 - per problem drug user'!J35</f>
        <v>26.666666666666668</v>
      </c>
      <c r="C28" s="299">
        <f>'C5 - per problem drug user'!L35</f>
        <v>16</v>
      </c>
      <c r="D28" s="299">
        <f>'C5 - per problem drug user'!M35</f>
        <v>40</v>
      </c>
      <c r="E28" s="523"/>
      <c r="F28" s="299">
        <f t="shared" ref="F28" si="2">B28-C28</f>
        <v>10.666666666666668</v>
      </c>
      <c r="G28" s="299">
        <f t="shared" ref="G28" si="3">D28-B28</f>
        <v>13.333333333333332</v>
      </c>
      <c r="H28" s="523"/>
    </row>
    <row r="29" spans="1:8" s="522" customFormat="1" ht="12.75" x14ac:dyDescent="0.2">
      <c r="A29" s="523" t="str">
        <f>'C5 - per problem drug user'!A36</f>
        <v>Perth &amp; Kinross</v>
      </c>
      <c r="B29" s="299">
        <f>'C5 - per problem drug user'!J36</f>
        <v>6.9333333333333336</v>
      </c>
      <c r="C29" s="299">
        <f>'C5 - per problem drug user'!L36</f>
        <v>5.7777777777777777</v>
      </c>
      <c r="D29" s="299">
        <f>'C5 - per problem drug user'!M36</f>
        <v>8</v>
      </c>
      <c r="E29" s="523"/>
      <c r="F29" s="299">
        <f t="shared" si="0"/>
        <v>1.1555555555555559</v>
      </c>
      <c r="G29" s="299">
        <f t="shared" si="1"/>
        <v>1.0666666666666664</v>
      </c>
      <c r="H29" s="523"/>
    </row>
    <row r="30" spans="1:8" s="522" customFormat="1" ht="12.75" x14ac:dyDescent="0.2">
      <c r="A30" s="523" t="str">
        <f>'C5 - per problem drug user'!A37</f>
        <v>Renfrewshire</v>
      </c>
      <c r="B30" s="299">
        <f>'C5 - per problem drug user'!J37</f>
        <v>10.518518518518519</v>
      </c>
      <c r="C30" s="299">
        <f>'C5 - per problem drug user'!L37</f>
        <v>8.875</v>
      </c>
      <c r="D30" s="299">
        <f>'C5 - per problem drug user'!M37</f>
        <v>11.833333333333334</v>
      </c>
      <c r="E30" s="523"/>
      <c r="F30" s="299">
        <f t="shared" si="0"/>
        <v>1.643518518518519</v>
      </c>
      <c r="G30" s="299">
        <f t="shared" si="1"/>
        <v>1.3148148148148149</v>
      </c>
      <c r="H30" s="523"/>
    </row>
    <row r="31" spans="1:8" s="522" customFormat="1" ht="12.75" x14ac:dyDescent="0.2">
      <c r="A31" s="523" t="str">
        <f>'C5 - per problem drug user'!A38</f>
        <v>Scottish Borders</v>
      </c>
      <c r="B31" s="299">
        <f>'C5 - per problem drug user'!J38</f>
        <v>21.568627450980394</v>
      </c>
      <c r="C31" s="299">
        <f>'C5 - per problem drug user'!L38</f>
        <v>18.333333333333332</v>
      </c>
      <c r="D31" s="299">
        <f>'C5 - per problem drug user'!M38</f>
        <v>24.444444444444443</v>
      </c>
      <c r="E31" s="523"/>
      <c r="F31" s="299">
        <f t="shared" si="0"/>
        <v>3.2352941176470615</v>
      </c>
      <c r="G31" s="299">
        <f t="shared" si="1"/>
        <v>2.8758169934640492</v>
      </c>
      <c r="H31" s="523"/>
    </row>
    <row r="32" spans="1:8" s="522" customFormat="1" ht="12.75" x14ac:dyDescent="0.2">
      <c r="A32" s="523" t="str">
        <f>'C5 - per problem drug user'!A39</f>
        <v>Shetland Islands</v>
      </c>
      <c r="B32" s="299">
        <f>'C5 - per problem drug user'!J39</f>
        <v>9.4117647058823533</v>
      </c>
      <c r="C32" s="299">
        <f>'C5 - per problem drug user'!L39</f>
        <v>6.1538461538461542</v>
      </c>
      <c r="D32" s="299">
        <f>'C5 - per problem drug user'!M39</f>
        <v>13.333333333333334</v>
      </c>
      <c r="E32" s="523"/>
      <c r="F32" s="299">
        <f t="shared" si="0"/>
        <v>3.2579185520361991</v>
      </c>
      <c r="G32" s="299">
        <f t="shared" si="1"/>
        <v>3.9215686274509807</v>
      </c>
      <c r="H32" s="523"/>
    </row>
    <row r="33" spans="1:8" s="522" customFormat="1" ht="12.75" x14ac:dyDescent="0.2">
      <c r="A33" s="523" t="str">
        <f>'C5 - per problem drug user'!A40</f>
        <v>South Ayrshire</v>
      </c>
      <c r="B33" s="299">
        <f>'C5 - per problem drug user'!J40</f>
        <v>15.74468085106383</v>
      </c>
      <c r="C33" s="299">
        <f>'C5 - per problem drug user'!L40</f>
        <v>13.454545454545455</v>
      </c>
      <c r="D33" s="299">
        <f>'C5 - per problem drug user'!M40</f>
        <v>17.411764705882351</v>
      </c>
      <c r="E33" s="523"/>
      <c r="F33" s="299">
        <f t="shared" si="0"/>
        <v>2.2901353965183748</v>
      </c>
      <c r="G33" s="299">
        <f t="shared" si="1"/>
        <v>1.6670838548185216</v>
      </c>
      <c r="H33" s="523"/>
    </row>
    <row r="34" spans="1:8" s="522" customFormat="1" ht="12.75" x14ac:dyDescent="0.2">
      <c r="A34" s="523" t="str">
        <f>'C5 - per problem drug user'!A41</f>
        <v>South Lanarkshire</v>
      </c>
      <c r="B34" s="299">
        <f>'C5 - per problem drug user'!J41</f>
        <v>10.75</v>
      </c>
      <c r="C34" s="299">
        <f>'C5 - per problem drug user'!L41</f>
        <v>9.1489361702127656</v>
      </c>
      <c r="D34" s="299">
        <f>'C5 - per problem drug user'!M41</f>
        <v>11.944444444444445</v>
      </c>
      <c r="E34" s="523"/>
      <c r="F34" s="299">
        <f t="shared" si="0"/>
        <v>1.6010638297872344</v>
      </c>
      <c r="G34" s="299">
        <f t="shared" si="1"/>
        <v>1.1944444444444446</v>
      </c>
      <c r="H34" s="523"/>
    </row>
    <row r="35" spans="1:8" s="522" customFormat="1" ht="12.75" x14ac:dyDescent="0.2">
      <c r="A35" s="523" t="str">
        <f>'C5 - per problem drug user'!A42</f>
        <v>Stirling</v>
      </c>
      <c r="B35" s="299">
        <f>'C5 - per problem drug user'!J42</f>
        <v>10</v>
      </c>
      <c r="C35" s="299">
        <f>'C5 - per problem drug user'!L42</f>
        <v>7.6923076923076925</v>
      </c>
      <c r="D35" s="299">
        <f>'C5 - per problem drug user'!M42</f>
        <v>11.904761904761905</v>
      </c>
      <c r="E35" s="523"/>
      <c r="F35" s="299">
        <f t="shared" si="0"/>
        <v>2.3076923076923075</v>
      </c>
      <c r="G35" s="299">
        <f t="shared" si="1"/>
        <v>1.9047619047619051</v>
      </c>
      <c r="H35" s="523"/>
    </row>
    <row r="36" spans="1:8" s="522" customFormat="1" ht="12.75" x14ac:dyDescent="0.2">
      <c r="A36" s="523" t="str">
        <f>'C5 - per problem drug user'!A43</f>
        <v>West Dunbartonshire</v>
      </c>
      <c r="B36" s="299">
        <f>'C5 - per problem drug user'!J43</f>
        <v>12.181818181818182</v>
      </c>
      <c r="C36" s="299">
        <f>'C5 - per problem drug user'!L43</f>
        <v>9.5714285714285712</v>
      </c>
      <c r="D36" s="299">
        <f>'C5 - per problem drug user'!M43</f>
        <v>14.25531914893617</v>
      </c>
      <c r="E36" s="523"/>
      <c r="F36" s="299">
        <f t="shared" si="0"/>
        <v>2.6103896103896105</v>
      </c>
      <c r="G36" s="299">
        <f t="shared" si="1"/>
        <v>2.0735009671179885</v>
      </c>
      <c r="H36" s="523"/>
    </row>
    <row r="37" spans="1:8" s="522" customFormat="1" ht="12.75" x14ac:dyDescent="0.2">
      <c r="A37" s="523" t="str">
        <f>'C5 - per problem drug user'!A44</f>
        <v>West Lothian</v>
      </c>
      <c r="B37" s="299">
        <f>'C5 - per problem drug user'!J44</f>
        <v>12.615384615384615</v>
      </c>
      <c r="C37" s="299">
        <f>'C5 - per problem drug user'!L44</f>
        <v>11.714285714285714</v>
      </c>
      <c r="D37" s="299">
        <f>'C5 - per problem drug user'!M44</f>
        <v>14.909090909090908</v>
      </c>
      <c r="E37" s="523"/>
      <c r="F37" s="299">
        <f t="shared" si="0"/>
        <v>0.90109890109890145</v>
      </c>
      <c r="G37" s="299">
        <f t="shared" si="1"/>
        <v>2.2937062937062933</v>
      </c>
      <c r="H37" s="523"/>
    </row>
    <row r="39" spans="1:8" x14ac:dyDescent="0.2">
      <c r="A39" s="539" t="s">
        <v>785</v>
      </c>
    </row>
  </sheetData>
  <mergeCells count="5">
    <mergeCell ref="A3:D3"/>
    <mergeCell ref="F3:H3"/>
    <mergeCell ref="I1:K1"/>
    <mergeCell ref="A1:D1"/>
    <mergeCell ref="F1:G1"/>
  </mergeCells>
  <phoneticPr fontId="32" type="noConversion"/>
  <pageMargins left="0.75" right="0.75" top="1" bottom="1" header="0.5" footer="0.5"/>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52"/>
  <sheetViews>
    <sheetView showGridLines="0" zoomScaleNormal="100" workbookViewId="0">
      <selection sqref="A1:D1"/>
    </sheetView>
  </sheetViews>
  <sheetFormatPr defaultRowHeight="11.25" x14ac:dyDescent="0.2"/>
  <cols>
    <col min="1" max="1" width="9.33203125" style="69"/>
    <col min="2" max="4" width="20.83203125" style="69" customWidth="1"/>
    <col min="5" max="16384" width="9.33203125" style="69"/>
  </cols>
  <sheetData>
    <row r="1" spans="1:7" ht="18" customHeight="1" x14ac:dyDescent="0.25">
      <c r="A1" s="915" t="s">
        <v>547</v>
      </c>
      <c r="B1" s="915"/>
      <c r="C1" s="915"/>
      <c r="D1" s="915"/>
      <c r="F1" s="758"/>
      <c r="G1" s="758"/>
    </row>
    <row r="2" spans="1:7" ht="15" customHeight="1" x14ac:dyDescent="0.2"/>
    <row r="3" spans="1:7" ht="11.25" customHeight="1" x14ac:dyDescent="0.2">
      <c r="D3" s="1055" t="str">
        <f>'X - diff defs'!J5</f>
        <v>European Monitoring Centre for Drugs and Drug Addiction 'general mortality register' definition 2</v>
      </c>
    </row>
    <row r="4" spans="1:7" ht="11.25" customHeight="1" x14ac:dyDescent="0.2">
      <c r="D4" s="1055"/>
    </row>
    <row r="5" spans="1:7" ht="11.25" customHeight="1" x14ac:dyDescent="0.2">
      <c r="B5" s="1055" t="str">
        <f>'X - diff defs'!H5</f>
        <v>this paper (based on UK Drug Strategy 'baseline' definition)</v>
      </c>
      <c r="C5" s="1055" t="str">
        <f>'X - diff defs'!I5</f>
        <v>Office for National Statistics 'wide' definition</v>
      </c>
      <c r="D5" s="1055"/>
    </row>
    <row r="6" spans="1:7" ht="11.25" customHeight="1" x14ac:dyDescent="0.2">
      <c r="B6" s="1055"/>
      <c r="C6" s="1055"/>
      <c r="D6" s="1055"/>
    </row>
    <row r="7" spans="1:7" ht="11.25" customHeight="1" x14ac:dyDescent="0.2">
      <c r="B7" s="1055"/>
      <c r="C7" s="1055"/>
      <c r="D7" s="1055"/>
    </row>
    <row r="8" spans="1:7" ht="11.25" customHeight="1" x14ac:dyDescent="0.2">
      <c r="B8" s="1055"/>
      <c r="C8" s="1055"/>
      <c r="D8" s="1055"/>
    </row>
    <row r="9" spans="1:7" ht="12.75" x14ac:dyDescent="0.2">
      <c r="A9" s="522">
        <f>'X - diff defs'!A13</f>
        <v>1979</v>
      </c>
      <c r="B9" s="296"/>
      <c r="C9" s="296">
        <f>'X - diff defs'!I13</f>
        <v>65.147205780613419</v>
      </c>
      <c r="D9" s="296"/>
    </row>
    <row r="10" spans="1:7" ht="12.75" x14ac:dyDescent="0.2">
      <c r="A10" s="522">
        <f>'X - diff defs'!A14</f>
        <v>1980</v>
      </c>
      <c r="B10" s="296"/>
      <c r="C10" s="296">
        <f>'X - diff defs'!I14</f>
        <v>58.915265985097903</v>
      </c>
      <c r="D10" s="296"/>
    </row>
    <row r="11" spans="1:7" ht="12.75" x14ac:dyDescent="0.2">
      <c r="A11" s="522">
        <f>'X - diff defs'!A15</f>
        <v>1981</v>
      </c>
      <c r="B11" s="296"/>
      <c r="C11" s="296">
        <f>'X - diff defs'!I15</f>
        <v>59.264121076406319</v>
      </c>
      <c r="D11" s="296"/>
    </row>
    <row r="12" spans="1:7" ht="12.75" x14ac:dyDescent="0.2">
      <c r="A12" s="522">
        <f>'X - diff defs'!A16</f>
        <v>1982</v>
      </c>
      <c r="B12" s="296"/>
      <c r="C12" s="296">
        <f>'X - diff defs'!I16</f>
        <v>51.31144303268055</v>
      </c>
      <c r="D12" s="296"/>
    </row>
    <row r="13" spans="1:7" ht="12.75" x14ac:dyDescent="0.2">
      <c r="A13" s="522">
        <f>'X - diff defs'!A17</f>
        <v>1983</v>
      </c>
      <c r="B13" s="296"/>
      <c r="C13" s="296">
        <f>'X - diff defs'!I17</f>
        <v>41.180081272386815</v>
      </c>
      <c r="D13" s="296"/>
    </row>
    <row r="14" spans="1:7" ht="12.75" x14ac:dyDescent="0.2">
      <c r="A14" s="522">
        <f>'X - diff defs'!A18</f>
        <v>1984</v>
      </c>
      <c r="B14" s="296"/>
      <c r="C14" s="296">
        <f>'X - diff defs'!I18</f>
        <v>39.113581169437701</v>
      </c>
      <c r="D14" s="296"/>
    </row>
    <row r="15" spans="1:7" ht="12.75" x14ac:dyDescent="0.2">
      <c r="A15" s="522">
        <f>'X - diff defs'!A19</f>
        <v>1985</v>
      </c>
      <c r="B15" s="296"/>
      <c r="C15" s="296">
        <f>'X - diff defs'!I19</f>
        <v>47.192900003705226</v>
      </c>
      <c r="D15" s="296"/>
    </row>
    <row r="16" spans="1:7" ht="12.75" x14ac:dyDescent="0.2">
      <c r="A16" s="522">
        <f>'X - diff defs'!A20</f>
        <v>1986</v>
      </c>
      <c r="B16" s="296"/>
      <c r="C16" s="296">
        <f>'X - diff defs'!I20</f>
        <v>43.624896317510995</v>
      </c>
      <c r="D16" s="296"/>
    </row>
    <row r="17" spans="1:4" ht="12.75" x14ac:dyDescent="0.2">
      <c r="A17" s="522">
        <f>'X - diff defs'!A21</f>
        <v>1987</v>
      </c>
      <c r="B17" s="296"/>
      <c r="C17" s="296">
        <f>'X - diff defs'!I21</f>
        <v>49.029029107554003</v>
      </c>
      <c r="D17" s="296"/>
    </row>
    <row r="18" spans="1:4" ht="12.75" x14ac:dyDescent="0.2">
      <c r="A18" s="522">
        <f>'X - diff defs'!A22</f>
        <v>1988</v>
      </c>
      <c r="B18" s="296"/>
      <c r="C18" s="296">
        <f>'X - diff defs'!I22</f>
        <v>46.874015251780428</v>
      </c>
      <c r="D18" s="296"/>
    </row>
    <row r="19" spans="1:4" ht="12.75" x14ac:dyDescent="0.2">
      <c r="A19" s="522">
        <f>'X - diff defs'!A23</f>
        <v>1989</v>
      </c>
      <c r="B19" s="296"/>
      <c r="C19" s="296">
        <f>'X - diff defs'!I23</f>
        <v>51.987026873748327</v>
      </c>
      <c r="D19" s="296"/>
    </row>
    <row r="20" spans="1:4" ht="12.75" x14ac:dyDescent="0.2">
      <c r="A20" s="522">
        <f>'X - diff defs'!A24</f>
        <v>1990</v>
      </c>
      <c r="B20" s="296"/>
      <c r="C20" s="296">
        <f>'X - diff defs'!I24</f>
        <v>54.120328185670118</v>
      </c>
      <c r="D20" s="296"/>
    </row>
    <row r="21" spans="1:4" ht="12.75" x14ac:dyDescent="0.2">
      <c r="A21" s="522">
        <f>'X - diff defs'!A25</f>
        <v>1991</v>
      </c>
      <c r="B21" s="296"/>
      <c r="C21" s="296">
        <f>'X - diff defs'!I25</f>
        <v>54.098396130095821</v>
      </c>
      <c r="D21" s="296"/>
    </row>
    <row r="22" spans="1:4" ht="12.75" x14ac:dyDescent="0.2">
      <c r="A22" s="522">
        <f>'X - diff defs'!A26</f>
        <v>1992</v>
      </c>
      <c r="B22" s="296"/>
      <c r="C22" s="296">
        <f>'X - diff defs'!I26</f>
        <v>61.152819125298393</v>
      </c>
      <c r="D22" s="296"/>
    </row>
    <row r="23" spans="1:4" ht="12.75" x14ac:dyDescent="0.2">
      <c r="A23" s="522">
        <f>'X - diff defs'!A27</f>
        <v>1993</v>
      </c>
      <c r="B23" s="296"/>
      <c r="C23" s="296">
        <f>'X - diff defs'!I27</f>
        <v>73.049174662147564</v>
      </c>
      <c r="D23" s="296"/>
    </row>
    <row r="24" spans="1:4" ht="12.75" x14ac:dyDescent="0.2">
      <c r="A24" s="522">
        <f>'X - diff defs'!A28</f>
        <v>1994</v>
      </c>
      <c r="B24" s="296"/>
      <c r="C24" s="296">
        <f>'X - diff defs'!I28</f>
        <v>82.709257361025905</v>
      </c>
      <c r="D24" s="296"/>
    </row>
    <row r="25" spans="1:4" ht="12.75" x14ac:dyDescent="0.2">
      <c r="A25" s="522">
        <f>'X - diff defs'!A29</f>
        <v>1995</v>
      </c>
      <c r="B25" s="296"/>
      <c r="C25" s="296">
        <f>'X - diff defs'!I29</f>
        <v>83.469019474145171</v>
      </c>
      <c r="D25" s="296"/>
    </row>
    <row r="26" spans="1:4" ht="12.75" x14ac:dyDescent="0.2">
      <c r="A26" s="522">
        <f>'X - diff defs'!A30</f>
        <v>1996</v>
      </c>
      <c r="B26" s="296">
        <f>'X - diff defs'!H30</f>
        <v>47.916515291063376</v>
      </c>
      <c r="C26" s="296">
        <f>'X - diff defs'!I30</f>
        <v>90.334414073316196</v>
      </c>
      <c r="D26" s="296">
        <f>'X - diff defs'!J30</f>
        <v>40.846865494021237</v>
      </c>
    </row>
    <row r="27" spans="1:4" ht="12.75" x14ac:dyDescent="0.2">
      <c r="A27" s="522">
        <f>'X - diff defs'!A31</f>
        <v>1997</v>
      </c>
      <c r="B27" s="296">
        <f>'X - diff defs'!H31</f>
        <v>44.065515979651174</v>
      </c>
      <c r="C27" s="296">
        <f>'X - diff defs'!I31</f>
        <v>87.934310905821761</v>
      </c>
      <c r="D27" s="296">
        <f>'X - diff defs'!J31</f>
        <v>36.983558054350091</v>
      </c>
    </row>
    <row r="28" spans="1:4" ht="12.75" x14ac:dyDescent="0.2">
      <c r="A28" s="522">
        <f>'X - diff defs'!A32</f>
        <v>1998</v>
      </c>
      <c r="B28" s="296">
        <f>'X - diff defs'!H32</f>
        <v>49.044035240798337</v>
      </c>
      <c r="C28" s="296">
        <f>'X - diff defs'!I32</f>
        <v>88.436834630997794</v>
      </c>
      <c r="D28" s="296">
        <f>'X - diff defs'!J32</f>
        <v>45.301719298729388</v>
      </c>
    </row>
    <row r="29" spans="1:4" ht="12.75" x14ac:dyDescent="0.2">
      <c r="A29" s="522">
        <f>'X - diff defs'!A33</f>
        <v>1999</v>
      </c>
      <c r="B29" s="296">
        <f>'X - diff defs'!H33</f>
        <v>57.374382633898207</v>
      </c>
      <c r="C29" s="296">
        <f>'X - diff defs'!I33</f>
        <v>97.004110844941295</v>
      </c>
      <c r="D29" s="296">
        <f>'X - diff defs'!J33</f>
        <v>53.628288922406568</v>
      </c>
    </row>
    <row r="30" spans="1:4" ht="12.75" x14ac:dyDescent="0.2">
      <c r="A30" s="522">
        <f>'X - diff defs'!A34</f>
        <v>2000</v>
      </c>
      <c r="B30" s="296">
        <f>'X - diff defs'!H34</f>
        <v>57.673999691878635</v>
      </c>
      <c r="C30" s="296">
        <f>'X - diff defs'!I34</f>
        <v>97.769280299588772</v>
      </c>
      <c r="D30" s="296">
        <f>'X - diff defs'!J34</f>
        <v>63.204383223976585</v>
      </c>
    </row>
    <row r="31" spans="1:4" ht="12.75" x14ac:dyDescent="0.2">
      <c r="A31" s="522">
        <f>'X - diff defs'!A35</f>
        <v>2001</v>
      </c>
      <c r="B31" s="296">
        <f>'X - diff defs'!H35</f>
        <v>65.558232297302638</v>
      </c>
      <c r="C31" s="296">
        <f>'X - diff defs'!I35</f>
        <v>108.8029698669089</v>
      </c>
      <c r="D31" s="296">
        <f>'X - diff defs'!J35</f>
        <v>74.641601832471068</v>
      </c>
    </row>
    <row r="32" spans="1:4" ht="12.75" x14ac:dyDescent="0.2">
      <c r="A32" s="522">
        <f>'X - diff defs'!A36</f>
        <v>2002</v>
      </c>
      <c r="B32" s="296">
        <f>'X - diff defs'!H36</f>
        <v>75.404658507698386</v>
      </c>
      <c r="C32" s="296">
        <f>'X - diff defs'!I36</f>
        <v>111.7252270035531</v>
      </c>
      <c r="D32" s="296">
        <f>'X - diff defs'!J36</f>
        <v>82.313462297670739</v>
      </c>
    </row>
    <row r="33" spans="1:4" ht="12.75" x14ac:dyDescent="0.2">
      <c r="A33" s="522">
        <f>'X - diff defs'!A37</f>
        <v>2003</v>
      </c>
      <c r="B33" s="296">
        <f>'X - diff defs'!H37</f>
        <v>62.543158725461183</v>
      </c>
      <c r="C33" s="296">
        <f>'X - diff defs'!I37</f>
        <v>97.26743612508632</v>
      </c>
      <c r="D33" s="296">
        <f>'X - diff defs'!J37</f>
        <v>65.305317154976819</v>
      </c>
    </row>
    <row r="34" spans="1:4" ht="12.75" x14ac:dyDescent="0.2">
      <c r="A34" s="522">
        <f>'X - diff defs'!A38</f>
        <v>2004</v>
      </c>
      <c r="B34" s="296">
        <f>'X - diff defs'!H38</f>
        <v>70.019471707019648</v>
      </c>
      <c r="C34" s="296">
        <f>'X - diff defs'!I38</f>
        <v>107.38941447200204</v>
      </c>
      <c r="D34" s="296">
        <f>'X - diff defs'!J38</f>
        <v>76.116672894990458</v>
      </c>
    </row>
    <row r="35" spans="1:4" ht="12.75" x14ac:dyDescent="0.2">
      <c r="A35" s="522">
        <f>'X - diff defs'!A39</f>
        <v>2005</v>
      </c>
      <c r="B35" s="296">
        <f>'X - diff defs'!H39</f>
        <v>65.75085123869907</v>
      </c>
      <c r="C35" s="296">
        <f>'X - diff defs'!I39</f>
        <v>93.929787483855819</v>
      </c>
      <c r="D35" s="296">
        <f>'X - diff defs'!J39</f>
        <v>68.881844154827604</v>
      </c>
    </row>
    <row r="36" spans="1:4" ht="12.75" x14ac:dyDescent="0.2">
      <c r="A36" s="522">
        <f>'X - diff defs'!A40</f>
        <v>2006</v>
      </c>
      <c r="B36" s="296">
        <f>'X - diff defs'!H40</f>
        <v>82.018312877459579</v>
      </c>
      <c r="C36" s="296">
        <f>'X - diff defs'!I40</f>
        <v>112.40989674654199</v>
      </c>
      <c r="D36" s="296">
        <f>'X - diff defs'!J40</f>
        <v>80.849405805571791</v>
      </c>
    </row>
    <row r="37" spans="1:4" ht="12.75" x14ac:dyDescent="0.2">
      <c r="A37" s="522">
        <f>'X - diff defs'!A41</f>
        <v>2007</v>
      </c>
      <c r="B37" s="296">
        <f>'X - diff defs'!H41</f>
        <v>88.007736943907162</v>
      </c>
      <c r="C37" s="296">
        <f>'X - diff defs'!I41</f>
        <v>121.85686653771761</v>
      </c>
      <c r="D37" s="296">
        <f>'X - diff defs'!J41</f>
        <v>87.040618955512571</v>
      </c>
    </row>
    <row r="38" spans="1:4" ht="12.75" x14ac:dyDescent="0.2">
      <c r="A38" s="522">
        <f>'X - diff defs'!A42</f>
        <v>2008</v>
      </c>
      <c r="B38" s="296">
        <f>'X - diff defs'!H42</f>
        <v>110.32308904649331</v>
      </c>
      <c r="C38" s="296">
        <f>'X - diff defs'!I42</f>
        <v>141.65177112764036</v>
      </c>
      <c r="D38" s="296">
        <f>'X - diff defs'!J42</f>
        <v>107.44008149301351</v>
      </c>
    </row>
    <row r="39" spans="1:4" ht="12.75" x14ac:dyDescent="0.2">
      <c r="A39" s="522">
        <f>'X - diff defs'!A43</f>
        <v>2009</v>
      </c>
      <c r="B39" s="296">
        <f>'X - diff defs'!H43</f>
        <v>104.16865765782985</v>
      </c>
      <c r="C39" s="296">
        <f>'X - diff defs'!I43</f>
        <v>136.85276859267188</v>
      </c>
      <c r="D39" s="296">
        <f>'X - diff defs'!J43</f>
        <v>102.06617098950667</v>
      </c>
    </row>
    <row r="40" spans="1:4" ht="12.75" x14ac:dyDescent="0.2">
      <c r="A40" s="522">
        <f>'X - diff defs'!A44</f>
        <v>2010</v>
      </c>
      <c r="B40" s="296">
        <f>'X - diff defs'!H44</f>
        <v>92.166774352932237</v>
      </c>
      <c r="C40" s="296">
        <f>'X - diff defs'!I44</f>
        <v>131.50393371593631</v>
      </c>
      <c r="D40" s="296">
        <f>'X - diff defs'!J44</f>
        <v>91.596670594048121</v>
      </c>
    </row>
    <row r="41" spans="1:4" ht="12.75" x14ac:dyDescent="0.2">
      <c r="A41" s="522">
        <f>'X - diff defs'!A45</f>
        <v>2011</v>
      </c>
      <c r="B41" s="296">
        <f>'X - diff defs'!H45</f>
        <v>110.19075831619465</v>
      </c>
      <c r="C41" s="296">
        <f>'X - diff defs'!I45</f>
        <v>141.32342119662636</v>
      </c>
      <c r="D41" s="296">
        <f>'X - diff defs'!J45</f>
        <v>105.28500537745995</v>
      </c>
    </row>
    <row r="42" spans="1:4" ht="12.75" x14ac:dyDescent="0.2">
      <c r="A42" s="522">
        <f>'X - diff defs'!A46</f>
        <v>2012</v>
      </c>
      <c r="B42" s="296">
        <f>'X - diff defs'!H46</f>
        <v>109.34206564287865</v>
      </c>
      <c r="C42" s="296">
        <f>'X - diff defs'!I46</f>
        <v>138.13610358325806</v>
      </c>
      <c r="D42" s="296">
        <f>'X - diff defs'!J46</f>
        <v>103.31978319783198</v>
      </c>
    </row>
    <row r="43" spans="1:4" ht="12.75" x14ac:dyDescent="0.2">
      <c r="A43" s="522">
        <f>'X - diff defs'!A47</f>
        <v>2013</v>
      </c>
      <c r="B43" s="296">
        <f>'X - diff defs'!H47</f>
        <v>98.916981061245934</v>
      </c>
      <c r="C43" s="296">
        <f>'X - diff defs'!I47</f>
        <v>128.57330555399142</v>
      </c>
      <c r="D43" s="296">
        <f>'X - diff defs'!J47</f>
        <v>96.852300242130752</v>
      </c>
    </row>
    <row r="44" spans="1:4" ht="12.75" x14ac:dyDescent="0.2">
      <c r="A44" s="522">
        <f>'X - diff defs'!A48</f>
        <v>2014</v>
      </c>
      <c r="B44" s="296">
        <f>'X - diff defs'!H48</f>
        <v>114.81786221856534</v>
      </c>
      <c r="C44" s="296">
        <f>'X - diff defs'!I48</f>
        <v>138.94083327100009</v>
      </c>
      <c r="D44" s="296">
        <f>'X - diff defs'!J48</f>
        <v>107.33787119455457</v>
      </c>
    </row>
    <row r="45" spans="1:4" ht="12.75" x14ac:dyDescent="0.2">
      <c r="A45" s="522">
        <f>'X - diff defs'!A49</f>
        <v>2015</v>
      </c>
      <c r="B45" s="296">
        <f>'X - diff defs'!H49</f>
        <v>131.39772938767914</v>
      </c>
      <c r="C45" s="296">
        <f>'X - diff defs'!I49</f>
        <v>151.31211613623674</v>
      </c>
      <c r="D45" s="296">
        <f>'X - diff defs'!J49</f>
        <v>118.55574167131957</v>
      </c>
    </row>
    <row r="46" spans="1:4" ht="12.75" x14ac:dyDescent="0.2">
      <c r="A46" s="522">
        <f>'X - diff defs'!A50</f>
        <v>2016</v>
      </c>
      <c r="B46" s="296">
        <f>'X - diff defs'!H50</f>
        <v>160.60095842507448</v>
      </c>
      <c r="C46" s="296">
        <f>'X - diff defs'!I50</f>
        <v>184.46907321405445</v>
      </c>
      <c r="D46" s="296">
        <f>'X - diff defs'!J50</f>
        <v>142.83864044257777</v>
      </c>
    </row>
    <row r="47" spans="1:4" ht="12.75" x14ac:dyDescent="0.2">
      <c r="A47" s="522">
        <f>'X - diff defs'!A51</f>
        <v>2017</v>
      </c>
      <c r="B47" s="296">
        <f>'X - diff defs'!H51</f>
        <v>172.17224598141868</v>
      </c>
      <c r="C47" s="296">
        <f>'X - diff defs'!I51</f>
        <v>192.63382981861082</v>
      </c>
      <c r="D47" s="296">
        <f>'X - diff defs'!J51</f>
        <v>152.63235510986581</v>
      </c>
    </row>
    <row r="48" spans="1:4" ht="12.75" x14ac:dyDescent="0.2">
      <c r="A48" s="522">
        <f>'X - diff defs'!A52</f>
        <v>2018</v>
      </c>
      <c r="B48" s="296">
        <f>'X - diff defs'!H52</f>
        <v>218.27476508339311</v>
      </c>
      <c r="C48" s="296">
        <f>'X - diff defs'!I52</f>
        <v>241.44462220260752</v>
      </c>
      <c r="D48" s="296">
        <f>'X - diff defs'!J52</f>
        <v>195.65657122892188</v>
      </c>
    </row>
    <row r="49" spans="1:4" ht="12.75" x14ac:dyDescent="0.2">
      <c r="A49" s="522">
        <f>'X - diff defs'!A53</f>
        <v>2019</v>
      </c>
      <c r="B49" s="296">
        <f>'X - diff defs'!H53</f>
        <v>231.3619973276225</v>
      </c>
      <c r="C49" s="296">
        <f>'X - diff defs'!I53</f>
        <v>257.35361411601048</v>
      </c>
      <c r="D49" s="296">
        <f>'X - diff defs'!J53</f>
        <v>208.11597386195157</v>
      </c>
    </row>
    <row r="50" spans="1:4" ht="12.75" x14ac:dyDescent="0.2">
      <c r="A50" s="522"/>
      <c r="B50" s="296"/>
      <c r="C50" s="296"/>
      <c r="D50" s="296"/>
    </row>
    <row r="52" spans="1:4" x14ac:dyDescent="0.2">
      <c r="A52" s="1072" t="s">
        <v>785</v>
      </c>
      <c r="B52" s="1072"/>
    </row>
  </sheetData>
  <mergeCells count="6">
    <mergeCell ref="F1:G1"/>
    <mergeCell ref="A52:B52"/>
    <mergeCell ref="A1:D1"/>
    <mergeCell ref="D3:D8"/>
    <mergeCell ref="B5:B8"/>
    <mergeCell ref="C5:C8"/>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21"/>
  <sheetViews>
    <sheetView showGridLines="0" workbookViewId="0">
      <selection sqref="A1:F1"/>
    </sheetView>
  </sheetViews>
  <sheetFormatPr defaultRowHeight="12.75" x14ac:dyDescent="0.2"/>
  <cols>
    <col min="1" max="1" width="6.83203125" style="536" customWidth="1"/>
    <col min="2" max="2" width="19.1640625" style="536" customWidth="1"/>
    <col min="3" max="4" width="9.33203125" style="536"/>
    <col min="5" max="5" width="16.83203125" style="536" customWidth="1"/>
    <col min="6" max="6" width="9.33203125" style="536"/>
    <col min="7" max="7" width="24.33203125" style="536" customWidth="1"/>
    <col min="8" max="8" width="2.5" style="536" customWidth="1"/>
    <col min="9" max="11" width="12.83203125" style="536" customWidth="1"/>
    <col min="12" max="16384" width="9.33203125" style="536"/>
  </cols>
  <sheetData>
    <row r="1" spans="1:14" s="303" customFormat="1" ht="18" customHeight="1" x14ac:dyDescent="0.25">
      <c r="A1" s="1074" t="s">
        <v>500</v>
      </c>
      <c r="B1" s="1074"/>
      <c r="C1" s="1074"/>
      <c r="D1" s="1074"/>
      <c r="E1" s="1074"/>
      <c r="F1" s="1074"/>
      <c r="M1" s="758"/>
      <c r="N1" s="758"/>
    </row>
    <row r="2" spans="1:14" ht="15" customHeight="1" x14ac:dyDescent="0.2">
      <c r="A2" s="534"/>
      <c r="B2" s="416"/>
      <c r="C2" s="416"/>
      <c r="D2" s="416"/>
      <c r="E2" s="416"/>
      <c r="F2" s="416"/>
    </row>
    <row r="3" spans="1:14" x14ac:dyDescent="0.2">
      <c r="A3" s="537"/>
      <c r="B3" s="537"/>
      <c r="C3" s="537"/>
      <c r="D3" s="416"/>
      <c r="F3" s="537"/>
      <c r="I3" s="537">
        <v>2017</v>
      </c>
      <c r="J3" s="536">
        <v>2018</v>
      </c>
      <c r="K3" s="536">
        <v>2019</v>
      </c>
    </row>
    <row r="4" spans="1:14" x14ac:dyDescent="0.2">
      <c r="A4" s="537"/>
      <c r="B4" s="537"/>
      <c r="C4" s="537"/>
      <c r="D4" s="416"/>
      <c r="F4" s="537"/>
      <c r="I4" s="537"/>
    </row>
    <row r="5" spans="1:14" x14ac:dyDescent="0.2">
      <c r="A5" s="1079" t="s">
        <v>933</v>
      </c>
      <c r="B5" s="1079"/>
      <c r="C5" s="1079"/>
      <c r="D5" s="1079"/>
      <c r="E5" s="1079"/>
      <c r="F5" s="1079"/>
      <c r="G5" s="1079"/>
      <c r="H5" s="1079"/>
      <c r="I5" s="420">
        <v>828</v>
      </c>
      <c r="J5" s="421">
        <v>1064</v>
      </c>
      <c r="K5" s="421">
        <v>1137</v>
      </c>
    </row>
    <row r="6" spans="1:14" x14ac:dyDescent="0.2">
      <c r="A6" s="537"/>
      <c r="B6" s="420" t="s">
        <v>934</v>
      </c>
      <c r="C6" s="537"/>
      <c r="D6" s="416"/>
      <c r="F6" s="537"/>
      <c r="I6" s="537"/>
      <c r="J6" s="416"/>
      <c r="K6" s="416"/>
    </row>
    <row r="7" spans="1:14" x14ac:dyDescent="0.2">
      <c r="A7" s="537"/>
      <c r="B7" s="537"/>
      <c r="C7" s="537"/>
      <c r="D7" s="416"/>
      <c r="F7" s="537"/>
      <c r="I7" s="537"/>
      <c r="J7" s="416"/>
      <c r="K7" s="416"/>
    </row>
    <row r="8" spans="1:14" x14ac:dyDescent="0.2">
      <c r="A8" s="1080" t="s">
        <v>930</v>
      </c>
      <c r="B8" s="1080"/>
      <c r="C8" s="1080"/>
      <c r="D8" s="1080"/>
      <c r="E8" s="1080"/>
      <c r="F8" s="1080"/>
      <c r="G8" s="1080"/>
      <c r="I8" s="416">
        <v>813</v>
      </c>
      <c r="J8" s="418">
        <v>1046</v>
      </c>
      <c r="K8" s="418">
        <v>1121</v>
      </c>
    </row>
    <row r="9" spans="1:14" x14ac:dyDescent="0.2">
      <c r="A9" s="417"/>
      <c r="B9" s="1078" t="s">
        <v>937</v>
      </c>
      <c r="C9" s="1078"/>
      <c r="D9" s="1078"/>
      <c r="E9" s="1078"/>
      <c r="F9" s="1078"/>
      <c r="G9" s="1078"/>
      <c r="I9" s="416"/>
      <c r="J9" s="416"/>
      <c r="K9" s="416"/>
    </row>
    <row r="10" spans="1:14" x14ac:dyDescent="0.2">
      <c r="A10" s="416"/>
      <c r="B10" s="416"/>
      <c r="C10" s="416"/>
      <c r="D10" s="416"/>
      <c r="F10" s="416"/>
      <c r="I10" s="416"/>
      <c r="J10" s="416"/>
      <c r="K10" s="416"/>
    </row>
    <row r="11" spans="1:14" x14ac:dyDescent="0.2">
      <c r="A11" s="1075" t="s">
        <v>931</v>
      </c>
      <c r="B11" s="1075"/>
      <c r="C11" s="1075"/>
      <c r="D11" s="416"/>
      <c r="F11" s="416"/>
      <c r="I11" s="416"/>
      <c r="J11" s="416"/>
      <c r="K11" s="416"/>
    </row>
    <row r="12" spans="1:14" x14ac:dyDescent="0.2">
      <c r="A12" s="1076" t="s">
        <v>936</v>
      </c>
      <c r="B12" s="1076"/>
      <c r="C12" s="1076"/>
      <c r="D12" s="1076"/>
      <c r="F12" s="416"/>
      <c r="I12" s="416"/>
      <c r="J12" s="416"/>
      <c r="K12" s="416"/>
    </row>
    <row r="13" spans="1:14" x14ac:dyDescent="0.2">
      <c r="A13" s="1076" t="s">
        <v>497</v>
      </c>
      <c r="B13" s="1076"/>
      <c r="C13" s="1076"/>
      <c r="D13" s="1076"/>
      <c r="E13" s="1076"/>
      <c r="F13" s="1076"/>
      <c r="I13" s="349">
        <v>3548079</v>
      </c>
      <c r="J13" s="418">
        <v>3546245</v>
      </c>
      <c r="K13" s="418">
        <v>3553450</v>
      </c>
    </row>
    <row r="14" spans="1:14" x14ac:dyDescent="0.2">
      <c r="B14" s="1077" t="s">
        <v>681</v>
      </c>
      <c r="C14" s="1077"/>
      <c r="D14" s="1077"/>
      <c r="E14" s="1077"/>
      <c r="F14" s="1077"/>
      <c r="G14" s="1077"/>
      <c r="H14" s="311"/>
      <c r="I14" s="424"/>
      <c r="J14" s="416"/>
      <c r="K14" s="416"/>
    </row>
    <row r="15" spans="1:14" x14ac:dyDescent="0.2">
      <c r="B15" s="1077"/>
      <c r="C15" s="1077"/>
      <c r="D15" s="1077"/>
      <c r="E15" s="1077"/>
      <c r="F15" s="1077"/>
      <c r="G15" s="1077"/>
      <c r="H15" s="311"/>
      <c r="I15" s="424"/>
      <c r="J15" s="416"/>
      <c r="K15" s="416"/>
    </row>
    <row r="16" spans="1:14" x14ac:dyDescent="0.2">
      <c r="B16" s="1077"/>
      <c r="C16" s="1077"/>
      <c r="D16" s="1077"/>
      <c r="E16" s="1077"/>
      <c r="F16" s="1077"/>
      <c r="G16" s="1077"/>
      <c r="H16" s="311"/>
      <c r="I16" s="424"/>
      <c r="J16" s="416"/>
      <c r="K16" s="416"/>
    </row>
    <row r="17" spans="1:11" x14ac:dyDescent="0.2">
      <c r="A17" s="1073"/>
      <c r="B17" s="1073"/>
      <c r="C17" s="1073"/>
      <c r="I17" s="416"/>
      <c r="J17" s="416"/>
      <c r="K17" s="416"/>
    </row>
    <row r="18" spans="1:11" ht="12.75" customHeight="1" x14ac:dyDescent="0.2">
      <c r="A18" s="419" t="s">
        <v>932</v>
      </c>
      <c r="B18" s="294"/>
      <c r="C18" s="294"/>
      <c r="D18" s="294"/>
      <c r="I18" s="416"/>
      <c r="J18" s="416"/>
      <c r="K18" s="416"/>
    </row>
    <row r="19" spans="1:11" x14ac:dyDescent="0.2">
      <c r="B19" s="1081" t="s">
        <v>935</v>
      </c>
      <c r="C19" s="1081"/>
      <c r="D19" s="1081"/>
      <c r="E19" s="1081"/>
      <c r="I19" s="538">
        <f>1000000*I8/I13</f>
        <v>229.13807725250763</v>
      </c>
      <c r="J19" s="538">
        <f>1000000*J8/J13</f>
        <v>294.95988009852675</v>
      </c>
      <c r="K19" s="538">
        <f>1000000*K8/K13</f>
        <v>315.46806624547975</v>
      </c>
    </row>
    <row r="21" spans="1:11" x14ac:dyDescent="0.2">
      <c r="A21" s="1072" t="s">
        <v>785</v>
      </c>
      <c r="B21" s="1072"/>
    </row>
  </sheetData>
  <mergeCells count="12">
    <mergeCell ref="M1:N1"/>
    <mergeCell ref="A21:B21"/>
    <mergeCell ref="A17:C17"/>
    <mergeCell ref="A1:F1"/>
    <mergeCell ref="A11:C11"/>
    <mergeCell ref="A13:F13"/>
    <mergeCell ref="B14:G16"/>
    <mergeCell ref="B9:G9"/>
    <mergeCell ref="A5:H5"/>
    <mergeCell ref="A8:G8"/>
    <mergeCell ref="A12:D12"/>
    <mergeCell ref="B19:E19"/>
  </mergeCells>
  <pageMargins left="0.23622047244094491" right="0.23622047244094491" top="0.74803149606299213" bottom="0.74803149606299213" header="0.31496062992125984" footer="0.31496062992125984"/>
  <pageSetup paperSize="9" fitToHeight="0" orientation="landscape" r:id="rId1"/>
  <headerFooter>
    <oddFooter>&amp;L&amp;Z&amp;F     &amp;A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2"/>
  <sheetViews>
    <sheetView showGridLines="0" workbookViewId="0">
      <selection sqref="A1:I1"/>
    </sheetView>
  </sheetViews>
  <sheetFormatPr defaultRowHeight="11.25" x14ac:dyDescent="0.2"/>
  <cols>
    <col min="1" max="1" width="2.6640625" style="69" customWidth="1"/>
    <col min="2" max="2" width="24" style="69" customWidth="1"/>
    <col min="3" max="3" width="9.33203125" style="69"/>
    <col min="4" max="4" width="5.33203125" style="69" customWidth="1"/>
    <col min="5" max="5" width="13.6640625" style="69" customWidth="1"/>
    <col min="6" max="6" width="4.6640625" style="69" customWidth="1"/>
    <col min="7" max="7" width="10" style="69" bestFit="1" customWidth="1"/>
    <col min="8" max="8" width="4.1640625" style="69" customWidth="1"/>
    <col min="9" max="9" width="9.33203125" style="69"/>
    <col min="10" max="10" width="4.33203125" style="69" customWidth="1"/>
    <col min="11" max="16384" width="9.33203125" style="69"/>
  </cols>
  <sheetData>
    <row r="1" spans="1:12" ht="18" customHeight="1" x14ac:dyDescent="0.25">
      <c r="A1" s="952" t="s">
        <v>597</v>
      </c>
      <c r="B1" s="952"/>
      <c r="C1" s="952"/>
      <c r="D1" s="952"/>
      <c r="E1" s="952"/>
      <c r="F1" s="952"/>
      <c r="G1" s="952"/>
      <c r="H1" s="952"/>
      <c r="I1" s="952"/>
      <c r="J1" s="530"/>
      <c r="K1" s="953"/>
      <c r="L1" s="953"/>
    </row>
    <row r="2" spans="1:12" ht="15" customHeight="1" x14ac:dyDescent="0.25">
      <c r="A2" s="530"/>
      <c r="B2" s="1082" t="s">
        <v>954</v>
      </c>
      <c r="C2" s="1082"/>
      <c r="D2" s="1082"/>
      <c r="E2" s="1082"/>
      <c r="F2" s="1082"/>
      <c r="G2" s="1082"/>
      <c r="H2" s="1082"/>
      <c r="I2" s="1082"/>
      <c r="J2" s="1082"/>
      <c r="K2" s="1082"/>
      <c r="L2" s="496"/>
    </row>
    <row r="3" spans="1:12" ht="15.75" x14ac:dyDescent="0.25">
      <c r="A3" s="530"/>
      <c r="B3" s="1082" t="s">
        <v>955</v>
      </c>
      <c r="C3" s="1082"/>
      <c r="D3" s="1082"/>
      <c r="E3" s="1082"/>
      <c r="F3" s="1082"/>
      <c r="G3" s="1082"/>
      <c r="H3" s="1082"/>
      <c r="I3" s="1082"/>
      <c r="J3" s="1082"/>
      <c r="K3" s="1082"/>
      <c r="L3" s="1082"/>
    </row>
    <row r="4" spans="1:12" ht="15" customHeight="1" x14ac:dyDescent="0.2">
      <c r="A4" s="522"/>
      <c r="B4" s="522"/>
      <c r="C4" s="522"/>
      <c r="D4" s="522"/>
      <c r="E4" s="522"/>
      <c r="F4" s="522"/>
      <c r="G4" s="522"/>
      <c r="H4" s="522"/>
      <c r="I4" s="522"/>
    </row>
    <row r="5" spans="1:12" ht="12.75" x14ac:dyDescent="0.2">
      <c r="A5" s="522"/>
      <c r="B5" s="283" t="s">
        <v>602</v>
      </c>
      <c r="C5" s="523">
        <v>2018</v>
      </c>
      <c r="D5" s="522"/>
      <c r="E5" s="522"/>
      <c r="F5" s="522"/>
      <c r="G5" s="522"/>
      <c r="H5" s="522"/>
      <c r="I5" s="522"/>
    </row>
    <row r="6" spans="1:12" ht="12.75" x14ac:dyDescent="0.2">
      <c r="A6" s="522"/>
      <c r="B6" s="522"/>
      <c r="C6" s="522"/>
      <c r="D6" s="522"/>
      <c r="E6" s="522"/>
      <c r="F6" s="522"/>
      <c r="G6" s="522"/>
      <c r="H6" s="522"/>
      <c r="I6" s="522"/>
    </row>
    <row r="7" spans="1:12" ht="12.75" x14ac:dyDescent="0.2">
      <c r="A7" s="522"/>
      <c r="B7" s="522"/>
      <c r="C7" s="522"/>
      <c r="D7" s="522"/>
      <c r="E7" s="522"/>
      <c r="F7" s="522"/>
      <c r="G7" s="522"/>
      <c r="H7" s="522"/>
      <c r="I7" s="522"/>
    </row>
    <row r="8" spans="1:12" ht="12.75" x14ac:dyDescent="0.2">
      <c r="A8" s="522"/>
      <c r="B8" s="522"/>
      <c r="C8" s="1048" t="s">
        <v>598</v>
      </c>
      <c r="D8" s="1048"/>
      <c r="E8" s="522" t="s">
        <v>390</v>
      </c>
      <c r="F8" s="522"/>
      <c r="G8" s="522" t="s">
        <v>603</v>
      </c>
      <c r="H8" s="522"/>
      <c r="I8" s="522"/>
      <c r="K8" s="522" t="s">
        <v>750</v>
      </c>
    </row>
    <row r="9" spans="1:12" ht="12.75" x14ac:dyDescent="0.2">
      <c r="A9" s="522"/>
      <c r="B9" s="522"/>
      <c r="C9" s="312" t="s">
        <v>599</v>
      </c>
      <c r="D9" s="522"/>
      <c r="E9" s="312" t="s">
        <v>599</v>
      </c>
      <c r="F9" s="522"/>
      <c r="G9" s="1048" t="s">
        <v>604</v>
      </c>
      <c r="H9" s="1048"/>
      <c r="I9" s="522" t="s">
        <v>749</v>
      </c>
      <c r="K9" s="522" t="s">
        <v>751</v>
      </c>
    </row>
    <row r="10" spans="1:12" ht="12.75" x14ac:dyDescent="0.2">
      <c r="A10" s="522"/>
      <c r="B10" s="522"/>
      <c r="C10" s="1048" t="s">
        <v>600</v>
      </c>
      <c r="D10" s="1048"/>
      <c r="E10" s="522" t="s">
        <v>601</v>
      </c>
      <c r="F10" s="522"/>
      <c r="G10" s="522" t="s">
        <v>599</v>
      </c>
      <c r="H10" s="522"/>
      <c r="I10" s="522"/>
      <c r="K10" s="522" t="s">
        <v>752</v>
      </c>
    </row>
    <row r="11" spans="1:12" ht="12.75" x14ac:dyDescent="0.2">
      <c r="A11" s="522"/>
      <c r="B11" s="522"/>
      <c r="C11" s="522"/>
      <c r="D11" s="522"/>
      <c r="E11" s="522"/>
      <c r="F11" s="522"/>
      <c r="G11" s="522"/>
      <c r="H11" s="522"/>
      <c r="I11" s="522"/>
    </row>
    <row r="12" spans="1:12" ht="12.75" x14ac:dyDescent="0.2">
      <c r="A12" s="522"/>
      <c r="B12" s="522" t="s">
        <v>607</v>
      </c>
      <c r="C12" s="232">
        <v>1187</v>
      </c>
      <c r="D12" s="523"/>
      <c r="E12" s="232">
        <v>5438100</v>
      </c>
      <c r="F12" s="523"/>
      <c r="G12" s="425">
        <f>1000000*C12/E12</f>
        <v>218.27476508339311</v>
      </c>
      <c r="H12" s="523"/>
      <c r="I12" s="143">
        <f>G12</f>
        <v>218.27476508339311</v>
      </c>
      <c r="J12" s="104"/>
      <c r="K12" s="143">
        <f>I12/I17</f>
        <v>3.4000504063714589</v>
      </c>
    </row>
    <row r="13" spans="1:12" ht="12.75" x14ac:dyDescent="0.2">
      <c r="A13" s="522"/>
      <c r="B13" s="522"/>
      <c r="C13" s="523"/>
      <c r="D13" s="523"/>
      <c r="E13" s="523"/>
      <c r="F13" s="523"/>
      <c r="G13" s="523"/>
      <c r="H13" s="523"/>
      <c r="I13" s="523"/>
      <c r="J13" s="104"/>
      <c r="K13" s="104"/>
    </row>
    <row r="14" spans="1:12" ht="12.75" x14ac:dyDescent="0.2">
      <c r="A14" s="522"/>
      <c r="B14" s="522" t="s">
        <v>18</v>
      </c>
      <c r="C14" s="159">
        <f>C12</f>
        <v>1187</v>
      </c>
      <c r="D14" s="523"/>
      <c r="E14" s="523"/>
      <c r="F14" s="523"/>
      <c r="G14" s="523"/>
      <c r="H14" s="523"/>
      <c r="I14" s="523"/>
      <c r="J14" s="104"/>
      <c r="K14" s="104"/>
    </row>
    <row r="15" spans="1:12" ht="12.75" x14ac:dyDescent="0.2">
      <c r="A15" s="522"/>
      <c r="B15" s="522" t="s">
        <v>606</v>
      </c>
      <c r="C15" s="232">
        <v>2917</v>
      </c>
      <c r="D15" s="523"/>
      <c r="E15" s="523"/>
      <c r="F15" s="523"/>
      <c r="G15" s="523"/>
      <c r="H15" s="523"/>
      <c r="I15" s="523"/>
      <c r="J15" s="104"/>
      <c r="K15" s="104"/>
    </row>
    <row r="16" spans="1:12" ht="12.75" x14ac:dyDescent="0.2">
      <c r="A16" s="522"/>
      <c r="B16" s="522" t="s">
        <v>608</v>
      </c>
      <c r="C16" s="523">
        <v>161</v>
      </c>
      <c r="D16" s="523"/>
      <c r="E16" s="523"/>
      <c r="F16" s="523"/>
      <c r="G16" s="523"/>
      <c r="H16" s="523"/>
      <c r="I16" s="523"/>
      <c r="J16" s="104"/>
      <c r="K16" s="104"/>
    </row>
    <row r="17" spans="1:11" ht="12.75" x14ac:dyDescent="0.2">
      <c r="A17" s="522"/>
      <c r="B17" s="522" t="s">
        <v>609</v>
      </c>
      <c r="C17" s="159">
        <f>SUM(C14:C16)</f>
        <v>4265</v>
      </c>
      <c r="D17" s="523"/>
      <c r="E17" s="232">
        <v>66435600</v>
      </c>
      <c r="F17" s="523"/>
      <c r="G17" s="425">
        <f>1000000*C17/E17</f>
        <v>64.197508564685194</v>
      </c>
      <c r="H17" s="523"/>
      <c r="I17" s="143">
        <f>G17</f>
        <v>64.197508564685194</v>
      </c>
      <c r="J17" s="104"/>
      <c r="K17" s="104"/>
    </row>
    <row r="18" spans="1:11" ht="12.75" x14ac:dyDescent="0.2">
      <c r="A18" s="522"/>
      <c r="B18" s="522"/>
      <c r="C18" s="522"/>
      <c r="D18" s="522"/>
      <c r="E18" s="522"/>
      <c r="F18" s="522"/>
      <c r="G18" s="522"/>
      <c r="H18" s="522"/>
      <c r="I18" s="522"/>
    </row>
    <row r="19" spans="1:11" ht="12.75" x14ac:dyDescent="0.2">
      <c r="A19" s="522"/>
      <c r="B19" s="1048" t="s">
        <v>605</v>
      </c>
      <c r="C19" s="1048"/>
      <c r="D19" s="1048"/>
      <c r="E19" s="1048"/>
      <c r="F19" s="1048"/>
      <c r="G19" s="1048"/>
      <c r="H19" s="1048"/>
      <c r="I19" s="1048"/>
      <c r="J19" s="1048"/>
      <c r="K19" s="1048"/>
    </row>
    <row r="20" spans="1:11" ht="12.75" x14ac:dyDescent="0.2">
      <c r="A20" s="522"/>
      <c r="B20" s="1048" t="s">
        <v>610</v>
      </c>
      <c r="C20" s="1048"/>
      <c r="D20" s="1048"/>
      <c r="E20" s="1048"/>
      <c r="F20" s="1048"/>
      <c r="G20" s="1048"/>
      <c r="H20" s="1048"/>
      <c r="I20" s="1048"/>
      <c r="J20" s="1048"/>
      <c r="K20" s="1048"/>
    </row>
    <row r="21" spans="1:11" ht="12.75" x14ac:dyDescent="0.2">
      <c r="A21" s="522"/>
      <c r="B21" s="522"/>
      <c r="C21" s="522"/>
      <c r="D21" s="522"/>
      <c r="E21" s="522"/>
      <c r="F21" s="522"/>
      <c r="G21" s="522"/>
      <c r="H21" s="522"/>
      <c r="I21" s="522"/>
    </row>
    <row r="22" spans="1:11" ht="12.75" x14ac:dyDescent="0.2">
      <c r="A22" s="522"/>
      <c r="B22" s="283" t="s">
        <v>602</v>
      </c>
      <c r="C22" s="523">
        <v>2019</v>
      </c>
      <c r="D22" s="522"/>
      <c r="E22" s="522"/>
      <c r="F22" s="522"/>
      <c r="G22" s="522"/>
      <c r="H22" s="522"/>
      <c r="I22" s="522"/>
    </row>
    <row r="23" spans="1:11" ht="12.75" x14ac:dyDescent="0.2">
      <c r="A23" s="522"/>
      <c r="B23" s="522"/>
      <c r="C23" s="523"/>
      <c r="D23" s="522"/>
      <c r="E23" s="522"/>
      <c r="F23" s="522"/>
      <c r="G23" s="522"/>
      <c r="H23" s="522"/>
      <c r="I23" s="522"/>
    </row>
    <row r="24" spans="1:11" ht="12.75" x14ac:dyDescent="0.2">
      <c r="A24" s="522"/>
      <c r="B24" s="522"/>
      <c r="C24" s="522"/>
      <c r="D24" s="522"/>
      <c r="E24" s="522"/>
      <c r="F24" s="522"/>
      <c r="G24" s="522"/>
      <c r="H24" s="522"/>
      <c r="I24" s="522"/>
    </row>
    <row r="25" spans="1:11" ht="12.75" x14ac:dyDescent="0.2">
      <c r="A25" s="522"/>
      <c r="B25" s="522"/>
      <c r="C25" s="1048" t="s">
        <v>598</v>
      </c>
      <c r="D25" s="1048"/>
      <c r="E25" s="522" t="s">
        <v>390</v>
      </c>
      <c r="F25" s="522"/>
      <c r="G25" s="522" t="s">
        <v>603</v>
      </c>
      <c r="H25" s="522"/>
      <c r="I25" s="522"/>
      <c r="K25" s="522" t="s">
        <v>750</v>
      </c>
    </row>
    <row r="26" spans="1:11" ht="12.75" x14ac:dyDescent="0.2">
      <c r="A26" s="522"/>
      <c r="B26" s="522"/>
      <c r="C26" s="312" t="s">
        <v>599</v>
      </c>
      <c r="D26" s="522"/>
      <c r="E26" s="312" t="s">
        <v>599</v>
      </c>
      <c r="F26" s="522"/>
      <c r="G26" s="1048" t="s">
        <v>604</v>
      </c>
      <c r="H26" s="1048"/>
      <c r="I26" s="522" t="s">
        <v>749</v>
      </c>
      <c r="K26" s="522" t="s">
        <v>751</v>
      </c>
    </row>
    <row r="27" spans="1:11" ht="12.75" x14ac:dyDescent="0.2">
      <c r="A27" s="522"/>
      <c r="B27" s="522"/>
      <c r="C27" s="1048" t="s">
        <v>600</v>
      </c>
      <c r="D27" s="1048"/>
      <c r="E27" s="522" t="s">
        <v>601</v>
      </c>
      <c r="F27" s="522"/>
      <c r="G27" s="522" t="s">
        <v>599</v>
      </c>
      <c r="H27" s="522"/>
      <c r="I27" s="522"/>
      <c r="K27" s="522" t="s">
        <v>752</v>
      </c>
    </row>
    <row r="28" spans="1:11" ht="12.75" x14ac:dyDescent="0.2">
      <c r="A28" s="522"/>
      <c r="B28" s="522"/>
      <c r="C28" s="522"/>
      <c r="D28" s="522"/>
      <c r="E28" s="522"/>
      <c r="F28" s="522"/>
      <c r="G28" s="522"/>
      <c r="H28" s="522"/>
      <c r="I28" s="522"/>
    </row>
    <row r="29" spans="1:11" ht="12.75" x14ac:dyDescent="0.2">
      <c r="A29" s="522"/>
      <c r="B29" s="522" t="s">
        <v>607</v>
      </c>
      <c r="C29" s="232">
        <v>1264</v>
      </c>
      <c r="D29" s="523"/>
      <c r="E29" s="232">
        <v>5463300</v>
      </c>
      <c r="F29" s="523"/>
      <c r="G29" s="425">
        <f>1000000*C29/E29</f>
        <v>231.3619973276225</v>
      </c>
      <c r="H29" s="523"/>
      <c r="I29" s="143">
        <f>G29</f>
        <v>231.3619973276225</v>
      </c>
      <c r="J29" s="104"/>
      <c r="K29" s="143">
        <f>I29/I34</f>
        <v>3.5873358130519306</v>
      </c>
    </row>
    <row r="30" spans="1:11" ht="12.75" x14ac:dyDescent="0.2">
      <c r="A30" s="522"/>
      <c r="B30" s="522"/>
      <c r="C30" s="523"/>
      <c r="D30" s="523"/>
      <c r="E30" s="523"/>
      <c r="F30" s="523"/>
      <c r="G30" s="523"/>
      <c r="H30" s="523"/>
      <c r="I30" s="523"/>
      <c r="J30" s="104"/>
      <c r="K30" s="104"/>
    </row>
    <row r="31" spans="1:11" ht="12.75" x14ac:dyDescent="0.2">
      <c r="A31" s="522"/>
      <c r="B31" s="522" t="s">
        <v>18</v>
      </c>
      <c r="C31" s="159">
        <f>C29</f>
        <v>1264</v>
      </c>
      <c r="D31" s="523"/>
      <c r="E31" s="523"/>
      <c r="F31" s="523"/>
      <c r="G31" s="523"/>
      <c r="H31" s="523"/>
      <c r="I31" s="523"/>
      <c r="J31" s="104"/>
      <c r="K31" s="104"/>
    </row>
    <row r="32" spans="1:11" ht="12.75" x14ac:dyDescent="0.2">
      <c r="A32" s="522"/>
      <c r="B32" s="522" t="s">
        <v>606</v>
      </c>
      <c r="C32" s="232">
        <v>2883</v>
      </c>
      <c r="D32" s="523"/>
      <c r="E32" s="523"/>
      <c r="F32" s="523"/>
      <c r="G32" s="523"/>
      <c r="H32" s="523"/>
      <c r="I32" s="523"/>
      <c r="J32" s="104"/>
      <c r="K32" s="104"/>
    </row>
    <row r="33" spans="1:12" ht="12.75" x14ac:dyDescent="0.2">
      <c r="A33" s="522"/>
      <c r="B33" s="522" t="s">
        <v>947</v>
      </c>
      <c r="C33" s="426">
        <v>161</v>
      </c>
      <c r="D33" s="523"/>
      <c r="E33" s="523"/>
      <c r="F33" s="523"/>
      <c r="G33" s="523"/>
      <c r="H33" s="523"/>
      <c r="I33" s="523"/>
      <c r="J33" s="104"/>
      <c r="K33" s="104"/>
    </row>
    <row r="34" spans="1:12" ht="12.75" x14ac:dyDescent="0.2">
      <c r="A34" s="522"/>
      <c r="B34" s="522" t="s">
        <v>609</v>
      </c>
      <c r="C34" s="159">
        <f>SUM(C31:C33)</f>
        <v>4308</v>
      </c>
      <c r="D34" s="523"/>
      <c r="E34" s="232">
        <v>66796807</v>
      </c>
      <c r="F34" s="523"/>
      <c r="G34" s="425">
        <f>1000000*C34/E34</f>
        <v>64.494100743468167</v>
      </c>
      <c r="H34" s="523"/>
      <c r="I34" s="143">
        <f>G34</f>
        <v>64.494100743468167</v>
      </c>
      <c r="J34" s="104"/>
      <c r="K34" s="104"/>
    </row>
    <row r="35" spans="1:12" ht="12.75" x14ac:dyDescent="0.2">
      <c r="A35" s="522"/>
      <c r="B35" s="522"/>
      <c r="C35" s="522"/>
      <c r="D35" s="522"/>
      <c r="E35" s="522"/>
      <c r="F35" s="522"/>
      <c r="G35" s="522"/>
      <c r="H35" s="522"/>
      <c r="I35" s="522"/>
    </row>
    <row r="36" spans="1:12" ht="12.75" x14ac:dyDescent="0.2">
      <c r="A36" s="522"/>
      <c r="B36" s="1048" t="s">
        <v>605</v>
      </c>
      <c r="C36" s="1048"/>
      <c r="D36" s="1048"/>
      <c r="E36" s="1048"/>
      <c r="F36" s="1048"/>
      <c r="G36" s="1048"/>
      <c r="H36" s="1048"/>
      <c r="I36" s="1048"/>
      <c r="J36" s="1048"/>
      <c r="K36" s="1048"/>
    </row>
    <row r="37" spans="1:12" ht="12.75" x14ac:dyDescent="0.2">
      <c r="A37" s="522"/>
      <c r="B37" s="1048" t="s">
        <v>948</v>
      </c>
      <c r="C37" s="1048"/>
      <c r="D37" s="1048"/>
      <c r="E37" s="1048"/>
      <c r="F37" s="1048"/>
      <c r="G37" s="1048"/>
      <c r="H37" s="1048"/>
      <c r="I37" s="1048"/>
      <c r="J37" s="1048"/>
      <c r="K37" s="1048"/>
    </row>
    <row r="38" spans="1:12" ht="12.75" x14ac:dyDescent="0.2">
      <c r="A38" s="522"/>
      <c r="B38" s="1048" t="s">
        <v>949</v>
      </c>
      <c r="C38" s="1048"/>
      <c r="D38" s="1048"/>
      <c r="E38" s="1048"/>
      <c r="F38" s="1048"/>
      <c r="G38" s="1048"/>
      <c r="H38" s="1048"/>
      <c r="I38" s="1048"/>
      <c r="J38" s="1048"/>
      <c r="K38" s="1048"/>
      <c r="L38" s="1048"/>
    </row>
    <row r="39" spans="1:12" ht="12.75" x14ac:dyDescent="0.2">
      <c r="A39" s="522"/>
      <c r="B39" s="1048" t="s">
        <v>950</v>
      </c>
      <c r="C39" s="1048"/>
      <c r="D39" s="1048"/>
      <c r="E39" s="1048"/>
      <c r="F39" s="1048"/>
      <c r="G39" s="1048"/>
      <c r="H39" s="522"/>
      <c r="I39" s="522"/>
      <c r="J39" s="522"/>
      <c r="K39" s="522"/>
    </row>
    <row r="40" spans="1:12" ht="12.75" x14ac:dyDescent="0.2">
      <c r="A40" s="522"/>
      <c r="B40" s="1048" t="s">
        <v>951</v>
      </c>
      <c r="C40" s="1048"/>
      <c r="D40" s="1048"/>
      <c r="E40" s="1048"/>
      <c r="F40" s="1048"/>
      <c r="G40" s="1048"/>
      <c r="H40" s="1048"/>
      <c r="I40" s="522"/>
      <c r="J40" s="522"/>
      <c r="K40" s="522"/>
    </row>
    <row r="41" spans="1:12" ht="12.75" x14ac:dyDescent="0.2">
      <c r="A41" s="522"/>
      <c r="B41" s="1048" t="s">
        <v>952</v>
      </c>
      <c r="C41" s="1048"/>
      <c r="D41" s="1048"/>
      <c r="E41" s="1048"/>
      <c r="F41" s="1048"/>
      <c r="G41" s="1048"/>
      <c r="H41" s="1048"/>
      <c r="I41" s="1048"/>
      <c r="J41" s="1048"/>
      <c r="K41" s="1048"/>
      <c r="L41" s="1048"/>
    </row>
    <row r="42" spans="1:12" ht="12.75" x14ac:dyDescent="0.2">
      <c r="A42" s="522"/>
      <c r="B42" s="1048" t="s">
        <v>953</v>
      </c>
      <c r="C42" s="1048"/>
      <c r="D42" s="1048"/>
      <c r="E42" s="1048"/>
      <c r="F42" s="1048"/>
      <c r="G42" s="1048"/>
      <c r="H42" s="1048"/>
      <c r="I42" s="1048"/>
      <c r="J42" s="1048"/>
      <c r="K42" s="522"/>
    </row>
    <row r="43" spans="1:12" ht="12.75" x14ac:dyDescent="0.2">
      <c r="A43" s="522"/>
      <c r="B43" s="522"/>
      <c r="C43" s="522"/>
      <c r="D43" s="522"/>
      <c r="E43" s="522"/>
      <c r="F43" s="522"/>
      <c r="G43" s="522"/>
      <c r="H43" s="522"/>
      <c r="I43" s="522"/>
    </row>
    <row r="44" spans="1:12" ht="12.75" x14ac:dyDescent="0.2">
      <c r="A44" s="1072" t="s">
        <v>785</v>
      </c>
      <c r="B44" s="1072"/>
      <c r="C44" s="522"/>
      <c r="D44" s="522"/>
      <c r="E44" s="522"/>
      <c r="F44" s="522"/>
      <c r="G44" s="522"/>
      <c r="H44" s="522"/>
      <c r="I44" s="522"/>
    </row>
    <row r="45" spans="1:12" ht="12.75" x14ac:dyDescent="0.2">
      <c r="A45" s="522"/>
      <c r="B45" s="522"/>
      <c r="C45" s="522"/>
      <c r="D45" s="522"/>
      <c r="E45" s="522"/>
      <c r="F45" s="522"/>
      <c r="G45" s="522"/>
      <c r="H45" s="522"/>
      <c r="I45" s="522"/>
    </row>
    <row r="46" spans="1:12" ht="12.75" x14ac:dyDescent="0.2">
      <c r="A46" s="522"/>
      <c r="C46" s="522"/>
      <c r="D46" s="522"/>
      <c r="E46" s="522"/>
      <c r="F46" s="522"/>
      <c r="G46" s="522"/>
      <c r="H46" s="522"/>
      <c r="I46" s="522"/>
    </row>
    <row r="47" spans="1:12" ht="12.75" x14ac:dyDescent="0.2">
      <c r="A47" s="522"/>
      <c r="B47" s="522"/>
      <c r="C47" s="522"/>
      <c r="D47" s="522"/>
      <c r="E47" s="522"/>
      <c r="F47" s="522"/>
      <c r="G47" s="522"/>
      <c r="H47" s="522"/>
      <c r="I47" s="522"/>
    </row>
    <row r="48" spans="1:12" ht="12.75" x14ac:dyDescent="0.2">
      <c r="A48" s="522"/>
      <c r="B48" s="522"/>
      <c r="C48" s="522"/>
      <c r="D48" s="522"/>
      <c r="E48" s="522"/>
      <c r="F48" s="522"/>
      <c r="G48" s="522"/>
      <c r="H48" s="522"/>
      <c r="I48" s="522"/>
    </row>
    <row r="49" spans="1:9" ht="12.75" x14ac:dyDescent="0.2">
      <c r="A49" s="522"/>
      <c r="B49" s="522"/>
      <c r="C49" s="522"/>
      <c r="D49" s="522"/>
      <c r="E49" s="522"/>
      <c r="F49" s="522"/>
      <c r="G49" s="522"/>
      <c r="H49" s="522"/>
      <c r="I49" s="522"/>
    </row>
    <row r="50" spans="1:9" ht="12.75" x14ac:dyDescent="0.2">
      <c r="A50" s="522"/>
      <c r="B50" s="522"/>
      <c r="C50" s="522"/>
      <c r="D50" s="522"/>
      <c r="E50" s="522"/>
      <c r="F50" s="522"/>
      <c r="G50" s="522"/>
      <c r="H50" s="522"/>
      <c r="I50" s="522"/>
    </row>
    <row r="51" spans="1:9" ht="12.75" x14ac:dyDescent="0.2">
      <c r="A51" s="522"/>
      <c r="B51" s="522"/>
      <c r="C51" s="522"/>
      <c r="D51" s="522"/>
      <c r="E51" s="522"/>
      <c r="F51" s="522"/>
      <c r="G51" s="522"/>
      <c r="H51" s="522"/>
      <c r="I51" s="522"/>
    </row>
    <row r="52" spans="1:9" ht="12.75" x14ac:dyDescent="0.2">
      <c r="A52" s="522"/>
      <c r="B52" s="522"/>
      <c r="C52" s="522"/>
      <c r="D52" s="522"/>
      <c r="E52" s="522"/>
      <c r="F52" s="522"/>
      <c r="G52" s="522"/>
      <c r="H52" s="522"/>
      <c r="I52" s="522"/>
    </row>
  </sheetData>
  <mergeCells count="20">
    <mergeCell ref="B38:L38"/>
    <mergeCell ref="C25:D25"/>
    <mergeCell ref="G26:H26"/>
    <mergeCell ref="C27:D27"/>
    <mergeCell ref="B36:K36"/>
    <mergeCell ref="B37:K37"/>
    <mergeCell ref="B20:K20"/>
    <mergeCell ref="B19:K19"/>
    <mergeCell ref="A1:I1"/>
    <mergeCell ref="K1:L1"/>
    <mergeCell ref="C8:D8"/>
    <mergeCell ref="C10:D10"/>
    <mergeCell ref="G9:H9"/>
    <mergeCell ref="B2:K2"/>
    <mergeCell ref="B3:L3"/>
    <mergeCell ref="B39:G39"/>
    <mergeCell ref="B40:H40"/>
    <mergeCell ref="B41:L41"/>
    <mergeCell ref="B42:J42"/>
    <mergeCell ref="A44:B44"/>
  </mergeCells>
  <pageMargins left="0.70866141732283472" right="0.70866141732283472" top="0.74803149606299213" bottom="0.74803149606299213" header="0.31496062992125984" footer="0.31496062992125984"/>
  <pageSetup paperSize="9" orientation="portrait" r:id="rId1"/>
  <headerFooter>
    <oddFooter xml:space="preserve">&amp;L&amp;F   &amp;A  </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9"/>
  <sheetViews>
    <sheetView showGridLines="0" workbookViewId="0">
      <selection sqref="A1:H1"/>
    </sheetView>
  </sheetViews>
  <sheetFormatPr defaultRowHeight="11.25" x14ac:dyDescent="0.2"/>
  <cols>
    <col min="1" max="1" width="36.33203125" style="85" customWidth="1"/>
    <col min="2" max="4" width="10.83203125" style="85" customWidth="1"/>
    <col min="5" max="16384" width="9.33203125" style="85"/>
  </cols>
  <sheetData>
    <row r="1" spans="1:11" ht="18" customHeight="1" x14ac:dyDescent="0.25">
      <c r="A1" s="1083" t="s">
        <v>911</v>
      </c>
      <c r="B1" s="1083"/>
      <c r="C1" s="1083"/>
      <c r="D1" s="1083"/>
      <c r="E1" s="1083"/>
      <c r="F1" s="1083"/>
      <c r="G1" s="1083"/>
      <c r="H1" s="1083"/>
      <c r="J1" s="758"/>
      <c r="K1" s="758"/>
    </row>
    <row r="2" spans="1:11" ht="15" customHeight="1" x14ac:dyDescent="0.25">
      <c r="A2" s="1083" t="s">
        <v>912</v>
      </c>
      <c r="B2" s="1083"/>
      <c r="C2" s="1083"/>
      <c r="D2" s="1083"/>
      <c r="E2" s="1083"/>
      <c r="F2" s="1083"/>
      <c r="G2" s="1083"/>
      <c r="H2" s="1083"/>
    </row>
    <row r="3" spans="1:11" ht="12.75" customHeight="1" x14ac:dyDescent="0.25">
      <c r="A3" s="1083" t="s">
        <v>913</v>
      </c>
      <c r="B3" s="1083"/>
      <c r="C3" s="1083"/>
      <c r="D3" s="1083"/>
      <c r="E3" s="1083"/>
      <c r="F3" s="1083"/>
      <c r="G3" s="1083"/>
      <c r="H3" s="1083"/>
    </row>
    <row r="4" spans="1:11" ht="12.75" customHeight="1" x14ac:dyDescent="0.2">
      <c r="A4" s="407"/>
      <c r="B4" s="402"/>
      <c r="C4" s="402"/>
      <c r="D4" s="402"/>
    </row>
    <row r="5" spans="1:11" ht="12.75" customHeight="1" x14ac:dyDescent="0.2">
      <c r="A5" s="1084" t="s">
        <v>917</v>
      </c>
      <c r="B5" s="1084"/>
      <c r="C5" s="1084"/>
      <c r="D5" s="1084"/>
      <c r="E5" s="1084"/>
      <c r="F5" s="1084"/>
      <c r="G5" s="1084"/>
    </row>
    <row r="6" spans="1:11" ht="12.75" x14ac:dyDescent="0.2">
      <c r="A6" s="1084" t="s">
        <v>918</v>
      </c>
      <c r="B6" s="1084"/>
      <c r="C6" s="402"/>
      <c r="D6" s="402"/>
    </row>
    <row r="7" spans="1:11" ht="12.75" x14ac:dyDescent="0.2">
      <c r="B7" s="402"/>
      <c r="C7" s="402"/>
      <c r="D7" s="402"/>
    </row>
    <row r="8" spans="1:11" ht="12.75" x14ac:dyDescent="0.2">
      <c r="A8" s="402"/>
      <c r="B8" s="402"/>
      <c r="C8" s="402"/>
      <c r="D8" s="402"/>
    </row>
    <row r="9" spans="1:11" ht="12.75" x14ac:dyDescent="0.2">
      <c r="A9" s="406"/>
      <c r="C9" s="402" t="s">
        <v>914</v>
      </c>
    </row>
    <row r="10" spans="1:11" x14ac:dyDescent="0.2">
      <c r="A10" s="1085" t="s">
        <v>887</v>
      </c>
      <c r="B10" s="1086" t="s">
        <v>915</v>
      </c>
      <c r="C10" s="1086" t="s">
        <v>916</v>
      </c>
      <c r="D10" s="1087" t="s">
        <v>102</v>
      </c>
    </row>
    <row r="11" spans="1:11" x14ac:dyDescent="0.2">
      <c r="A11" s="1085"/>
      <c r="B11" s="1086"/>
      <c r="C11" s="1086"/>
      <c r="D11" s="1087"/>
    </row>
    <row r="12" spans="1:11" ht="13.5" customHeight="1" x14ac:dyDescent="0.2">
      <c r="A12" s="1085"/>
      <c r="B12" s="1086"/>
      <c r="C12" s="1086"/>
      <c r="D12" s="1087"/>
    </row>
    <row r="13" spans="1:11" ht="13.5" customHeight="1" x14ac:dyDescent="0.2"/>
    <row r="14" spans="1:11" ht="12.75" x14ac:dyDescent="0.2">
      <c r="A14" s="405">
        <v>0</v>
      </c>
      <c r="B14" s="403">
        <v>14</v>
      </c>
      <c r="C14" s="403" t="s">
        <v>843</v>
      </c>
      <c r="D14" s="403">
        <v>14</v>
      </c>
    </row>
    <row r="15" spans="1:11" ht="12.75" x14ac:dyDescent="0.2">
      <c r="A15" s="405">
        <v>1</v>
      </c>
      <c r="B15" s="403">
        <v>147</v>
      </c>
      <c r="C15" s="403">
        <v>36</v>
      </c>
      <c r="D15" s="403">
        <v>183</v>
      </c>
    </row>
    <row r="16" spans="1:11" ht="12.75" x14ac:dyDescent="0.2">
      <c r="A16" s="405">
        <v>2</v>
      </c>
      <c r="B16" s="403">
        <v>266</v>
      </c>
      <c r="C16" s="403">
        <v>34</v>
      </c>
      <c r="D16" s="403">
        <v>300</v>
      </c>
    </row>
    <row r="17" spans="1:4" ht="12.75" x14ac:dyDescent="0.2">
      <c r="A17" s="405">
        <v>3</v>
      </c>
      <c r="B17" s="403">
        <v>289</v>
      </c>
      <c r="C17" s="403">
        <v>28</v>
      </c>
      <c r="D17" s="403">
        <v>317</v>
      </c>
    </row>
    <row r="18" spans="1:4" ht="12.75" x14ac:dyDescent="0.2">
      <c r="A18" s="405">
        <v>4</v>
      </c>
      <c r="B18" s="403">
        <v>220</v>
      </c>
      <c r="C18" s="403">
        <v>23</v>
      </c>
      <c r="D18" s="403">
        <v>243</v>
      </c>
    </row>
    <row r="19" spans="1:4" ht="12.75" x14ac:dyDescent="0.2">
      <c r="A19" s="405">
        <v>5</v>
      </c>
      <c r="B19" s="403">
        <v>101</v>
      </c>
      <c r="C19" s="403">
        <v>7</v>
      </c>
      <c r="D19" s="403">
        <v>108</v>
      </c>
    </row>
    <row r="20" spans="1:4" ht="12.75" x14ac:dyDescent="0.2">
      <c r="A20" s="405">
        <v>6</v>
      </c>
      <c r="B20" s="403">
        <v>50</v>
      </c>
      <c r="C20" s="403">
        <v>7</v>
      </c>
      <c r="D20" s="403">
        <v>57</v>
      </c>
    </row>
    <row r="21" spans="1:4" ht="12.75" x14ac:dyDescent="0.2">
      <c r="A21" s="405">
        <v>7</v>
      </c>
      <c r="B21" s="403">
        <v>29</v>
      </c>
      <c r="C21" s="403" t="s">
        <v>843</v>
      </c>
      <c r="D21" s="403">
        <v>29</v>
      </c>
    </row>
    <row r="22" spans="1:4" ht="12.75" x14ac:dyDescent="0.2">
      <c r="A22" s="405">
        <v>8</v>
      </c>
      <c r="B22" s="403">
        <v>5</v>
      </c>
      <c r="C22" s="403">
        <v>1</v>
      </c>
      <c r="D22" s="403">
        <v>6</v>
      </c>
    </row>
    <row r="23" spans="1:4" ht="12.75" x14ac:dyDescent="0.2">
      <c r="A23" s="405">
        <v>9</v>
      </c>
      <c r="B23" s="403">
        <v>5</v>
      </c>
      <c r="C23" s="403" t="s">
        <v>843</v>
      </c>
      <c r="D23" s="403">
        <v>5</v>
      </c>
    </row>
    <row r="24" spans="1:4" ht="12.75" x14ac:dyDescent="0.2">
      <c r="A24" s="405">
        <v>10</v>
      </c>
      <c r="B24" s="403" t="s">
        <v>843</v>
      </c>
      <c r="C24" s="403">
        <v>1</v>
      </c>
      <c r="D24" s="403">
        <v>1</v>
      </c>
    </row>
    <row r="25" spans="1:4" ht="12.75" x14ac:dyDescent="0.2">
      <c r="A25" s="405">
        <v>11</v>
      </c>
      <c r="B25" s="403">
        <v>1</v>
      </c>
      <c r="C25" s="403" t="s">
        <v>843</v>
      </c>
      <c r="D25" s="403">
        <v>1</v>
      </c>
    </row>
    <row r="26" spans="1:4" ht="12.75" x14ac:dyDescent="0.2">
      <c r="A26" s="404" t="s">
        <v>102</v>
      </c>
      <c r="B26" s="403">
        <v>1127</v>
      </c>
      <c r="C26" s="403">
        <v>137</v>
      </c>
      <c r="D26" s="403">
        <v>1264</v>
      </c>
    </row>
    <row r="29" spans="1:4" x14ac:dyDescent="0.2">
      <c r="A29" s="1072" t="s">
        <v>785</v>
      </c>
      <c r="B29" s="1072"/>
    </row>
  </sheetData>
  <mergeCells count="11">
    <mergeCell ref="A29:B29"/>
    <mergeCell ref="J1:K1"/>
    <mergeCell ref="A1:H1"/>
    <mergeCell ref="A2:H2"/>
    <mergeCell ref="A3:H3"/>
    <mergeCell ref="A5:G5"/>
    <mergeCell ref="A6:B6"/>
    <mergeCell ref="A10:A12"/>
    <mergeCell ref="B10:B12"/>
    <mergeCell ref="C10:C12"/>
    <mergeCell ref="D10:D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showGridLines="0" zoomScaleNormal="100" workbookViewId="0">
      <selection sqref="A1:G1"/>
    </sheetView>
  </sheetViews>
  <sheetFormatPr defaultColWidth="9.1640625" defaultRowHeight="11.25" customHeight="1" x14ac:dyDescent="0.2"/>
  <cols>
    <col min="1" max="1" width="20.83203125" style="10" customWidth="1"/>
    <col min="2" max="2" width="11" style="10" customWidth="1"/>
    <col min="3" max="3" width="15" style="10" customWidth="1"/>
    <col min="4" max="8" width="14.1640625" style="10" customWidth="1"/>
    <col min="9" max="9" width="14.83203125" style="10" customWidth="1"/>
    <col min="10" max="14" width="14.33203125" style="10" customWidth="1"/>
    <col min="15" max="15" width="11.5" style="10" customWidth="1"/>
    <col min="16" max="16" width="10" style="10" customWidth="1"/>
    <col min="17" max="17" width="11.33203125" style="660" customWidth="1"/>
    <col min="18" max="18" width="13" style="10" customWidth="1"/>
    <col min="19" max="19" width="3.6640625" style="10" customWidth="1"/>
    <col min="20" max="16384" width="9.1640625" style="10"/>
  </cols>
  <sheetData>
    <row r="1" spans="1:22" ht="18" customHeight="1" x14ac:dyDescent="0.2">
      <c r="A1" s="776" t="s">
        <v>792</v>
      </c>
      <c r="B1" s="776"/>
      <c r="C1" s="776"/>
      <c r="D1" s="776"/>
      <c r="E1" s="776"/>
      <c r="F1" s="776"/>
      <c r="G1" s="776"/>
      <c r="H1" s="447"/>
      <c r="I1" s="779" t="s">
        <v>761</v>
      </c>
      <c r="J1" s="779"/>
      <c r="K1" s="358"/>
      <c r="L1" s="358"/>
      <c r="M1" s="358"/>
      <c r="N1" s="358"/>
      <c r="O1" s="358"/>
      <c r="Q1" s="10"/>
      <c r="R1" s="358"/>
      <c r="T1" s="758"/>
      <c r="U1" s="758"/>
      <c r="V1" s="758"/>
    </row>
    <row r="2" spans="1:22" ht="15" customHeight="1" thickBot="1" x14ac:dyDescent="0.3">
      <c r="A2" s="112"/>
      <c r="B2" s="112"/>
      <c r="C2" s="113"/>
      <c r="D2" s="113"/>
      <c r="E2" s="113"/>
      <c r="F2" s="113"/>
      <c r="G2" s="113"/>
      <c r="H2" s="113"/>
      <c r="I2" s="113"/>
      <c r="J2" s="113"/>
      <c r="K2" s="113"/>
      <c r="L2" s="113"/>
      <c r="M2" s="113"/>
      <c r="N2" s="113"/>
      <c r="O2" s="113"/>
      <c r="P2" s="113"/>
      <c r="Q2" s="113"/>
      <c r="R2" s="113"/>
    </row>
    <row r="3" spans="1:22" ht="13.5" customHeight="1" x14ac:dyDescent="0.2">
      <c r="A3" s="791" t="s">
        <v>16</v>
      </c>
      <c r="B3" s="780" t="s">
        <v>139</v>
      </c>
      <c r="C3" s="784" t="s">
        <v>196</v>
      </c>
      <c r="D3" s="791" t="s">
        <v>33</v>
      </c>
      <c r="E3" s="793" t="s">
        <v>373</v>
      </c>
      <c r="F3" s="793" t="s">
        <v>358</v>
      </c>
      <c r="G3" s="793" t="s">
        <v>359</v>
      </c>
      <c r="H3" s="793" t="s">
        <v>360</v>
      </c>
      <c r="I3" s="794" t="s">
        <v>91</v>
      </c>
      <c r="J3" s="794"/>
      <c r="K3" s="451"/>
      <c r="L3" s="451"/>
      <c r="M3" s="451"/>
      <c r="N3" s="799" t="s">
        <v>643</v>
      </c>
      <c r="O3" s="788" t="s">
        <v>34</v>
      </c>
      <c r="P3" s="790" t="s">
        <v>374</v>
      </c>
      <c r="Q3" s="782" t="s">
        <v>192</v>
      </c>
      <c r="R3" s="786" t="s">
        <v>45</v>
      </c>
    </row>
    <row r="4" spans="1:22" ht="15" customHeight="1" x14ac:dyDescent="0.2">
      <c r="A4" s="791"/>
      <c r="B4" s="780"/>
      <c r="C4" s="784"/>
      <c r="D4" s="791"/>
      <c r="E4" s="780"/>
      <c r="F4" s="780"/>
      <c r="G4" s="780"/>
      <c r="H4" s="780"/>
      <c r="I4" s="448" t="s">
        <v>638</v>
      </c>
      <c r="J4" s="319" t="s">
        <v>92</v>
      </c>
      <c r="K4" s="318"/>
      <c r="L4" s="319" t="s">
        <v>92</v>
      </c>
      <c r="M4" s="318"/>
      <c r="N4" s="784"/>
      <c r="O4" s="788"/>
      <c r="P4" s="782"/>
      <c r="Q4" s="782"/>
      <c r="R4" s="786"/>
    </row>
    <row r="5" spans="1:22" ht="15" customHeight="1" x14ac:dyDescent="0.2">
      <c r="A5" s="791"/>
      <c r="B5" s="780"/>
      <c r="C5" s="784"/>
      <c r="D5" s="791"/>
      <c r="E5" s="780"/>
      <c r="F5" s="780"/>
      <c r="G5" s="780"/>
      <c r="H5" s="780"/>
      <c r="I5" s="795" t="s">
        <v>637</v>
      </c>
      <c r="J5" s="780" t="s">
        <v>665</v>
      </c>
      <c r="K5" s="452"/>
      <c r="L5" s="795" t="s">
        <v>666</v>
      </c>
      <c r="M5" s="452"/>
      <c r="N5" s="784"/>
      <c r="O5" s="788"/>
      <c r="P5" s="782"/>
      <c r="Q5" s="782"/>
      <c r="R5" s="786"/>
    </row>
    <row r="6" spans="1:22" ht="15" customHeight="1" x14ac:dyDescent="0.2">
      <c r="A6" s="791"/>
      <c r="B6" s="780"/>
      <c r="C6" s="784"/>
      <c r="D6" s="791"/>
      <c r="E6" s="780"/>
      <c r="F6" s="780"/>
      <c r="G6" s="780"/>
      <c r="H6" s="780"/>
      <c r="I6" s="795"/>
      <c r="J6" s="780"/>
      <c r="K6" s="797" t="s">
        <v>641</v>
      </c>
      <c r="L6" s="795"/>
      <c r="M6" s="797" t="s">
        <v>642</v>
      </c>
      <c r="N6" s="784"/>
      <c r="O6" s="788"/>
      <c r="P6" s="782"/>
      <c r="Q6" s="782"/>
      <c r="R6" s="786"/>
    </row>
    <row r="7" spans="1:22" ht="15" customHeight="1" x14ac:dyDescent="0.2">
      <c r="A7" s="791"/>
      <c r="B7" s="780"/>
      <c r="C7" s="784"/>
      <c r="D7" s="791"/>
      <c r="E7" s="780"/>
      <c r="F7" s="780"/>
      <c r="G7" s="780"/>
      <c r="H7" s="780"/>
      <c r="I7" s="795"/>
      <c r="J7" s="780"/>
      <c r="K7" s="797"/>
      <c r="L7" s="795"/>
      <c r="M7" s="797"/>
      <c r="N7" s="784"/>
      <c r="O7" s="788"/>
      <c r="P7" s="782"/>
      <c r="Q7" s="782"/>
      <c r="R7" s="786"/>
    </row>
    <row r="8" spans="1:22" ht="15" customHeight="1" x14ac:dyDescent="0.2">
      <c r="A8" s="791"/>
      <c r="B8" s="780"/>
      <c r="C8" s="784"/>
      <c r="D8" s="791"/>
      <c r="E8" s="780"/>
      <c r="F8" s="780"/>
      <c r="G8" s="780"/>
      <c r="H8" s="780"/>
      <c r="I8" s="795"/>
      <c r="J8" s="780"/>
      <c r="K8" s="797"/>
      <c r="L8" s="795"/>
      <c r="M8" s="797"/>
      <c r="N8" s="784"/>
      <c r="O8" s="788"/>
      <c r="P8" s="782"/>
      <c r="Q8" s="782"/>
      <c r="R8" s="786"/>
    </row>
    <row r="9" spans="1:22" ht="15" x14ac:dyDescent="0.2">
      <c r="A9" s="792"/>
      <c r="B9" s="781"/>
      <c r="C9" s="785"/>
      <c r="D9" s="792"/>
      <c r="E9" s="781"/>
      <c r="F9" s="781"/>
      <c r="G9" s="781"/>
      <c r="H9" s="781"/>
      <c r="I9" s="796"/>
      <c r="J9" s="781"/>
      <c r="K9" s="798"/>
      <c r="L9" s="796"/>
      <c r="M9" s="798"/>
      <c r="N9" s="785"/>
      <c r="O9" s="789"/>
      <c r="P9" s="783"/>
      <c r="Q9" s="783"/>
      <c r="R9" s="787"/>
    </row>
    <row r="10" spans="1:22" ht="15" x14ac:dyDescent="0.2">
      <c r="A10" s="120" t="s">
        <v>98</v>
      </c>
      <c r="B10" s="30"/>
      <c r="C10" s="30"/>
      <c r="D10" s="30"/>
      <c r="E10" s="30"/>
      <c r="F10" s="30"/>
      <c r="G10" s="30"/>
      <c r="H10" s="30"/>
      <c r="I10" s="30"/>
      <c r="J10" s="30"/>
      <c r="K10" s="30"/>
      <c r="L10" s="30"/>
      <c r="M10" s="30"/>
      <c r="N10" s="30"/>
      <c r="O10" s="30"/>
      <c r="P10" s="30"/>
      <c r="Q10" s="30"/>
      <c r="R10" s="30"/>
    </row>
    <row r="11" spans="1:22" ht="15" customHeight="1" x14ac:dyDescent="0.2">
      <c r="A11" s="47" t="s">
        <v>161</v>
      </c>
      <c r="B11" s="336">
        <f>AVERAGE(B14:B18)</f>
        <v>260</v>
      </c>
      <c r="C11" s="35">
        <f>AVERAGE(C14:C18)</f>
        <v>128.4</v>
      </c>
      <c r="D11" s="35">
        <f>AVERAGE(D14:D18)</f>
        <v>73.599999999999994</v>
      </c>
      <c r="E11" s="35" t="s">
        <v>80</v>
      </c>
      <c r="F11" s="35" t="s">
        <v>80</v>
      </c>
      <c r="G11" s="35" t="s">
        <v>80</v>
      </c>
      <c r="H11" s="35" t="s">
        <v>80</v>
      </c>
      <c r="I11" s="35" t="s">
        <v>80</v>
      </c>
      <c r="J11" s="35" t="s">
        <v>80</v>
      </c>
      <c r="K11" s="35">
        <f>AVERAGE(K14:K18)</f>
        <v>115.6</v>
      </c>
      <c r="L11" s="35" t="s">
        <v>80</v>
      </c>
      <c r="M11" s="35" t="s">
        <v>80</v>
      </c>
      <c r="N11" s="35" t="s">
        <v>80</v>
      </c>
      <c r="O11" s="35">
        <f>AVERAGE(O14:O18)</f>
        <v>5.6</v>
      </c>
      <c r="P11" s="35">
        <f>AVERAGE(P14:P18)</f>
        <v>6.6</v>
      </c>
      <c r="Q11" s="35" t="s">
        <v>80</v>
      </c>
      <c r="R11" s="35">
        <f>AVERAGE(R14:R18)</f>
        <v>91</v>
      </c>
    </row>
    <row r="12" spans="1:22" s="1" customFormat="1" ht="15" customHeight="1" x14ac:dyDescent="0.25">
      <c r="A12" s="81" t="s">
        <v>97</v>
      </c>
      <c r="B12" s="336">
        <f>AVERAGE(B21:B25)</f>
        <v>377</v>
      </c>
      <c r="C12" s="35">
        <f t="shared" ref="C12:R12" si="0">AVERAGE(C21:C25)</f>
        <v>228.6</v>
      </c>
      <c r="D12" s="35">
        <f t="shared" si="0"/>
        <v>90</v>
      </c>
      <c r="E12" s="35">
        <f t="shared" si="0"/>
        <v>291.60000000000002</v>
      </c>
      <c r="F12" s="35">
        <f t="shared" si="0"/>
        <v>19</v>
      </c>
      <c r="G12" s="35">
        <f t="shared" si="0"/>
        <v>46.6</v>
      </c>
      <c r="H12" s="35">
        <f t="shared" si="0"/>
        <v>334.4</v>
      </c>
      <c r="I12" s="35">
        <f t="shared" si="0"/>
        <v>127.8</v>
      </c>
      <c r="J12" s="35">
        <f t="shared" si="0"/>
        <v>127.8</v>
      </c>
      <c r="K12" s="35">
        <f t="shared" ref="K12:N12" si="1">AVERAGE(K21:K25)</f>
        <v>102.6</v>
      </c>
      <c r="L12" s="35">
        <f t="shared" si="1"/>
        <v>0</v>
      </c>
      <c r="M12" s="35">
        <f t="shared" si="1"/>
        <v>0</v>
      </c>
      <c r="N12" s="35">
        <f t="shared" si="1"/>
        <v>0</v>
      </c>
      <c r="O12" s="35">
        <f t="shared" si="0"/>
        <v>38.200000000000003</v>
      </c>
      <c r="P12" s="35">
        <f t="shared" si="0"/>
        <v>13</v>
      </c>
      <c r="Q12" s="35">
        <f t="shared" si="0"/>
        <v>10.6</v>
      </c>
      <c r="R12" s="35">
        <f t="shared" si="0"/>
        <v>129.19999999999999</v>
      </c>
    </row>
    <row r="13" spans="1:22" s="1" customFormat="1" ht="12" customHeight="1" x14ac:dyDescent="0.25">
      <c r="A13" s="27"/>
      <c r="B13" s="336"/>
      <c r="C13" s="35"/>
      <c r="D13" s="35"/>
      <c r="E13" s="35"/>
      <c r="F13" s="35"/>
      <c r="G13" s="35"/>
      <c r="H13" s="35"/>
      <c r="I13" s="35"/>
      <c r="J13" s="35"/>
      <c r="K13" s="35"/>
      <c r="L13" s="35"/>
      <c r="M13" s="35"/>
      <c r="N13" s="35"/>
      <c r="O13" s="35"/>
      <c r="P13" s="35"/>
      <c r="Q13" s="35"/>
      <c r="R13" s="35"/>
    </row>
    <row r="14" spans="1:22" ht="18.75" customHeight="1" x14ac:dyDescent="0.2">
      <c r="A14" s="707">
        <v>1996</v>
      </c>
      <c r="B14" s="336">
        <v>244</v>
      </c>
      <c r="C14" s="35">
        <v>84</v>
      </c>
      <c r="D14" s="35">
        <v>100</v>
      </c>
      <c r="E14" s="35" t="s">
        <v>80</v>
      </c>
      <c r="F14" s="35" t="s">
        <v>80</v>
      </c>
      <c r="G14" s="35" t="s">
        <v>80</v>
      </c>
      <c r="H14" s="35" t="s">
        <v>80</v>
      </c>
      <c r="I14" s="35" t="s">
        <v>80</v>
      </c>
      <c r="J14" s="35" t="s">
        <v>80</v>
      </c>
      <c r="K14" s="35">
        <v>84</v>
      </c>
      <c r="L14" s="35" t="s">
        <v>80</v>
      </c>
      <c r="M14" s="35" t="s">
        <v>80</v>
      </c>
      <c r="N14" s="35" t="s">
        <v>80</v>
      </c>
      <c r="O14" s="35">
        <v>3</v>
      </c>
      <c r="P14" s="35">
        <v>9</v>
      </c>
      <c r="Q14" s="35" t="s">
        <v>80</v>
      </c>
      <c r="R14" s="35">
        <v>87</v>
      </c>
    </row>
    <row r="15" spans="1:22" ht="15" x14ac:dyDescent="0.2">
      <c r="A15" s="707">
        <v>1997</v>
      </c>
      <c r="B15" s="336">
        <v>224</v>
      </c>
      <c r="C15" s="35">
        <v>74</v>
      </c>
      <c r="D15" s="35">
        <v>86</v>
      </c>
      <c r="E15" s="35" t="s">
        <v>80</v>
      </c>
      <c r="F15" s="35" t="s">
        <v>80</v>
      </c>
      <c r="G15" s="35" t="s">
        <v>80</v>
      </c>
      <c r="H15" s="35" t="s">
        <v>80</v>
      </c>
      <c r="I15" s="35" t="s">
        <v>80</v>
      </c>
      <c r="J15" s="35" t="s">
        <v>80</v>
      </c>
      <c r="K15" s="35">
        <v>93</v>
      </c>
      <c r="L15" s="35" t="s">
        <v>80</v>
      </c>
      <c r="M15" s="35" t="s">
        <v>80</v>
      </c>
      <c r="N15" s="35" t="s">
        <v>80</v>
      </c>
      <c r="O15" s="35">
        <v>5</v>
      </c>
      <c r="P15" s="35">
        <v>2</v>
      </c>
      <c r="Q15" s="35" t="s">
        <v>80</v>
      </c>
      <c r="R15" s="35">
        <v>70</v>
      </c>
    </row>
    <row r="16" spans="1:22" ht="15" x14ac:dyDescent="0.2">
      <c r="A16" s="707">
        <v>1998</v>
      </c>
      <c r="B16" s="336">
        <v>249</v>
      </c>
      <c r="C16" s="35">
        <v>121</v>
      </c>
      <c r="D16" s="35">
        <v>64</v>
      </c>
      <c r="E16" s="35" t="s">
        <v>80</v>
      </c>
      <c r="F16" s="35" t="s">
        <v>80</v>
      </c>
      <c r="G16" s="35" t="s">
        <v>80</v>
      </c>
      <c r="H16" s="35" t="s">
        <v>80</v>
      </c>
      <c r="I16" s="35" t="s">
        <v>80</v>
      </c>
      <c r="J16" s="35" t="s">
        <v>80</v>
      </c>
      <c r="K16" s="35">
        <v>113</v>
      </c>
      <c r="L16" s="35" t="s">
        <v>80</v>
      </c>
      <c r="M16" s="35" t="s">
        <v>80</v>
      </c>
      <c r="N16" s="35" t="s">
        <v>80</v>
      </c>
      <c r="O16" s="35">
        <v>4</v>
      </c>
      <c r="P16" s="35">
        <v>3</v>
      </c>
      <c r="Q16" s="35" t="s">
        <v>80</v>
      </c>
      <c r="R16" s="35">
        <v>86</v>
      </c>
    </row>
    <row r="17" spans="1:22" ht="15" x14ac:dyDescent="0.2">
      <c r="A17" s="707">
        <v>1999</v>
      </c>
      <c r="B17" s="336">
        <v>291</v>
      </c>
      <c r="C17" s="35">
        <v>167</v>
      </c>
      <c r="D17" s="35">
        <v>63</v>
      </c>
      <c r="E17" s="35" t="s">
        <v>80</v>
      </c>
      <c r="F17" s="35" t="s">
        <v>80</v>
      </c>
      <c r="G17" s="35" t="s">
        <v>80</v>
      </c>
      <c r="H17" s="35" t="s">
        <v>80</v>
      </c>
      <c r="I17" s="35" t="s">
        <v>80</v>
      </c>
      <c r="J17" s="35" t="s">
        <v>80</v>
      </c>
      <c r="K17" s="35">
        <v>142</v>
      </c>
      <c r="L17" s="35" t="s">
        <v>80</v>
      </c>
      <c r="M17" s="35" t="s">
        <v>80</v>
      </c>
      <c r="N17" s="35" t="s">
        <v>80</v>
      </c>
      <c r="O17" s="35">
        <v>12</v>
      </c>
      <c r="P17" s="35">
        <v>8</v>
      </c>
      <c r="Q17" s="35" t="s">
        <v>80</v>
      </c>
      <c r="R17" s="35">
        <v>89</v>
      </c>
    </row>
    <row r="18" spans="1:22" ht="15" x14ac:dyDescent="0.2">
      <c r="A18" s="707">
        <v>2000</v>
      </c>
      <c r="B18" s="336">
        <v>292</v>
      </c>
      <c r="C18" s="35">
        <v>196</v>
      </c>
      <c r="D18" s="35">
        <v>55</v>
      </c>
      <c r="E18" s="35">
        <v>232</v>
      </c>
      <c r="F18" s="35">
        <v>17</v>
      </c>
      <c r="G18" s="35">
        <v>32</v>
      </c>
      <c r="H18" s="35">
        <v>263</v>
      </c>
      <c r="I18" s="35">
        <v>164</v>
      </c>
      <c r="J18" s="35">
        <v>164</v>
      </c>
      <c r="K18" s="35">
        <v>146</v>
      </c>
      <c r="L18" s="35">
        <v>0</v>
      </c>
      <c r="M18" s="35">
        <v>0</v>
      </c>
      <c r="N18" s="35">
        <v>0</v>
      </c>
      <c r="O18" s="35">
        <v>4</v>
      </c>
      <c r="P18" s="35">
        <v>11</v>
      </c>
      <c r="Q18" s="35">
        <v>3</v>
      </c>
      <c r="R18" s="35">
        <v>123</v>
      </c>
    </row>
    <row r="19" spans="1:22" ht="15" x14ac:dyDescent="0.2">
      <c r="A19" s="707">
        <v>2001</v>
      </c>
      <c r="B19" s="336">
        <v>332</v>
      </c>
      <c r="C19" s="35">
        <v>216</v>
      </c>
      <c r="D19" s="35">
        <v>69</v>
      </c>
      <c r="E19" s="35">
        <v>253</v>
      </c>
      <c r="F19" s="35">
        <v>9</v>
      </c>
      <c r="G19" s="35">
        <v>51</v>
      </c>
      <c r="H19" s="35">
        <v>301</v>
      </c>
      <c r="I19" s="35">
        <v>182</v>
      </c>
      <c r="J19" s="35">
        <v>182</v>
      </c>
      <c r="K19" s="35">
        <v>156</v>
      </c>
      <c r="L19" s="35">
        <v>0</v>
      </c>
      <c r="M19" s="35">
        <v>0</v>
      </c>
      <c r="N19" s="35">
        <v>0</v>
      </c>
      <c r="O19" s="35">
        <v>19</v>
      </c>
      <c r="P19" s="35">
        <v>20</v>
      </c>
      <c r="Q19" s="35">
        <v>5</v>
      </c>
      <c r="R19" s="35">
        <v>140</v>
      </c>
    </row>
    <row r="20" spans="1:22" ht="15" x14ac:dyDescent="0.2">
      <c r="A20" s="707">
        <v>2002</v>
      </c>
      <c r="B20" s="336">
        <v>382</v>
      </c>
      <c r="C20" s="35">
        <v>248</v>
      </c>
      <c r="D20" s="35">
        <v>98</v>
      </c>
      <c r="E20" s="35">
        <v>309</v>
      </c>
      <c r="F20" s="35">
        <v>11</v>
      </c>
      <c r="G20" s="35">
        <v>55</v>
      </c>
      <c r="H20" s="35">
        <v>339</v>
      </c>
      <c r="I20" s="35">
        <v>245</v>
      </c>
      <c r="J20" s="35">
        <v>245</v>
      </c>
      <c r="K20" s="35">
        <v>214</v>
      </c>
      <c r="L20" s="35">
        <v>0</v>
      </c>
      <c r="M20" s="35">
        <v>0</v>
      </c>
      <c r="N20" s="35">
        <v>0</v>
      </c>
      <c r="O20" s="35">
        <v>31</v>
      </c>
      <c r="P20" s="35">
        <v>20</v>
      </c>
      <c r="Q20" s="35">
        <v>13</v>
      </c>
      <c r="R20" s="35">
        <v>156</v>
      </c>
    </row>
    <row r="21" spans="1:22" ht="15" x14ac:dyDescent="0.2">
      <c r="A21" s="707">
        <v>2003</v>
      </c>
      <c r="B21" s="336">
        <v>317</v>
      </c>
      <c r="C21" s="35">
        <v>175</v>
      </c>
      <c r="D21" s="35">
        <v>87</v>
      </c>
      <c r="E21" s="35">
        <v>239</v>
      </c>
      <c r="F21" s="35">
        <v>18</v>
      </c>
      <c r="G21" s="35">
        <v>51</v>
      </c>
      <c r="H21" s="35">
        <v>285</v>
      </c>
      <c r="I21" s="35">
        <v>186</v>
      </c>
      <c r="J21" s="35">
        <v>186</v>
      </c>
      <c r="K21" s="35">
        <v>153</v>
      </c>
      <c r="L21" s="35">
        <v>0</v>
      </c>
      <c r="M21" s="35">
        <v>0</v>
      </c>
      <c r="N21" s="35">
        <v>0</v>
      </c>
      <c r="O21" s="35">
        <v>29</v>
      </c>
      <c r="P21" s="35">
        <v>14</v>
      </c>
      <c r="Q21" s="35">
        <v>10</v>
      </c>
      <c r="R21" s="35">
        <v>128</v>
      </c>
    </row>
    <row r="22" spans="1:22" ht="15" x14ac:dyDescent="0.2">
      <c r="A22" s="707">
        <v>2004</v>
      </c>
      <c r="B22" s="336">
        <v>356</v>
      </c>
      <c r="C22" s="35">
        <v>225</v>
      </c>
      <c r="D22" s="35">
        <v>80</v>
      </c>
      <c r="E22" s="35">
        <v>275</v>
      </c>
      <c r="F22" s="35">
        <v>25</v>
      </c>
      <c r="G22" s="35">
        <v>41</v>
      </c>
      <c r="H22" s="35">
        <v>324</v>
      </c>
      <c r="I22" s="35">
        <v>140</v>
      </c>
      <c r="J22" s="35">
        <v>140</v>
      </c>
      <c r="K22" s="35">
        <v>113</v>
      </c>
      <c r="L22" s="35">
        <v>0</v>
      </c>
      <c r="M22" s="35">
        <v>0</v>
      </c>
      <c r="N22" s="35">
        <v>0</v>
      </c>
      <c r="O22" s="35">
        <v>38</v>
      </c>
      <c r="P22" s="35">
        <v>17</v>
      </c>
      <c r="Q22" s="35">
        <v>10</v>
      </c>
      <c r="R22" s="35">
        <v>116</v>
      </c>
    </row>
    <row r="23" spans="1:22" ht="15" x14ac:dyDescent="0.2">
      <c r="A23" s="707">
        <v>2005</v>
      </c>
      <c r="B23" s="336">
        <v>336</v>
      </c>
      <c r="C23" s="35">
        <v>194</v>
      </c>
      <c r="D23" s="35">
        <v>72</v>
      </c>
      <c r="E23" s="35">
        <v>246</v>
      </c>
      <c r="F23" s="35">
        <v>12</v>
      </c>
      <c r="G23" s="35">
        <v>49</v>
      </c>
      <c r="H23" s="35">
        <v>288</v>
      </c>
      <c r="I23" s="35">
        <v>110</v>
      </c>
      <c r="J23" s="35">
        <v>110</v>
      </c>
      <c r="K23" s="35">
        <v>90</v>
      </c>
      <c r="L23" s="35">
        <v>0</v>
      </c>
      <c r="M23" s="35">
        <v>0</v>
      </c>
      <c r="N23" s="35">
        <v>0</v>
      </c>
      <c r="O23" s="35">
        <v>44</v>
      </c>
      <c r="P23" s="35">
        <v>10</v>
      </c>
      <c r="Q23" s="35">
        <v>11</v>
      </c>
      <c r="R23" s="35">
        <v>114</v>
      </c>
    </row>
    <row r="24" spans="1:22" ht="15" x14ac:dyDescent="0.2">
      <c r="A24" s="707">
        <v>2006</v>
      </c>
      <c r="B24" s="336">
        <v>421</v>
      </c>
      <c r="C24" s="35">
        <v>260</v>
      </c>
      <c r="D24" s="35">
        <v>97</v>
      </c>
      <c r="E24" s="35">
        <v>328</v>
      </c>
      <c r="F24" s="35">
        <v>25</v>
      </c>
      <c r="G24" s="35">
        <v>42</v>
      </c>
      <c r="H24" s="35">
        <v>366</v>
      </c>
      <c r="I24" s="35">
        <v>94</v>
      </c>
      <c r="J24" s="35">
        <v>94</v>
      </c>
      <c r="K24" s="35">
        <v>78</v>
      </c>
      <c r="L24" s="35">
        <v>0</v>
      </c>
      <c r="M24" s="35">
        <v>0</v>
      </c>
      <c r="N24" s="35">
        <v>0</v>
      </c>
      <c r="O24" s="35">
        <v>33</v>
      </c>
      <c r="P24" s="35">
        <v>13</v>
      </c>
      <c r="Q24" s="35">
        <v>11</v>
      </c>
      <c r="R24" s="35">
        <v>131</v>
      </c>
    </row>
    <row r="25" spans="1:22" ht="15.75" thickBot="1" x14ac:dyDescent="0.25">
      <c r="A25" s="457">
        <v>2007</v>
      </c>
      <c r="B25" s="336">
        <v>455</v>
      </c>
      <c r="C25" s="708">
        <v>289</v>
      </c>
      <c r="D25" s="708">
        <v>114</v>
      </c>
      <c r="E25" s="708">
        <v>370</v>
      </c>
      <c r="F25" s="708">
        <v>15</v>
      </c>
      <c r="G25" s="708">
        <v>50</v>
      </c>
      <c r="H25" s="708">
        <v>409</v>
      </c>
      <c r="I25" s="708">
        <v>109</v>
      </c>
      <c r="J25" s="708">
        <v>109</v>
      </c>
      <c r="K25" s="708">
        <v>79</v>
      </c>
      <c r="L25" s="708">
        <v>0</v>
      </c>
      <c r="M25" s="708">
        <v>0</v>
      </c>
      <c r="N25" s="708">
        <v>0</v>
      </c>
      <c r="O25" s="708">
        <v>47</v>
      </c>
      <c r="P25" s="708">
        <v>11</v>
      </c>
      <c r="Q25" s="708">
        <v>11</v>
      </c>
      <c r="R25" s="708">
        <v>157</v>
      </c>
    </row>
    <row r="26" spans="1:22" ht="15" x14ac:dyDescent="0.2">
      <c r="A26" s="457">
        <v>2008</v>
      </c>
      <c r="B26" s="336">
        <v>574</v>
      </c>
      <c r="C26" s="35">
        <v>324</v>
      </c>
      <c r="D26" s="35">
        <v>169</v>
      </c>
      <c r="E26" s="35">
        <v>445</v>
      </c>
      <c r="F26" s="35">
        <v>24</v>
      </c>
      <c r="G26" s="35">
        <v>67</v>
      </c>
      <c r="H26" s="35">
        <v>507</v>
      </c>
      <c r="I26" s="35">
        <v>149</v>
      </c>
      <c r="J26" s="35">
        <v>148</v>
      </c>
      <c r="K26" s="35">
        <v>115</v>
      </c>
      <c r="L26" s="35">
        <v>1</v>
      </c>
      <c r="M26" s="35">
        <v>0</v>
      </c>
      <c r="N26" s="35">
        <v>2</v>
      </c>
      <c r="O26" s="35">
        <v>36</v>
      </c>
      <c r="P26" s="35">
        <v>5</v>
      </c>
      <c r="Q26" s="35">
        <v>11</v>
      </c>
      <c r="R26" s="35">
        <v>167</v>
      </c>
    </row>
    <row r="27" spans="1:22" ht="15" x14ac:dyDescent="0.2">
      <c r="A27" s="707">
        <v>2009</v>
      </c>
      <c r="B27" s="336">
        <v>545</v>
      </c>
      <c r="C27" s="35">
        <v>322</v>
      </c>
      <c r="D27" s="35">
        <v>173</v>
      </c>
      <c r="E27" s="35">
        <v>432</v>
      </c>
      <c r="F27" s="35">
        <v>33</v>
      </c>
      <c r="G27" s="35">
        <v>64</v>
      </c>
      <c r="H27" s="35">
        <v>498</v>
      </c>
      <c r="I27" s="35">
        <v>154</v>
      </c>
      <c r="J27" s="35">
        <v>154</v>
      </c>
      <c r="K27" s="35">
        <v>116</v>
      </c>
      <c r="L27" s="35">
        <v>1</v>
      </c>
      <c r="M27" s="35">
        <v>0</v>
      </c>
      <c r="N27" s="35">
        <v>2</v>
      </c>
      <c r="O27" s="35">
        <v>32</v>
      </c>
      <c r="P27" s="35">
        <v>2</v>
      </c>
      <c r="Q27" s="35">
        <v>6</v>
      </c>
      <c r="R27" s="35">
        <v>165</v>
      </c>
    </row>
    <row r="28" spans="1:22" ht="15" x14ac:dyDescent="0.2">
      <c r="A28" s="707">
        <v>2010</v>
      </c>
      <c r="B28" s="336">
        <v>485</v>
      </c>
      <c r="C28" s="35">
        <v>254</v>
      </c>
      <c r="D28" s="35">
        <v>174</v>
      </c>
      <c r="E28" s="35">
        <v>395</v>
      </c>
      <c r="F28" s="35">
        <v>11</v>
      </c>
      <c r="G28" s="35">
        <v>58</v>
      </c>
      <c r="H28" s="35">
        <v>442</v>
      </c>
      <c r="I28" s="35">
        <v>122</v>
      </c>
      <c r="J28" s="35">
        <v>122</v>
      </c>
      <c r="K28" s="35">
        <v>93</v>
      </c>
      <c r="L28" s="35">
        <v>0</v>
      </c>
      <c r="M28" s="35">
        <v>0</v>
      </c>
      <c r="N28" s="35">
        <v>3</v>
      </c>
      <c r="O28" s="35">
        <v>33</v>
      </c>
      <c r="P28" s="35">
        <v>0</v>
      </c>
      <c r="Q28" s="35">
        <v>3</v>
      </c>
      <c r="R28" s="35">
        <v>127</v>
      </c>
    </row>
    <row r="29" spans="1:22" ht="15" x14ac:dyDescent="0.2">
      <c r="A29" s="707">
        <v>2011</v>
      </c>
      <c r="B29" s="336">
        <v>584</v>
      </c>
      <c r="C29" s="35">
        <v>206</v>
      </c>
      <c r="D29" s="35">
        <v>275</v>
      </c>
      <c r="E29" s="35">
        <v>430</v>
      </c>
      <c r="F29" s="35">
        <v>32</v>
      </c>
      <c r="G29" s="35">
        <v>85</v>
      </c>
      <c r="H29" s="35">
        <v>524</v>
      </c>
      <c r="I29" s="35">
        <v>185</v>
      </c>
      <c r="J29" s="35">
        <v>172</v>
      </c>
      <c r="K29" s="35">
        <v>123</v>
      </c>
      <c r="L29" s="35">
        <v>14</v>
      </c>
      <c r="M29" s="35">
        <v>0</v>
      </c>
      <c r="N29" s="35">
        <v>8</v>
      </c>
      <c r="O29" s="35">
        <v>36</v>
      </c>
      <c r="P29" s="35">
        <v>8</v>
      </c>
      <c r="Q29" s="35">
        <v>24</v>
      </c>
      <c r="R29" s="35">
        <v>129</v>
      </c>
    </row>
    <row r="30" spans="1:22" ht="15" x14ac:dyDescent="0.2">
      <c r="A30" s="707">
        <v>2012</v>
      </c>
      <c r="B30" s="336">
        <v>581</v>
      </c>
      <c r="C30" s="35">
        <v>221</v>
      </c>
      <c r="D30" s="35">
        <v>237</v>
      </c>
      <c r="E30" s="35">
        <v>399</v>
      </c>
      <c r="F30" s="35">
        <v>33</v>
      </c>
      <c r="G30" s="35">
        <v>84</v>
      </c>
      <c r="H30" s="35">
        <v>499</v>
      </c>
      <c r="I30" s="35">
        <v>196</v>
      </c>
      <c r="J30" s="35">
        <v>179</v>
      </c>
      <c r="K30" s="35">
        <v>160</v>
      </c>
      <c r="L30" s="35">
        <v>20</v>
      </c>
      <c r="M30" s="35">
        <v>1</v>
      </c>
      <c r="N30" s="35">
        <v>25</v>
      </c>
      <c r="O30" s="35">
        <v>31</v>
      </c>
      <c r="P30" s="35">
        <v>9</v>
      </c>
      <c r="Q30" s="35">
        <v>18</v>
      </c>
      <c r="R30" s="35">
        <v>111</v>
      </c>
      <c r="S30" s="84"/>
      <c r="T30" s="84"/>
      <c r="U30" s="84"/>
      <c r="V30" s="84"/>
    </row>
    <row r="31" spans="1:22" ht="15" x14ac:dyDescent="0.2">
      <c r="A31" s="707">
        <v>2013</v>
      </c>
      <c r="B31" s="336">
        <v>527</v>
      </c>
      <c r="C31" s="35">
        <v>221</v>
      </c>
      <c r="D31" s="35">
        <v>216</v>
      </c>
      <c r="E31" s="35">
        <v>383</v>
      </c>
      <c r="F31" s="35">
        <v>33</v>
      </c>
      <c r="G31" s="35">
        <v>81</v>
      </c>
      <c r="H31" s="35">
        <v>461</v>
      </c>
      <c r="I31" s="35">
        <v>149</v>
      </c>
      <c r="J31" s="35">
        <v>126</v>
      </c>
      <c r="K31" s="35">
        <v>106</v>
      </c>
      <c r="L31" s="35">
        <v>40</v>
      </c>
      <c r="M31" s="35">
        <v>8</v>
      </c>
      <c r="N31" s="35">
        <v>56</v>
      </c>
      <c r="O31" s="35">
        <v>45</v>
      </c>
      <c r="P31" s="35">
        <v>17</v>
      </c>
      <c r="Q31" s="35">
        <v>27</v>
      </c>
      <c r="R31" s="35">
        <v>103</v>
      </c>
    </row>
    <row r="32" spans="1:22" ht="15" x14ac:dyDescent="0.2">
      <c r="A32" s="707">
        <v>2014</v>
      </c>
      <c r="B32" s="336">
        <v>614</v>
      </c>
      <c r="C32" s="35">
        <v>309</v>
      </c>
      <c r="D32" s="35">
        <v>214</v>
      </c>
      <c r="E32" s="35">
        <v>449</v>
      </c>
      <c r="F32" s="35">
        <v>38</v>
      </c>
      <c r="G32" s="35">
        <v>69</v>
      </c>
      <c r="H32" s="35">
        <v>536</v>
      </c>
      <c r="I32" s="35">
        <v>121</v>
      </c>
      <c r="J32" s="35">
        <v>92</v>
      </c>
      <c r="K32" s="35">
        <v>84</v>
      </c>
      <c r="L32" s="35">
        <v>41</v>
      </c>
      <c r="M32" s="35">
        <v>34</v>
      </c>
      <c r="N32" s="35">
        <v>86</v>
      </c>
      <c r="O32" s="35">
        <v>45</v>
      </c>
      <c r="P32" s="35">
        <v>14</v>
      </c>
      <c r="Q32" s="35">
        <v>22</v>
      </c>
      <c r="R32" s="35">
        <v>106</v>
      </c>
    </row>
    <row r="33" spans="1:18" ht="15" x14ac:dyDescent="0.2">
      <c r="A33" s="707">
        <v>2015</v>
      </c>
      <c r="B33" s="336">
        <v>706</v>
      </c>
      <c r="C33" s="35">
        <v>345</v>
      </c>
      <c r="D33" s="35">
        <v>251</v>
      </c>
      <c r="E33" s="35">
        <v>493</v>
      </c>
      <c r="F33" s="35">
        <v>31</v>
      </c>
      <c r="G33" s="35">
        <v>94</v>
      </c>
      <c r="H33" s="35">
        <v>606</v>
      </c>
      <c r="I33" s="35">
        <v>191</v>
      </c>
      <c r="J33" s="35">
        <v>143</v>
      </c>
      <c r="K33" s="35">
        <v>121</v>
      </c>
      <c r="L33" s="35">
        <v>58</v>
      </c>
      <c r="M33" s="35">
        <v>43</v>
      </c>
      <c r="N33" s="35">
        <v>131</v>
      </c>
      <c r="O33" s="35">
        <v>93</v>
      </c>
      <c r="P33" s="35">
        <v>15</v>
      </c>
      <c r="Q33" s="35">
        <v>17</v>
      </c>
      <c r="R33" s="35">
        <v>107</v>
      </c>
    </row>
    <row r="34" spans="1:18" ht="15" x14ac:dyDescent="0.2">
      <c r="A34" s="707">
        <v>2016</v>
      </c>
      <c r="B34" s="336">
        <v>868</v>
      </c>
      <c r="C34" s="35">
        <v>473</v>
      </c>
      <c r="D34" s="35">
        <v>362</v>
      </c>
      <c r="E34" s="35">
        <v>650</v>
      </c>
      <c r="F34" s="35">
        <v>43</v>
      </c>
      <c r="G34" s="35">
        <v>114</v>
      </c>
      <c r="H34" s="35">
        <v>766</v>
      </c>
      <c r="I34" s="35">
        <v>426</v>
      </c>
      <c r="J34" s="35">
        <v>173</v>
      </c>
      <c r="K34" s="35">
        <v>154</v>
      </c>
      <c r="L34" s="35">
        <v>303</v>
      </c>
      <c r="M34" s="35">
        <v>223</v>
      </c>
      <c r="N34" s="35">
        <v>208</v>
      </c>
      <c r="O34" s="35">
        <v>123</v>
      </c>
      <c r="P34" s="35">
        <v>28</v>
      </c>
      <c r="Q34" s="35">
        <v>25</v>
      </c>
      <c r="R34" s="35">
        <v>112</v>
      </c>
    </row>
    <row r="35" spans="1:18" ht="15" x14ac:dyDescent="0.2">
      <c r="A35" s="707">
        <v>2017</v>
      </c>
      <c r="B35" s="336">
        <v>934</v>
      </c>
      <c r="C35" s="35">
        <v>470</v>
      </c>
      <c r="D35" s="35">
        <v>439</v>
      </c>
      <c r="E35" s="35">
        <v>709</v>
      </c>
      <c r="F35" s="35">
        <v>27</v>
      </c>
      <c r="G35" s="35">
        <v>97</v>
      </c>
      <c r="H35" s="35">
        <v>815</v>
      </c>
      <c r="I35" s="35">
        <v>552</v>
      </c>
      <c r="J35" s="35">
        <v>234</v>
      </c>
      <c r="K35" s="35">
        <v>205</v>
      </c>
      <c r="L35" s="35">
        <v>423</v>
      </c>
      <c r="M35" s="35">
        <v>299</v>
      </c>
      <c r="N35" s="35">
        <v>242</v>
      </c>
      <c r="O35" s="35">
        <v>176</v>
      </c>
      <c r="P35" s="35">
        <v>27</v>
      </c>
      <c r="Q35" s="35">
        <v>32</v>
      </c>
      <c r="R35" s="35">
        <v>90</v>
      </c>
    </row>
    <row r="36" spans="1:18" ht="15" x14ac:dyDescent="0.2">
      <c r="A36" s="707">
        <v>2018</v>
      </c>
      <c r="B36" s="337">
        <v>1187</v>
      </c>
      <c r="C36" s="248">
        <v>537</v>
      </c>
      <c r="D36" s="248">
        <v>560</v>
      </c>
      <c r="E36" s="248">
        <v>896</v>
      </c>
      <c r="F36" s="248">
        <v>57</v>
      </c>
      <c r="G36" s="248">
        <v>133</v>
      </c>
      <c r="H36" s="337">
        <v>1021</v>
      </c>
      <c r="I36" s="248">
        <v>792</v>
      </c>
      <c r="J36" s="248">
        <v>238</v>
      </c>
      <c r="K36" s="248">
        <v>211</v>
      </c>
      <c r="L36" s="248">
        <v>675</v>
      </c>
      <c r="M36" s="248">
        <v>548</v>
      </c>
      <c r="N36" s="248">
        <v>367</v>
      </c>
      <c r="O36" s="248">
        <v>273</v>
      </c>
      <c r="P36" s="248">
        <v>35</v>
      </c>
      <c r="Q36" s="248">
        <v>46</v>
      </c>
      <c r="R36" s="248">
        <v>156</v>
      </c>
    </row>
    <row r="37" spans="1:18" ht="15" x14ac:dyDescent="0.2">
      <c r="A37" s="707">
        <v>2019</v>
      </c>
      <c r="B37" s="337">
        <v>1264</v>
      </c>
      <c r="C37" s="248">
        <v>645</v>
      </c>
      <c r="D37" s="248">
        <v>560</v>
      </c>
      <c r="E37" s="248">
        <v>959</v>
      </c>
      <c r="F37" s="248">
        <v>55</v>
      </c>
      <c r="G37" s="248">
        <v>116</v>
      </c>
      <c r="H37" s="337">
        <v>1092</v>
      </c>
      <c r="I37" s="248">
        <v>888</v>
      </c>
      <c r="J37" s="248">
        <v>195</v>
      </c>
      <c r="K37" s="248">
        <v>179</v>
      </c>
      <c r="L37" s="248">
        <v>814</v>
      </c>
      <c r="M37" s="248">
        <v>752</v>
      </c>
      <c r="N37" s="248">
        <v>438</v>
      </c>
      <c r="O37" s="248">
        <v>365</v>
      </c>
      <c r="P37" s="248">
        <v>25</v>
      </c>
      <c r="Q37" s="248">
        <v>51</v>
      </c>
      <c r="R37" s="248">
        <v>137</v>
      </c>
    </row>
    <row r="38" spans="1:18" ht="15" x14ac:dyDescent="0.2">
      <c r="A38" s="37"/>
      <c r="B38" s="336"/>
      <c r="C38" s="35"/>
      <c r="D38" s="35"/>
      <c r="E38" s="35"/>
      <c r="F38" s="35"/>
      <c r="G38" s="35"/>
      <c r="H38" s="35"/>
      <c r="I38" s="35"/>
      <c r="J38" s="35"/>
      <c r="K38" s="35"/>
      <c r="L38" s="35"/>
      <c r="M38" s="35"/>
      <c r="N38" s="35"/>
      <c r="O38" s="35"/>
      <c r="P38" s="35"/>
      <c r="Q38" s="35"/>
      <c r="R38" s="35"/>
    </row>
    <row r="39" spans="1:18" ht="15" x14ac:dyDescent="0.2">
      <c r="A39" s="503" t="s">
        <v>98</v>
      </c>
      <c r="B39" s="336"/>
      <c r="C39" s="35"/>
      <c r="D39" s="35"/>
      <c r="E39" s="35"/>
      <c r="F39" s="35"/>
      <c r="G39" s="35"/>
      <c r="H39" s="35"/>
      <c r="I39" s="35"/>
      <c r="J39" s="35"/>
      <c r="K39" s="35"/>
      <c r="L39" s="35"/>
      <c r="M39" s="35"/>
      <c r="N39" s="35"/>
      <c r="O39" s="35"/>
      <c r="P39" s="35"/>
      <c r="Q39" s="35"/>
      <c r="R39" s="35"/>
    </row>
    <row r="40" spans="1:18" ht="15.75" thickBot="1" x14ac:dyDescent="0.25">
      <c r="A40" s="81" t="s">
        <v>97</v>
      </c>
      <c r="B40" s="336">
        <f t="shared" ref="B40:R40" si="2">AVERAGE(B21:B25)</f>
        <v>377</v>
      </c>
      <c r="C40" s="708">
        <f t="shared" si="2"/>
        <v>228.6</v>
      </c>
      <c r="D40" s="708">
        <f t="shared" si="2"/>
        <v>90</v>
      </c>
      <c r="E40" s="708">
        <f t="shared" si="2"/>
        <v>291.60000000000002</v>
      </c>
      <c r="F40" s="708">
        <f t="shared" si="2"/>
        <v>19</v>
      </c>
      <c r="G40" s="708">
        <f t="shared" si="2"/>
        <v>46.6</v>
      </c>
      <c r="H40" s="708">
        <f t="shared" si="2"/>
        <v>334.4</v>
      </c>
      <c r="I40" s="708">
        <f t="shared" si="2"/>
        <v>127.8</v>
      </c>
      <c r="J40" s="708">
        <f t="shared" si="2"/>
        <v>127.8</v>
      </c>
      <c r="K40" s="708">
        <f t="shared" si="2"/>
        <v>102.6</v>
      </c>
      <c r="L40" s="708">
        <f t="shared" si="2"/>
        <v>0</v>
      </c>
      <c r="M40" s="708">
        <f t="shared" si="2"/>
        <v>0</v>
      </c>
      <c r="N40" s="708">
        <f t="shared" si="2"/>
        <v>0</v>
      </c>
      <c r="O40" s="708">
        <f t="shared" si="2"/>
        <v>38.200000000000003</v>
      </c>
      <c r="P40" s="708">
        <f t="shared" si="2"/>
        <v>13</v>
      </c>
      <c r="Q40" s="708">
        <f t="shared" si="2"/>
        <v>10.6</v>
      </c>
      <c r="R40" s="708">
        <f t="shared" si="2"/>
        <v>129.19999999999999</v>
      </c>
    </row>
    <row r="41" spans="1:18" ht="15" x14ac:dyDescent="0.2">
      <c r="A41" s="81" t="s">
        <v>286</v>
      </c>
      <c r="B41" s="336">
        <f>AVERAGE(B26:B30)</f>
        <v>553.79999999999995</v>
      </c>
      <c r="C41" s="35">
        <f>AVERAGE(C26:C30)</f>
        <v>265.39999999999998</v>
      </c>
      <c r="D41" s="35">
        <f t="shared" ref="D41:R41" si="3">AVERAGE(D26:D30)</f>
        <v>205.6</v>
      </c>
      <c r="E41" s="35">
        <f t="shared" si="3"/>
        <v>420.2</v>
      </c>
      <c r="F41" s="35">
        <f t="shared" si="3"/>
        <v>26.6</v>
      </c>
      <c r="G41" s="35">
        <f t="shared" si="3"/>
        <v>71.599999999999994</v>
      </c>
      <c r="H41" s="35">
        <f t="shared" si="3"/>
        <v>494</v>
      </c>
      <c r="I41" s="35">
        <f t="shared" si="3"/>
        <v>161.19999999999999</v>
      </c>
      <c r="J41" s="35">
        <f t="shared" si="3"/>
        <v>155</v>
      </c>
      <c r="K41" s="35">
        <f t="shared" si="3"/>
        <v>121.4</v>
      </c>
      <c r="L41" s="35">
        <f t="shared" si="3"/>
        <v>7.2</v>
      </c>
      <c r="M41" s="35">
        <f t="shared" si="3"/>
        <v>0.2</v>
      </c>
      <c r="N41" s="35">
        <f t="shared" si="3"/>
        <v>8</v>
      </c>
      <c r="O41" s="35">
        <f t="shared" si="3"/>
        <v>33.6</v>
      </c>
      <c r="P41" s="35">
        <f t="shared" si="3"/>
        <v>4.8</v>
      </c>
      <c r="Q41" s="35">
        <f t="shared" si="3"/>
        <v>12.4</v>
      </c>
      <c r="R41" s="35">
        <f t="shared" si="3"/>
        <v>139.80000000000001</v>
      </c>
    </row>
    <row r="42" spans="1:18" ht="15" customHeight="1" x14ac:dyDescent="0.2">
      <c r="A42" s="81" t="s">
        <v>793</v>
      </c>
      <c r="B42" s="336">
        <f>AVERAGE(B33:B37)</f>
        <v>991.8</v>
      </c>
      <c r="C42" s="336">
        <f t="shared" ref="C42:R42" si="4">AVERAGE(C33:C37)</f>
        <v>494</v>
      </c>
      <c r="D42" s="336">
        <f t="shared" si="4"/>
        <v>434.4</v>
      </c>
      <c r="E42" s="336">
        <f t="shared" si="4"/>
        <v>741.4</v>
      </c>
      <c r="F42" s="336">
        <f t="shared" si="4"/>
        <v>42.6</v>
      </c>
      <c r="G42" s="336">
        <f t="shared" si="4"/>
        <v>110.8</v>
      </c>
      <c r="H42" s="336">
        <f t="shared" si="4"/>
        <v>860</v>
      </c>
      <c r="I42" s="336">
        <f t="shared" si="4"/>
        <v>569.79999999999995</v>
      </c>
      <c r="J42" s="336">
        <f t="shared" si="4"/>
        <v>196.6</v>
      </c>
      <c r="K42" s="336">
        <f t="shared" si="4"/>
        <v>174</v>
      </c>
      <c r="L42" s="336">
        <f t="shared" si="4"/>
        <v>454.6</v>
      </c>
      <c r="M42" s="336">
        <f t="shared" si="4"/>
        <v>373</v>
      </c>
      <c r="N42" s="336">
        <f t="shared" si="4"/>
        <v>277.2</v>
      </c>
      <c r="O42" s="336">
        <f t="shared" si="4"/>
        <v>206</v>
      </c>
      <c r="P42" s="336">
        <f t="shared" si="4"/>
        <v>26</v>
      </c>
      <c r="Q42" s="336">
        <f t="shared" si="4"/>
        <v>34.200000000000003</v>
      </c>
      <c r="R42" s="336">
        <f t="shared" si="4"/>
        <v>120.4</v>
      </c>
    </row>
    <row r="43" spans="1:18" ht="6.75" customHeight="1" x14ac:dyDescent="0.2">
      <c r="A43" s="9"/>
      <c r="B43" s="9"/>
      <c r="C43" s="9"/>
      <c r="D43" s="9"/>
      <c r="E43" s="9"/>
      <c r="F43" s="9"/>
      <c r="G43" s="9"/>
      <c r="H43" s="9"/>
      <c r="I43" s="9"/>
      <c r="J43" s="9"/>
      <c r="K43" s="9"/>
      <c r="L43" s="9"/>
      <c r="M43" s="9"/>
      <c r="N43" s="9"/>
      <c r="O43" s="9"/>
      <c r="P43" s="9"/>
      <c r="Q43" s="9"/>
      <c r="R43" s="9"/>
    </row>
    <row r="44" spans="1:18" ht="11.25" customHeight="1" x14ac:dyDescent="0.2">
      <c r="A44" s="32"/>
      <c r="B44" s="32"/>
      <c r="C44" s="32"/>
      <c r="D44" s="32"/>
      <c r="E44" s="32"/>
      <c r="F44" s="32"/>
      <c r="G44" s="32"/>
      <c r="H44" s="32"/>
      <c r="I44" s="32"/>
      <c r="J44" s="32"/>
      <c r="K44" s="32"/>
      <c r="L44" s="32"/>
      <c r="M44" s="32"/>
      <c r="N44" s="32"/>
      <c r="O44" s="32"/>
      <c r="P44" s="32"/>
      <c r="Q44" s="32"/>
      <c r="R44" s="32"/>
    </row>
    <row r="45" spans="1:18" ht="14.25" customHeight="1" x14ac:dyDescent="0.2">
      <c r="A45" s="33" t="s">
        <v>194</v>
      </c>
      <c r="B45" s="32"/>
      <c r="C45" s="32"/>
      <c r="D45" s="32"/>
      <c r="E45" s="32"/>
      <c r="F45" s="32"/>
      <c r="G45" s="32"/>
      <c r="H45" s="32"/>
      <c r="I45" s="32"/>
      <c r="J45" s="32"/>
      <c r="K45" s="32"/>
      <c r="L45" s="32"/>
      <c r="M45" s="32"/>
      <c r="N45" s="32"/>
      <c r="O45" s="32"/>
      <c r="P45" s="32"/>
      <c r="Q45" s="32"/>
      <c r="R45" s="32"/>
    </row>
    <row r="46" spans="1:18" s="34" customFormat="1" ht="11.25" customHeight="1" x14ac:dyDescent="0.2">
      <c r="A46" s="777" t="s">
        <v>579</v>
      </c>
      <c r="B46" s="777"/>
      <c r="C46" s="777"/>
      <c r="D46" s="777"/>
      <c r="E46" s="777"/>
      <c r="F46" s="777"/>
      <c r="G46" s="777"/>
      <c r="H46" s="777"/>
      <c r="I46" s="777"/>
      <c r="J46" s="777"/>
      <c r="K46" s="777"/>
      <c r="L46" s="777"/>
      <c r="M46" s="455"/>
      <c r="N46" s="455"/>
      <c r="O46" s="455"/>
      <c r="P46" s="455"/>
      <c r="Q46" s="455"/>
      <c r="R46" s="455"/>
    </row>
    <row r="47" spans="1:18" s="34" customFormat="1" x14ac:dyDescent="0.2">
      <c r="A47" s="777"/>
      <c r="B47" s="777"/>
      <c r="C47" s="777"/>
      <c r="D47" s="777"/>
      <c r="E47" s="777"/>
      <c r="F47" s="777"/>
      <c r="G47" s="777"/>
      <c r="H47" s="777"/>
      <c r="I47" s="777"/>
      <c r="J47" s="777"/>
      <c r="K47" s="777"/>
      <c r="L47" s="777"/>
      <c r="M47" s="455"/>
      <c r="N47" s="455"/>
      <c r="O47" s="455"/>
      <c r="P47" s="455"/>
      <c r="Q47" s="455"/>
      <c r="R47" s="455"/>
    </row>
    <row r="48" spans="1:18" s="34" customFormat="1" ht="10.5" customHeight="1" x14ac:dyDescent="0.2">
      <c r="A48" s="778" t="s">
        <v>580</v>
      </c>
      <c r="B48" s="778"/>
      <c r="C48" s="778"/>
      <c r="D48" s="778"/>
      <c r="E48" s="778"/>
      <c r="F48" s="778"/>
      <c r="G48" s="778"/>
      <c r="H48" s="778"/>
      <c r="I48" s="778"/>
      <c r="J48" s="778"/>
      <c r="K48" s="778"/>
      <c r="L48" s="778"/>
      <c r="M48" s="454"/>
      <c r="N48" s="454"/>
      <c r="O48" s="454"/>
      <c r="P48" s="454"/>
      <c r="Q48" s="454"/>
      <c r="R48" s="454"/>
    </row>
    <row r="49" spans="1:18" s="34" customFormat="1" ht="10.5" customHeight="1" x14ac:dyDescent="0.2">
      <c r="A49" s="778" t="s">
        <v>581</v>
      </c>
      <c r="B49" s="778"/>
      <c r="C49" s="778"/>
      <c r="D49" s="778"/>
      <c r="E49" s="778"/>
      <c r="F49" s="778"/>
      <c r="G49" s="778"/>
      <c r="H49" s="778"/>
      <c r="I49" s="778"/>
      <c r="J49" s="778"/>
      <c r="K49" s="778"/>
      <c r="L49" s="778"/>
      <c r="M49" s="454"/>
      <c r="N49" s="454"/>
      <c r="O49" s="454"/>
      <c r="P49" s="454"/>
      <c r="Q49" s="454"/>
      <c r="R49" s="454"/>
    </row>
    <row r="50" spans="1:18" s="34" customFormat="1" ht="10.5" customHeight="1" x14ac:dyDescent="0.2">
      <c r="A50" s="777" t="s">
        <v>634</v>
      </c>
      <c r="B50" s="777"/>
      <c r="C50" s="777"/>
      <c r="D50" s="777"/>
      <c r="E50" s="777"/>
      <c r="F50" s="777"/>
      <c r="G50" s="777"/>
      <c r="H50" s="777"/>
      <c r="I50" s="777"/>
      <c r="J50" s="777"/>
      <c r="K50" s="777"/>
      <c r="L50" s="777"/>
      <c r="M50" s="455"/>
      <c r="N50" s="455"/>
      <c r="O50" s="455"/>
      <c r="P50" s="455"/>
      <c r="Q50" s="455"/>
      <c r="R50" s="455"/>
    </row>
    <row r="51" spans="1:18" s="34" customFormat="1" ht="10.5" customHeight="1" x14ac:dyDescent="0.2">
      <c r="A51" s="800" t="s">
        <v>234</v>
      </c>
      <c r="B51" s="800"/>
      <c r="C51" s="800"/>
      <c r="D51" s="800"/>
      <c r="E51" s="800"/>
      <c r="F51" s="800"/>
      <c r="G51" s="800"/>
      <c r="H51" s="800"/>
      <c r="I51" s="800"/>
      <c r="J51" s="800"/>
      <c r="K51" s="800"/>
      <c r="L51" s="800"/>
      <c r="M51" s="456"/>
      <c r="N51" s="456"/>
      <c r="O51" s="456"/>
      <c r="P51" s="456"/>
      <c r="Q51" s="456"/>
      <c r="R51" s="456"/>
    </row>
    <row r="52" spans="1:18" s="34" customFormat="1" ht="10.5" customHeight="1" x14ac:dyDescent="0.2">
      <c r="A52" s="801" t="s">
        <v>195</v>
      </c>
      <c r="B52" s="801"/>
      <c r="C52" s="801"/>
      <c r="D52" s="801"/>
      <c r="E52" s="801"/>
      <c r="F52" s="801"/>
      <c r="G52" s="801"/>
      <c r="H52" s="801"/>
      <c r="I52" s="801"/>
      <c r="J52" s="801"/>
      <c r="K52" s="801"/>
      <c r="L52" s="801"/>
      <c r="M52" s="453"/>
      <c r="N52" s="453"/>
      <c r="O52" s="453"/>
      <c r="P52" s="453"/>
      <c r="Q52" s="453"/>
      <c r="R52" s="453"/>
    </row>
    <row r="53" spans="1:18" s="34" customFormat="1" ht="10.5" customHeight="1" x14ac:dyDescent="0.2">
      <c r="A53" s="775" t="s">
        <v>794</v>
      </c>
      <c r="B53" s="775"/>
      <c r="C53" s="775"/>
      <c r="D53" s="775"/>
      <c r="E53" s="775"/>
      <c r="F53" s="775"/>
      <c r="G53" s="775"/>
      <c r="H53" s="775"/>
      <c r="I53" s="775"/>
      <c r="J53" s="775"/>
      <c r="K53" s="775"/>
      <c r="L53" s="775"/>
      <c r="M53" s="453"/>
      <c r="N53" s="453"/>
      <c r="O53" s="453"/>
      <c r="P53" s="453"/>
      <c r="Q53" s="453"/>
      <c r="R53" s="453"/>
    </row>
    <row r="54" spans="1:18" ht="10.5" customHeight="1" x14ac:dyDescent="0.2">
      <c r="A54" s="775"/>
      <c r="B54" s="775"/>
      <c r="C54" s="775"/>
      <c r="D54" s="775"/>
      <c r="E54" s="775"/>
      <c r="F54" s="775"/>
      <c r="G54" s="775"/>
      <c r="H54" s="775"/>
      <c r="I54" s="775"/>
      <c r="J54" s="775"/>
      <c r="K54" s="775"/>
      <c r="L54" s="775"/>
    </row>
    <row r="55" spans="1:18" ht="10.5" customHeight="1" x14ac:dyDescent="0.2">
      <c r="A55" s="607"/>
      <c r="B55" s="607"/>
      <c r="C55" s="607"/>
      <c r="D55" s="607"/>
      <c r="E55" s="607"/>
      <c r="F55" s="607"/>
      <c r="G55" s="607"/>
      <c r="H55" s="607"/>
      <c r="I55" s="607"/>
      <c r="J55" s="607"/>
      <c r="K55" s="607"/>
      <c r="L55" s="607"/>
    </row>
    <row r="56" spans="1:18" ht="10.5" customHeight="1" x14ac:dyDescent="0.2">
      <c r="A56" s="760" t="s">
        <v>785</v>
      </c>
      <c r="B56" s="760"/>
      <c r="C56" s="444"/>
    </row>
  </sheetData>
  <mergeCells count="30">
    <mergeCell ref="A56:B56"/>
    <mergeCell ref="A3:A9"/>
    <mergeCell ref="N3:N9"/>
    <mergeCell ref="M6:M9"/>
    <mergeCell ref="J5:J9"/>
    <mergeCell ref="L5:L9"/>
    <mergeCell ref="A51:L51"/>
    <mergeCell ref="A52:L52"/>
    <mergeCell ref="T1:V1"/>
    <mergeCell ref="B3:B9"/>
    <mergeCell ref="Q3:Q9"/>
    <mergeCell ref="C3:C9"/>
    <mergeCell ref="R3:R9"/>
    <mergeCell ref="O3:O9"/>
    <mergeCell ref="P3:P9"/>
    <mergeCell ref="D3:D9"/>
    <mergeCell ref="E3:E9"/>
    <mergeCell ref="F3:F9"/>
    <mergeCell ref="G3:G9"/>
    <mergeCell ref="H3:H9"/>
    <mergeCell ref="I3:J3"/>
    <mergeCell ref="I5:I9"/>
    <mergeCell ref="K6:K9"/>
    <mergeCell ref="A53:L54"/>
    <mergeCell ref="A1:G1"/>
    <mergeCell ref="A46:L47"/>
    <mergeCell ref="A48:L48"/>
    <mergeCell ref="A49:L49"/>
    <mergeCell ref="A50:L50"/>
    <mergeCell ref="I1:J1"/>
  </mergeCells>
  <phoneticPr fontId="22" type="noConversion"/>
  <hyperlinks>
    <hyperlink ref="I1" location="Contents!A1" display="back to contents"/>
  </hyperlinks>
  <printOptions horizontalCentered="1"/>
  <pageMargins left="0.39370078740157483" right="0.39370078740157483" top="0.78740157480314965" bottom="0.78740157480314965" header="0.39370078740157483" footer="0"/>
  <pageSetup paperSize="9" scale="68" orientation="landscape" r:id="rId1"/>
  <headerFooter alignWithMargins="0"/>
  <ignoredErrors>
    <ignoredError sqref="I11 B11:D11 O40:R41 O11:R12 B12:J12 K11:K12 L12:N12 B40:I40 J40:N40 B41:I41 J41:N41 B42:R42" formulaRange="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28"/>
  <sheetViews>
    <sheetView showGridLines="0" workbookViewId="0">
      <selection sqref="A1:N1"/>
    </sheetView>
  </sheetViews>
  <sheetFormatPr defaultRowHeight="11.25" x14ac:dyDescent="0.2"/>
  <cols>
    <col min="1" max="1" width="28.5" style="69" customWidth="1"/>
    <col min="2" max="16384" width="9.33203125" style="69"/>
  </cols>
  <sheetData>
    <row r="1" spans="1:16" ht="18" customHeight="1" x14ac:dyDescent="0.25">
      <c r="A1" s="915" t="s">
        <v>919</v>
      </c>
      <c r="B1" s="915"/>
      <c r="C1" s="915"/>
      <c r="D1" s="915"/>
      <c r="E1" s="915"/>
      <c r="F1" s="915"/>
      <c r="G1" s="915"/>
      <c r="H1" s="915"/>
      <c r="I1" s="915"/>
      <c r="J1" s="915"/>
      <c r="K1" s="915"/>
      <c r="L1" s="915"/>
      <c r="M1" s="915"/>
      <c r="N1" s="915"/>
      <c r="O1" s="758"/>
      <c r="P1" s="758"/>
    </row>
    <row r="2" spans="1:16" ht="15" customHeight="1" x14ac:dyDescent="0.25">
      <c r="A2" s="915" t="s">
        <v>920</v>
      </c>
      <c r="B2" s="915"/>
      <c r="C2" s="915"/>
      <c r="D2" s="915"/>
      <c r="E2" s="915"/>
      <c r="F2" s="915"/>
      <c r="G2" s="915"/>
      <c r="H2" s="915"/>
    </row>
    <row r="4" spans="1:16" ht="12.75" x14ac:dyDescent="0.2">
      <c r="A4" s="1048" t="s">
        <v>925</v>
      </c>
      <c r="B4" s="1048"/>
      <c r="C4" s="1048"/>
      <c r="D4" s="1048"/>
      <c r="E4" s="1048"/>
      <c r="F4" s="1048"/>
      <c r="G4" s="1048"/>
      <c r="H4" s="1048"/>
    </row>
    <row r="5" spans="1:16" ht="12.75" x14ac:dyDescent="0.2">
      <c r="A5" s="1048" t="s">
        <v>918</v>
      </c>
      <c r="B5" s="1048"/>
      <c r="C5" s="1048"/>
      <c r="D5" s="522"/>
    </row>
    <row r="6" spans="1:16" ht="12.75" x14ac:dyDescent="0.2">
      <c r="A6" s="522"/>
      <c r="B6" s="522"/>
      <c r="C6" s="522"/>
      <c r="D6" s="522"/>
    </row>
    <row r="7" spans="1:16" ht="12.75" x14ac:dyDescent="0.2">
      <c r="A7" s="522"/>
      <c r="B7" s="522"/>
      <c r="C7" s="522"/>
      <c r="D7" s="522"/>
    </row>
    <row r="8" spans="1:16" ht="12.75" x14ac:dyDescent="0.2">
      <c r="A8" s="522"/>
      <c r="B8" s="522"/>
      <c r="C8" s="522" t="s">
        <v>921</v>
      </c>
      <c r="D8" s="522"/>
    </row>
    <row r="9" spans="1:16" ht="14.25" customHeight="1" x14ac:dyDescent="0.2">
      <c r="A9" s="1055" t="s">
        <v>924</v>
      </c>
      <c r="B9" s="1088" t="s">
        <v>922</v>
      </c>
      <c r="C9" s="1088" t="s">
        <v>923</v>
      </c>
      <c r="D9" s="1089" t="s">
        <v>102</v>
      </c>
    </row>
    <row r="10" spans="1:16" x14ac:dyDescent="0.2">
      <c r="A10" s="1055"/>
      <c r="B10" s="1088"/>
      <c r="C10" s="1088"/>
      <c r="D10" s="1089"/>
    </row>
    <row r="11" spans="1:16" x14ac:dyDescent="0.2">
      <c r="A11" s="1055"/>
      <c r="B11" s="1088"/>
      <c r="C11" s="1088"/>
      <c r="D11" s="1089"/>
    </row>
    <row r="12" spans="1:16" ht="12.75" x14ac:dyDescent="0.2">
      <c r="A12" s="522"/>
      <c r="B12" s="522"/>
      <c r="C12" s="522"/>
      <c r="D12" s="522"/>
    </row>
    <row r="13" spans="1:16" ht="12.75" x14ac:dyDescent="0.2">
      <c r="A13" s="149">
        <v>1</v>
      </c>
      <c r="B13" s="522">
        <v>46</v>
      </c>
      <c r="C13" s="522">
        <v>29</v>
      </c>
      <c r="D13" s="522">
        <v>75</v>
      </c>
    </row>
    <row r="14" spans="1:16" ht="12.75" x14ac:dyDescent="0.2">
      <c r="A14" s="149">
        <v>2</v>
      </c>
      <c r="B14" s="522">
        <v>69</v>
      </c>
      <c r="C14" s="522">
        <v>64</v>
      </c>
      <c r="D14" s="522">
        <v>133</v>
      </c>
    </row>
    <row r="15" spans="1:16" ht="12.75" x14ac:dyDescent="0.2">
      <c r="A15" s="149">
        <v>3</v>
      </c>
      <c r="B15" s="522">
        <v>127</v>
      </c>
      <c r="C15" s="522">
        <v>58</v>
      </c>
      <c r="D15" s="522">
        <v>185</v>
      </c>
    </row>
    <row r="16" spans="1:16" ht="12.75" x14ac:dyDescent="0.2">
      <c r="A16" s="149">
        <v>4</v>
      </c>
      <c r="B16" s="522">
        <v>160</v>
      </c>
      <c r="C16" s="522">
        <v>86</v>
      </c>
      <c r="D16" s="522">
        <v>246</v>
      </c>
    </row>
    <row r="17" spans="1:4" ht="12.75" x14ac:dyDescent="0.2">
      <c r="A17" s="149">
        <v>5</v>
      </c>
      <c r="B17" s="522">
        <v>124</v>
      </c>
      <c r="C17" s="522">
        <v>101</v>
      </c>
      <c r="D17" s="522">
        <v>225</v>
      </c>
    </row>
    <row r="18" spans="1:4" ht="12.75" x14ac:dyDescent="0.2">
      <c r="A18" s="149">
        <v>6</v>
      </c>
      <c r="B18" s="522">
        <v>131</v>
      </c>
      <c r="C18" s="522">
        <v>64</v>
      </c>
      <c r="D18" s="522">
        <v>195</v>
      </c>
    </row>
    <row r="19" spans="1:4" ht="12.75" x14ac:dyDescent="0.2">
      <c r="A19" s="149">
        <v>7</v>
      </c>
      <c r="B19" s="522">
        <v>67</v>
      </c>
      <c r="C19" s="522">
        <v>32</v>
      </c>
      <c r="D19" s="522">
        <v>99</v>
      </c>
    </row>
    <row r="20" spans="1:4" ht="12.75" x14ac:dyDescent="0.2">
      <c r="A20" s="149">
        <v>8</v>
      </c>
      <c r="B20" s="522">
        <v>46</v>
      </c>
      <c r="C20" s="522">
        <v>12</v>
      </c>
      <c r="D20" s="522">
        <v>58</v>
      </c>
    </row>
    <row r="21" spans="1:4" ht="12.75" x14ac:dyDescent="0.2">
      <c r="A21" s="149">
        <v>9</v>
      </c>
      <c r="B21" s="522">
        <v>20</v>
      </c>
      <c r="C21" s="522">
        <v>8</v>
      </c>
      <c r="D21" s="522">
        <v>28</v>
      </c>
    </row>
    <row r="22" spans="1:4" ht="12.75" x14ac:dyDescent="0.2">
      <c r="A22" s="149">
        <v>10</v>
      </c>
      <c r="B22" s="522">
        <v>9</v>
      </c>
      <c r="C22" s="522">
        <v>3</v>
      </c>
      <c r="D22" s="522">
        <v>12</v>
      </c>
    </row>
    <row r="23" spans="1:4" ht="12.75" x14ac:dyDescent="0.2">
      <c r="A23" s="149">
        <v>11</v>
      </c>
      <c r="B23" s="522">
        <v>5</v>
      </c>
      <c r="C23" s="522">
        <v>1</v>
      </c>
      <c r="D23" s="522">
        <v>6</v>
      </c>
    </row>
    <row r="24" spans="1:4" ht="12.75" x14ac:dyDescent="0.2">
      <c r="A24" s="149">
        <v>12</v>
      </c>
      <c r="B24" s="522">
        <v>1</v>
      </c>
      <c r="C24" s="522">
        <v>1</v>
      </c>
      <c r="D24" s="522">
        <v>2</v>
      </c>
    </row>
    <row r="25" spans="1:4" ht="12.75" x14ac:dyDescent="0.2">
      <c r="A25" s="522" t="s">
        <v>102</v>
      </c>
      <c r="B25" s="522">
        <v>805</v>
      </c>
      <c r="C25" s="522">
        <v>459</v>
      </c>
      <c r="D25" s="522">
        <v>1264</v>
      </c>
    </row>
    <row r="26" spans="1:4" ht="12.75" x14ac:dyDescent="0.2">
      <c r="A26" s="522"/>
      <c r="B26" s="522"/>
      <c r="C26" s="522"/>
      <c r="D26" s="522"/>
    </row>
    <row r="28" spans="1:4" x14ac:dyDescent="0.2">
      <c r="A28" s="1072" t="s">
        <v>785</v>
      </c>
      <c r="B28" s="1072"/>
    </row>
  </sheetData>
  <mergeCells count="10">
    <mergeCell ref="A28:B28"/>
    <mergeCell ref="A1:N1"/>
    <mergeCell ref="A2:H2"/>
    <mergeCell ref="O1:P1"/>
    <mergeCell ref="A4:H4"/>
    <mergeCell ref="A5:C5"/>
    <mergeCell ref="A9:A11"/>
    <mergeCell ref="B9:B11"/>
    <mergeCell ref="C9:C11"/>
    <mergeCell ref="D9:D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2"/>
  <sheetViews>
    <sheetView showGridLines="0" zoomScaleNormal="100" workbookViewId="0">
      <selection sqref="A1:J1"/>
    </sheetView>
  </sheetViews>
  <sheetFormatPr defaultRowHeight="15" x14ac:dyDescent="0.2"/>
  <cols>
    <col min="1" max="1" width="22.83203125" style="691" customWidth="1"/>
    <col min="2" max="2" width="10.83203125" style="691" customWidth="1"/>
    <col min="3" max="3" width="2.5" style="691" customWidth="1"/>
    <col min="4" max="4" width="8.6640625" style="691" customWidth="1"/>
    <col min="5" max="5" width="9.1640625" style="691" customWidth="1"/>
    <col min="6" max="6" width="2.5" style="691" customWidth="1"/>
    <col min="7" max="8" width="8.5" style="691" customWidth="1"/>
    <col min="9" max="10" width="7.83203125" style="691" customWidth="1"/>
    <col min="11" max="11" width="9.5" style="691" customWidth="1"/>
    <col min="12" max="12" width="7.83203125" style="691" customWidth="1"/>
    <col min="13" max="13" width="8.5" style="691" customWidth="1"/>
    <col min="14" max="14" width="2" style="691" customWidth="1"/>
    <col min="15" max="17" width="10.83203125" style="691" customWidth="1"/>
    <col min="18" max="18" width="3.1640625" style="691" customWidth="1"/>
    <col min="19" max="16384" width="9.33203125" style="691"/>
  </cols>
  <sheetData>
    <row r="1" spans="1:25" ht="18" customHeight="1" x14ac:dyDescent="0.25">
      <c r="A1" s="811" t="s">
        <v>795</v>
      </c>
      <c r="B1" s="811"/>
      <c r="C1" s="811"/>
      <c r="D1" s="811"/>
      <c r="E1" s="811"/>
      <c r="F1" s="811"/>
      <c r="G1" s="811"/>
      <c r="H1" s="811"/>
      <c r="I1" s="811"/>
      <c r="J1" s="811"/>
      <c r="K1" s="458"/>
      <c r="L1" s="758" t="s">
        <v>761</v>
      </c>
      <c r="M1" s="758"/>
      <c r="N1" s="758"/>
      <c r="O1" s="458"/>
      <c r="P1" s="458"/>
      <c r="Q1" s="458"/>
      <c r="S1" s="758"/>
      <c r="T1" s="758"/>
      <c r="U1" s="758"/>
    </row>
    <row r="2" spans="1:25" ht="15" customHeight="1" x14ac:dyDescent="0.2">
      <c r="A2" s="7"/>
      <c r="B2" s="7"/>
      <c r="C2" s="7"/>
      <c r="D2" s="7"/>
      <c r="E2" s="7"/>
      <c r="F2" s="7"/>
      <c r="G2" s="7"/>
      <c r="H2" s="7"/>
      <c r="I2" s="7"/>
      <c r="J2" s="7"/>
      <c r="K2" s="7"/>
      <c r="L2" s="7"/>
      <c r="M2" s="10"/>
      <c r="N2" s="10"/>
      <c r="O2" s="10"/>
      <c r="P2" s="10"/>
      <c r="Q2" s="10"/>
    </row>
    <row r="3" spans="1:25" x14ac:dyDescent="0.2">
      <c r="A3" s="768" t="s">
        <v>16</v>
      </c>
      <c r="B3" s="771" t="s">
        <v>184</v>
      </c>
      <c r="C3" s="692"/>
      <c r="D3" s="768" t="s">
        <v>84</v>
      </c>
      <c r="E3" s="768"/>
      <c r="F3" s="693"/>
      <c r="G3" s="768" t="s">
        <v>205</v>
      </c>
      <c r="H3" s="768"/>
      <c r="I3" s="768"/>
      <c r="J3" s="768"/>
      <c r="K3" s="768"/>
      <c r="L3" s="768"/>
      <c r="M3" s="768"/>
      <c r="N3" s="693"/>
      <c r="O3" s="768" t="s">
        <v>86</v>
      </c>
      <c r="P3" s="768"/>
      <c r="Q3" s="768"/>
    </row>
    <row r="4" spans="1:25" x14ac:dyDescent="0.2">
      <c r="A4" s="791"/>
      <c r="B4" s="780"/>
      <c r="C4" s="450"/>
      <c r="D4" s="792"/>
      <c r="E4" s="792"/>
      <c r="F4" s="694"/>
      <c r="G4" s="792"/>
      <c r="H4" s="792"/>
      <c r="I4" s="792"/>
      <c r="J4" s="792"/>
      <c r="K4" s="792"/>
      <c r="L4" s="792"/>
      <c r="M4" s="792"/>
      <c r="N4" s="694"/>
      <c r="O4" s="792"/>
      <c r="P4" s="792"/>
      <c r="Q4" s="792"/>
    </row>
    <row r="5" spans="1:25" ht="15" customHeight="1" x14ac:dyDescent="0.2">
      <c r="A5" s="769"/>
      <c r="B5" s="780"/>
      <c r="C5" s="695"/>
      <c r="D5" s="768" t="s">
        <v>83</v>
      </c>
      <c r="E5" s="768" t="s">
        <v>197</v>
      </c>
      <c r="F5" s="695"/>
      <c r="G5" s="812" t="s">
        <v>361</v>
      </c>
      <c r="H5" s="812" t="s">
        <v>362</v>
      </c>
      <c r="I5" s="809" t="s">
        <v>199</v>
      </c>
      <c r="J5" s="771" t="s">
        <v>200</v>
      </c>
      <c r="K5" s="771" t="s">
        <v>201</v>
      </c>
      <c r="L5" s="771" t="s">
        <v>363</v>
      </c>
      <c r="M5" s="809" t="s">
        <v>364</v>
      </c>
      <c r="N5" s="696"/>
      <c r="O5" s="809" t="s">
        <v>203</v>
      </c>
      <c r="P5" s="809" t="s">
        <v>88</v>
      </c>
      <c r="Q5" s="809" t="s">
        <v>204</v>
      </c>
    </row>
    <row r="6" spans="1:25" ht="15" customHeight="1" x14ac:dyDescent="0.2">
      <c r="A6" s="769"/>
      <c r="B6" s="780"/>
      <c r="C6" s="695"/>
      <c r="D6" s="791"/>
      <c r="E6" s="791"/>
      <c r="F6" s="695"/>
      <c r="G6" s="784"/>
      <c r="H6" s="784"/>
      <c r="I6" s="782"/>
      <c r="J6" s="780"/>
      <c r="K6" s="780"/>
      <c r="L6" s="780"/>
      <c r="M6" s="782"/>
      <c r="N6" s="696"/>
      <c r="O6" s="782"/>
      <c r="P6" s="782"/>
      <c r="Q6" s="782"/>
    </row>
    <row r="7" spans="1:25" x14ac:dyDescent="0.2">
      <c r="A7" s="770"/>
      <c r="B7" s="773"/>
      <c r="C7" s="697"/>
      <c r="D7" s="770"/>
      <c r="E7" s="770"/>
      <c r="F7" s="697"/>
      <c r="G7" s="813"/>
      <c r="H7" s="813"/>
      <c r="I7" s="810"/>
      <c r="J7" s="773"/>
      <c r="K7" s="773"/>
      <c r="L7" s="773"/>
      <c r="M7" s="810"/>
      <c r="N7" s="697"/>
      <c r="O7" s="810"/>
      <c r="P7" s="810"/>
      <c r="Q7" s="810"/>
    </row>
    <row r="8" spans="1:25" x14ac:dyDescent="0.2">
      <c r="A8" s="29" t="s">
        <v>98</v>
      </c>
      <c r="B8" s="35"/>
      <c r="C8" s="35"/>
      <c r="D8" s="35"/>
      <c r="E8" s="35"/>
      <c r="F8" s="35"/>
      <c r="G8" s="35"/>
      <c r="H8" s="35"/>
      <c r="I8" s="35"/>
      <c r="J8" s="35"/>
      <c r="K8" s="35"/>
      <c r="L8" s="35"/>
      <c r="M8" s="35"/>
      <c r="N8" s="35"/>
      <c r="O8" s="36"/>
      <c r="P8" s="36"/>
      <c r="Q8" s="36"/>
    </row>
    <row r="9" spans="1:25" x14ac:dyDescent="0.2">
      <c r="A9" s="47" t="s">
        <v>161</v>
      </c>
      <c r="B9" s="336">
        <f>AVERAGE(B12:B16)</f>
        <v>260</v>
      </c>
      <c r="C9" s="35"/>
      <c r="D9" s="35">
        <f t="shared" ref="D9:K9" si="0">AVERAGE(D12:D16)</f>
        <v>206.8</v>
      </c>
      <c r="E9" s="35">
        <f t="shared" si="0"/>
        <v>53.2</v>
      </c>
      <c r="F9" s="35"/>
      <c r="G9" s="802">
        <v>83</v>
      </c>
      <c r="H9" s="802"/>
      <c r="I9" s="35">
        <f t="shared" si="0"/>
        <v>107.8</v>
      </c>
      <c r="J9" s="35">
        <f t="shared" si="0"/>
        <v>46.2</v>
      </c>
      <c r="K9" s="35">
        <f t="shared" si="0"/>
        <v>12.4</v>
      </c>
      <c r="L9" s="802">
        <v>10</v>
      </c>
      <c r="M9" s="802"/>
      <c r="N9" s="35"/>
      <c r="O9" s="226" t="s">
        <v>80</v>
      </c>
      <c r="P9" s="226" t="s">
        <v>80</v>
      </c>
      <c r="Q9" s="226" t="s">
        <v>80</v>
      </c>
    </row>
    <row r="10" spans="1:25" x14ac:dyDescent="0.2">
      <c r="A10" s="81" t="s">
        <v>790</v>
      </c>
      <c r="B10" s="337">
        <f>AVERAGE(B21:B25)</f>
        <v>466.2</v>
      </c>
      <c r="C10" s="337"/>
      <c r="D10" s="337">
        <f t="shared" ref="D10:M10" si="1">AVERAGE(D21:D25)</f>
        <v>372</v>
      </c>
      <c r="E10" s="337">
        <f t="shared" si="1"/>
        <v>94.2</v>
      </c>
      <c r="F10" s="337"/>
      <c r="G10" s="337">
        <f t="shared" si="1"/>
        <v>0.6</v>
      </c>
      <c r="H10" s="337">
        <f t="shared" si="1"/>
        <v>74.2</v>
      </c>
      <c r="I10" s="337">
        <f t="shared" si="1"/>
        <v>159.19999999999999</v>
      </c>
      <c r="J10" s="337">
        <f t="shared" si="1"/>
        <v>153</v>
      </c>
      <c r="K10" s="337">
        <f t="shared" si="1"/>
        <v>57</v>
      </c>
      <c r="L10" s="337">
        <f t="shared" si="1"/>
        <v>14.8</v>
      </c>
      <c r="M10" s="337">
        <f t="shared" si="1"/>
        <v>7.2</v>
      </c>
      <c r="N10" s="35"/>
      <c r="O10" s="226" t="s">
        <v>80</v>
      </c>
      <c r="P10" s="226" t="s">
        <v>80</v>
      </c>
      <c r="Q10" s="226" t="s">
        <v>80</v>
      </c>
    </row>
    <row r="11" spans="1:25" x14ac:dyDescent="0.2">
      <c r="A11" s="21"/>
      <c r="B11" s="336"/>
      <c r="C11" s="35"/>
      <c r="D11" s="35"/>
      <c r="E11" s="35"/>
      <c r="F11" s="35"/>
      <c r="G11" s="35"/>
      <c r="H11" s="35"/>
      <c r="I11" s="35"/>
      <c r="J11" s="35"/>
      <c r="K11" s="35"/>
      <c r="L11" s="35"/>
      <c r="M11" s="35"/>
      <c r="N11" s="35"/>
      <c r="O11" s="36"/>
      <c r="P11" s="36"/>
      <c r="Q11" s="36"/>
    </row>
    <row r="12" spans="1:25" ht="14.25" customHeight="1" x14ac:dyDescent="0.2">
      <c r="A12" s="37">
        <v>1996</v>
      </c>
      <c r="B12" s="338">
        <v>244</v>
      </c>
      <c r="C12" s="39"/>
      <c r="D12" s="38">
        <v>185</v>
      </c>
      <c r="E12" s="38">
        <v>59</v>
      </c>
      <c r="F12" s="40"/>
      <c r="G12" s="803">
        <v>86</v>
      </c>
      <c r="H12" s="803"/>
      <c r="I12" s="38">
        <v>103</v>
      </c>
      <c r="J12" s="38">
        <v>32</v>
      </c>
      <c r="K12" s="38">
        <v>13</v>
      </c>
      <c r="L12" s="803">
        <v>10</v>
      </c>
      <c r="M12" s="803"/>
      <c r="N12" s="41"/>
      <c r="O12" s="38">
        <v>22</v>
      </c>
      <c r="P12" s="38">
        <v>28</v>
      </c>
      <c r="Q12" s="38">
        <v>34</v>
      </c>
    </row>
    <row r="13" spans="1:25" ht="14.25" customHeight="1" x14ac:dyDescent="0.2">
      <c r="A13" s="37">
        <v>1997</v>
      </c>
      <c r="B13" s="338">
        <v>224</v>
      </c>
      <c r="C13" s="39"/>
      <c r="D13" s="38">
        <v>179</v>
      </c>
      <c r="E13" s="38">
        <v>45</v>
      </c>
      <c r="F13" s="40"/>
      <c r="G13" s="803">
        <v>76</v>
      </c>
      <c r="H13" s="803"/>
      <c r="I13" s="38">
        <v>89</v>
      </c>
      <c r="J13" s="38">
        <v>31</v>
      </c>
      <c r="K13" s="38">
        <v>14</v>
      </c>
      <c r="L13" s="803">
        <v>14</v>
      </c>
      <c r="M13" s="803"/>
      <c r="N13" s="41"/>
      <c r="O13" s="38">
        <v>23</v>
      </c>
      <c r="P13" s="38">
        <v>29</v>
      </c>
      <c r="Q13" s="38">
        <v>35</v>
      </c>
    </row>
    <row r="14" spans="1:25" ht="14.25" customHeight="1" x14ac:dyDescent="0.2">
      <c r="A14" s="37">
        <v>1998</v>
      </c>
      <c r="B14" s="338">
        <v>249</v>
      </c>
      <c r="C14" s="39"/>
      <c r="D14" s="38">
        <v>194</v>
      </c>
      <c r="E14" s="38">
        <v>55</v>
      </c>
      <c r="F14" s="40"/>
      <c r="G14" s="803">
        <v>88</v>
      </c>
      <c r="H14" s="803"/>
      <c r="I14" s="38">
        <v>103</v>
      </c>
      <c r="J14" s="38">
        <v>37</v>
      </c>
      <c r="K14" s="38">
        <v>9</v>
      </c>
      <c r="L14" s="803">
        <v>12</v>
      </c>
      <c r="M14" s="803"/>
      <c r="N14" s="41"/>
      <c r="O14" s="38">
        <v>23</v>
      </c>
      <c r="P14" s="38">
        <v>27</v>
      </c>
      <c r="Q14" s="38">
        <v>34</v>
      </c>
    </row>
    <row r="15" spans="1:25" ht="14.25" customHeight="1" x14ac:dyDescent="0.2">
      <c r="A15" s="37">
        <v>1999</v>
      </c>
      <c r="B15" s="338">
        <v>291</v>
      </c>
      <c r="C15" s="39"/>
      <c r="D15" s="38">
        <v>237</v>
      </c>
      <c r="E15" s="38">
        <v>54</v>
      </c>
      <c r="F15" s="40"/>
      <c r="G15" s="804">
        <v>94</v>
      </c>
      <c r="H15" s="804"/>
      <c r="I15" s="38">
        <v>118</v>
      </c>
      <c r="J15" s="38">
        <v>62</v>
      </c>
      <c r="K15" s="38">
        <v>10</v>
      </c>
      <c r="L15" s="804">
        <v>7</v>
      </c>
      <c r="M15" s="804"/>
      <c r="N15" s="41"/>
      <c r="O15" s="38">
        <v>23</v>
      </c>
      <c r="P15" s="38">
        <v>28</v>
      </c>
      <c r="Q15" s="38">
        <v>35</v>
      </c>
    </row>
    <row r="16" spans="1:25" ht="14.25" customHeight="1" x14ac:dyDescent="0.2">
      <c r="A16" s="37">
        <v>2000</v>
      </c>
      <c r="B16" s="338">
        <v>292</v>
      </c>
      <c r="C16" s="39"/>
      <c r="D16" s="38">
        <v>239</v>
      </c>
      <c r="E16" s="38">
        <v>53</v>
      </c>
      <c r="F16" s="40"/>
      <c r="G16" s="38">
        <v>0</v>
      </c>
      <c r="H16" s="38">
        <v>73</v>
      </c>
      <c r="I16" s="38">
        <v>126</v>
      </c>
      <c r="J16" s="38">
        <v>69</v>
      </c>
      <c r="K16" s="38">
        <v>16</v>
      </c>
      <c r="L16" s="38">
        <v>3</v>
      </c>
      <c r="M16" s="38">
        <v>5</v>
      </c>
      <c r="N16" s="41"/>
      <c r="O16" s="38">
        <v>25</v>
      </c>
      <c r="P16" s="38">
        <v>30</v>
      </c>
      <c r="Q16" s="38">
        <v>36</v>
      </c>
      <c r="S16" s="698"/>
      <c r="T16" s="698"/>
      <c r="U16" s="698"/>
      <c r="W16" s="699"/>
      <c r="X16" s="699"/>
      <c r="Y16" s="699"/>
    </row>
    <row r="17" spans="1:25" ht="14.25" customHeight="1" x14ac:dyDescent="0.2">
      <c r="A17" s="37">
        <v>2001</v>
      </c>
      <c r="B17" s="338">
        <v>332</v>
      </c>
      <c r="C17" s="39"/>
      <c r="D17" s="38">
        <v>267</v>
      </c>
      <c r="E17" s="38">
        <v>65</v>
      </c>
      <c r="F17" s="40"/>
      <c r="G17" s="38">
        <v>1</v>
      </c>
      <c r="H17" s="38">
        <v>79</v>
      </c>
      <c r="I17" s="38">
        <v>140</v>
      </c>
      <c r="J17" s="38">
        <v>70</v>
      </c>
      <c r="K17" s="38">
        <v>31</v>
      </c>
      <c r="L17" s="38">
        <v>8</v>
      </c>
      <c r="M17" s="38">
        <v>4</v>
      </c>
      <c r="N17" s="41"/>
      <c r="O17" s="38">
        <v>25</v>
      </c>
      <c r="P17" s="38">
        <v>31</v>
      </c>
      <c r="Q17" s="38">
        <v>38</v>
      </c>
      <c r="S17" s="700"/>
      <c r="T17" s="700"/>
      <c r="U17" s="700"/>
      <c r="W17" s="699"/>
      <c r="X17" s="699"/>
      <c r="Y17" s="699"/>
    </row>
    <row r="18" spans="1:25" ht="14.25" customHeight="1" x14ac:dyDescent="0.2">
      <c r="A18" s="37">
        <v>2002</v>
      </c>
      <c r="B18" s="338">
        <v>382</v>
      </c>
      <c r="C18" s="39"/>
      <c r="D18" s="38">
        <v>321</v>
      </c>
      <c r="E18" s="38">
        <v>61</v>
      </c>
      <c r="F18" s="40"/>
      <c r="G18" s="38">
        <v>0</v>
      </c>
      <c r="H18" s="38">
        <v>100</v>
      </c>
      <c r="I18" s="38">
        <v>153</v>
      </c>
      <c r="J18" s="38">
        <v>92</v>
      </c>
      <c r="K18" s="38">
        <v>27</v>
      </c>
      <c r="L18" s="38">
        <v>7</v>
      </c>
      <c r="M18" s="38">
        <v>3</v>
      </c>
      <c r="N18" s="41"/>
      <c r="O18" s="38">
        <v>24</v>
      </c>
      <c r="P18" s="38">
        <v>30</v>
      </c>
      <c r="Q18" s="38">
        <v>37</v>
      </c>
      <c r="S18" s="700"/>
      <c r="T18" s="700"/>
      <c r="U18" s="700"/>
      <c r="W18" s="699"/>
      <c r="X18" s="699"/>
      <c r="Y18" s="699"/>
    </row>
    <row r="19" spans="1:25" ht="14.25" customHeight="1" x14ac:dyDescent="0.2">
      <c r="A19" s="37">
        <v>2003</v>
      </c>
      <c r="B19" s="338">
        <v>317</v>
      </c>
      <c r="C19" s="39"/>
      <c r="D19" s="38">
        <v>256</v>
      </c>
      <c r="E19" s="38">
        <v>61</v>
      </c>
      <c r="F19" s="40"/>
      <c r="G19" s="38">
        <v>0</v>
      </c>
      <c r="H19" s="38">
        <v>78</v>
      </c>
      <c r="I19" s="38">
        <v>123</v>
      </c>
      <c r="J19" s="38">
        <v>81</v>
      </c>
      <c r="K19" s="38">
        <v>20</v>
      </c>
      <c r="L19" s="38">
        <v>11</v>
      </c>
      <c r="M19" s="38">
        <v>6</v>
      </c>
      <c r="N19" s="41"/>
      <c r="O19" s="38">
        <v>25</v>
      </c>
      <c r="P19" s="38">
        <v>31</v>
      </c>
      <c r="Q19" s="38">
        <v>37</v>
      </c>
      <c r="S19" s="700"/>
      <c r="T19" s="700"/>
      <c r="U19" s="700"/>
      <c r="W19" s="699"/>
      <c r="X19" s="699"/>
      <c r="Y19" s="699"/>
    </row>
    <row r="20" spans="1:25" ht="14.25" customHeight="1" x14ac:dyDescent="0.2">
      <c r="A20" s="37">
        <v>2004</v>
      </c>
      <c r="B20" s="338">
        <v>356</v>
      </c>
      <c r="C20" s="39"/>
      <c r="D20" s="38">
        <v>289</v>
      </c>
      <c r="E20" s="38">
        <v>67</v>
      </c>
      <c r="F20" s="40"/>
      <c r="G20" s="38">
        <v>0</v>
      </c>
      <c r="H20" s="38">
        <v>81</v>
      </c>
      <c r="I20" s="38">
        <v>138</v>
      </c>
      <c r="J20" s="38">
        <v>92</v>
      </c>
      <c r="K20" s="38">
        <v>35</v>
      </c>
      <c r="L20" s="38">
        <v>2</v>
      </c>
      <c r="M20" s="38">
        <v>8</v>
      </c>
      <c r="N20" s="41"/>
      <c r="O20" s="38">
        <v>25</v>
      </c>
      <c r="P20" s="38">
        <v>31</v>
      </c>
      <c r="Q20" s="38">
        <v>38</v>
      </c>
      <c r="S20" s="700"/>
      <c r="T20" s="700"/>
      <c r="U20" s="700"/>
      <c r="W20" s="699"/>
      <c r="X20" s="699"/>
      <c r="Y20" s="699"/>
    </row>
    <row r="21" spans="1:25" ht="14.25" customHeight="1" x14ac:dyDescent="0.2">
      <c r="A21" s="37">
        <v>2005</v>
      </c>
      <c r="B21" s="338">
        <v>336</v>
      </c>
      <c r="C21" s="39"/>
      <c r="D21" s="38">
        <v>259</v>
      </c>
      <c r="E21" s="38">
        <v>77</v>
      </c>
      <c r="F21" s="40"/>
      <c r="G21" s="38">
        <v>1</v>
      </c>
      <c r="H21" s="38">
        <v>47</v>
      </c>
      <c r="I21" s="38">
        <v>104</v>
      </c>
      <c r="J21" s="38">
        <v>126</v>
      </c>
      <c r="K21" s="38">
        <v>37</v>
      </c>
      <c r="L21" s="38">
        <v>11</v>
      </c>
      <c r="M21" s="38">
        <v>10</v>
      </c>
      <c r="N21" s="41"/>
      <c r="O21" s="38">
        <v>28</v>
      </c>
      <c r="P21" s="38">
        <v>36</v>
      </c>
      <c r="Q21" s="38">
        <v>41</v>
      </c>
      <c r="S21" s="700"/>
      <c r="T21" s="700"/>
      <c r="U21" s="700"/>
      <c r="W21" s="699"/>
      <c r="X21" s="699"/>
      <c r="Y21" s="699"/>
    </row>
    <row r="22" spans="1:25" ht="14.25" customHeight="1" x14ac:dyDescent="0.2">
      <c r="A22" s="37">
        <v>2006</v>
      </c>
      <c r="B22" s="338">
        <v>421</v>
      </c>
      <c r="C22" s="39"/>
      <c r="D22" s="38">
        <v>334</v>
      </c>
      <c r="E22" s="38">
        <v>87</v>
      </c>
      <c r="F22" s="40"/>
      <c r="G22" s="38">
        <v>0</v>
      </c>
      <c r="H22" s="38">
        <v>69</v>
      </c>
      <c r="I22" s="38">
        <v>154</v>
      </c>
      <c r="J22" s="38">
        <v>127</v>
      </c>
      <c r="K22" s="38">
        <v>54</v>
      </c>
      <c r="L22" s="38">
        <v>15</v>
      </c>
      <c r="M22" s="38">
        <v>1</v>
      </c>
      <c r="N22" s="41"/>
      <c r="O22" s="38">
        <v>27</v>
      </c>
      <c r="P22" s="38">
        <v>34</v>
      </c>
      <c r="Q22" s="38">
        <v>40</v>
      </c>
      <c r="S22" s="700"/>
      <c r="T22" s="700"/>
      <c r="U22" s="700"/>
      <c r="W22" s="699"/>
      <c r="X22" s="699"/>
      <c r="Y22" s="699"/>
    </row>
    <row r="23" spans="1:25" ht="14.25" customHeight="1" x14ac:dyDescent="0.2">
      <c r="A23" s="37">
        <v>2007</v>
      </c>
      <c r="B23" s="338">
        <v>455</v>
      </c>
      <c r="C23" s="42"/>
      <c r="D23" s="38">
        <v>393</v>
      </c>
      <c r="E23" s="38">
        <v>62</v>
      </c>
      <c r="F23" s="43"/>
      <c r="G23" s="38">
        <v>0</v>
      </c>
      <c r="H23" s="38">
        <v>94</v>
      </c>
      <c r="I23" s="38">
        <v>149</v>
      </c>
      <c r="J23" s="38">
        <v>149</v>
      </c>
      <c r="K23" s="38">
        <v>45</v>
      </c>
      <c r="L23" s="38">
        <v>11</v>
      </c>
      <c r="M23" s="38">
        <v>7</v>
      </c>
      <c r="N23" s="43"/>
      <c r="O23" s="38">
        <v>26</v>
      </c>
      <c r="P23" s="38">
        <v>34</v>
      </c>
      <c r="Q23" s="38">
        <v>41</v>
      </c>
      <c r="S23" s="700"/>
      <c r="T23" s="700"/>
      <c r="U23" s="700"/>
      <c r="W23" s="699"/>
      <c r="X23" s="699"/>
      <c r="Y23" s="699"/>
    </row>
    <row r="24" spans="1:25" ht="14.25" customHeight="1" x14ac:dyDescent="0.2">
      <c r="A24" s="37">
        <v>2008</v>
      </c>
      <c r="B24" s="338">
        <v>574</v>
      </c>
      <c r="C24" s="42"/>
      <c r="D24" s="38">
        <v>461</v>
      </c>
      <c r="E24" s="38">
        <v>113</v>
      </c>
      <c r="F24" s="43"/>
      <c r="G24" s="38">
        <v>0</v>
      </c>
      <c r="H24" s="38">
        <v>92</v>
      </c>
      <c r="I24" s="38">
        <v>211</v>
      </c>
      <c r="J24" s="38">
        <v>174</v>
      </c>
      <c r="K24" s="38">
        <v>71</v>
      </c>
      <c r="L24" s="38">
        <v>17</v>
      </c>
      <c r="M24" s="38">
        <v>9</v>
      </c>
      <c r="N24" s="43"/>
      <c r="O24" s="38">
        <v>27</v>
      </c>
      <c r="P24" s="38">
        <v>34</v>
      </c>
      <c r="Q24" s="38">
        <v>41</v>
      </c>
      <c r="S24" s="700"/>
      <c r="T24" s="700"/>
      <c r="U24" s="700"/>
      <c r="W24" s="699"/>
      <c r="X24" s="699"/>
      <c r="Y24" s="699"/>
    </row>
    <row r="25" spans="1:25" ht="14.25" customHeight="1" x14ac:dyDescent="0.2">
      <c r="A25" s="37">
        <v>2009</v>
      </c>
      <c r="B25" s="338">
        <v>545</v>
      </c>
      <c r="C25" s="38"/>
      <c r="D25" s="38">
        <v>413</v>
      </c>
      <c r="E25" s="38">
        <v>132</v>
      </c>
      <c r="F25" s="38"/>
      <c r="G25" s="38">
        <v>2</v>
      </c>
      <c r="H25" s="38">
        <v>69</v>
      </c>
      <c r="I25" s="38">
        <v>178</v>
      </c>
      <c r="J25" s="38">
        <v>189</v>
      </c>
      <c r="K25" s="38">
        <v>78</v>
      </c>
      <c r="L25" s="38">
        <v>20</v>
      </c>
      <c r="M25" s="38">
        <v>9</v>
      </c>
      <c r="N25" s="38"/>
      <c r="O25" s="38">
        <v>28</v>
      </c>
      <c r="P25" s="38">
        <v>35</v>
      </c>
      <c r="Q25" s="38">
        <v>43</v>
      </c>
    </row>
    <row r="26" spans="1:25" ht="14.25" customHeight="1" x14ac:dyDescent="0.2">
      <c r="A26" s="37">
        <v>2010</v>
      </c>
      <c r="B26" s="339">
        <v>485</v>
      </c>
      <c r="C26" s="44"/>
      <c r="D26" s="44">
        <v>363</v>
      </c>
      <c r="E26" s="44">
        <v>122</v>
      </c>
      <c r="F26" s="44"/>
      <c r="G26" s="44">
        <v>0</v>
      </c>
      <c r="H26" s="44">
        <v>65</v>
      </c>
      <c r="I26" s="44">
        <v>161</v>
      </c>
      <c r="J26" s="44">
        <v>158</v>
      </c>
      <c r="K26" s="44">
        <v>76</v>
      </c>
      <c r="L26" s="44">
        <v>20</v>
      </c>
      <c r="M26" s="44">
        <v>5</v>
      </c>
      <c r="N26" s="44"/>
      <c r="O26" s="44">
        <v>28</v>
      </c>
      <c r="P26" s="44">
        <v>35</v>
      </c>
      <c r="Q26" s="44">
        <v>43</v>
      </c>
    </row>
    <row r="27" spans="1:25" ht="14.25" customHeight="1" x14ac:dyDescent="0.2">
      <c r="A27" s="37">
        <v>2011</v>
      </c>
      <c r="B27" s="339">
        <v>584</v>
      </c>
      <c r="C27" s="44"/>
      <c r="D27" s="44">
        <v>429</v>
      </c>
      <c r="E27" s="44">
        <v>155</v>
      </c>
      <c r="F27" s="44"/>
      <c r="G27" s="44">
        <v>0</v>
      </c>
      <c r="H27" s="44">
        <v>58</v>
      </c>
      <c r="I27" s="44">
        <v>184</v>
      </c>
      <c r="J27" s="44">
        <v>212</v>
      </c>
      <c r="K27" s="44">
        <v>94</v>
      </c>
      <c r="L27" s="44">
        <v>26</v>
      </c>
      <c r="M27" s="44">
        <v>10</v>
      </c>
      <c r="N27" s="44"/>
      <c r="O27" s="44">
        <v>30</v>
      </c>
      <c r="P27" s="44">
        <v>37</v>
      </c>
      <c r="Q27" s="44">
        <v>43</v>
      </c>
    </row>
    <row r="28" spans="1:25" ht="14.25" customHeight="1" x14ac:dyDescent="0.2">
      <c r="A28" s="37">
        <v>2012</v>
      </c>
      <c r="B28" s="339">
        <v>581</v>
      </c>
      <c r="C28" s="44"/>
      <c r="D28" s="44">
        <v>416</v>
      </c>
      <c r="E28" s="44">
        <v>165</v>
      </c>
      <c r="F28" s="44"/>
      <c r="G28" s="44">
        <v>0</v>
      </c>
      <c r="H28" s="44">
        <v>46</v>
      </c>
      <c r="I28" s="44">
        <v>171</v>
      </c>
      <c r="J28" s="44">
        <v>199</v>
      </c>
      <c r="K28" s="44">
        <v>115</v>
      </c>
      <c r="L28" s="44">
        <v>34</v>
      </c>
      <c r="M28" s="44">
        <v>16</v>
      </c>
      <c r="N28" s="44"/>
      <c r="O28" s="44">
        <v>31</v>
      </c>
      <c r="P28" s="44">
        <v>38</v>
      </c>
      <c r="Q28" s="44">
        <v>46</v>
      </c>
    </row>
    <row r="29" spans="1:25" ht="14.25" customHeight="1" x14ac:dyDescent="0.2">
      <c r="A29" s="37">
        <v>2013</v>
      </c>
      <c r="B29" s="339">
        <v>527</v>
      </c>
      <c r="C29" s="44"/>
      <c r="D29" s="44">
        <v>393</v>
      </c>
      <c r="E29" s="44">
        <v>134</v>
      </c>
      <c r="F29" s="44"/>
      <c r="G29" s="44">
        <v>0</v>
      </c>
      <c r="H29" s="44">
        <v>32</v>
      </c>
      <c r="I29" s="44">
        <v>138</v>
      </c>
      <c r="J29" s="44">
        <v>184</v>
      </c>
      <c r="K29" s="44">
        <v>125</v>
      </c>
      <c r="L29" s="44">
        <v>39</v>
      </c>
      <c r="M29" s="44">
        <v>9</v>
      </c>
      <c r="N29" s="44"/>
      <c r="O29" s="44">
        <v>32</v>
      </c>
      <c r="P29" s="44">
        <v>40</v>
      </c>
      <c r="Q29" s="44">
        <v>47</v>
      </c>
    </row>
    <row r="30" spans="1:25" ht="14.25" customHeight="1" x14ac:dyDescent="0.2">
      <c r="A30" s="37">
        <v>2014</v>
      </c>
      <c r="B30" s="339">
        <v>614</v>
      </c>
      <c r="C30" s="44"/>
      <c r="D30" s="44">
        <v>453</v>
      </c>
      <c r="E30" s="44">
        <v>161</v>
      </c>
      <c r="F30" s="44"/>
      <c r="G30" s="44">
        <v>1</v>
      </c>
      <c r="H30" s="44">
        <v>46</v>
      </c>
      <c r="I30" s="44">
        <v>157</v>
      </c>
      <c r="J30" s="44">
        <v>213</v>
      </c>
      <c r="K30" s="44">
        <v>148</v>
      </c>
      <c r="L30" s="44">
        <v>37</v>
      </c>
      <c r="M30" s="44">
        <v>12</v>
      </c>
      <c r="N30" s="44"/>
      <c r="O30" s="44">
        <v>32</v>
      </c>
      <c r="P30" s="44">
        <v>40</v>
      </c>
      <c r="Q30" s="44">
        <v>47</v>
      </c>
    </row>
    <row r="31" spans="1:25" ht="14.25" customHeight="1" x14ac:dyDescent="0.2">
      <c r="A31" s="37">
        <v>2015</v>
      </c>
      <c r="B31" s="339">
        <v>706</v>
      </c>
      <c r="C31" s="44"/>
      <c r="D31" s="44">
        <v>484</v>
      </c>
      <c r="E31" s="44">
        <v>222</v>
      </c>
      <c r="F31" s="44"/>
      <c r="G31" s="44">
        <v>0</v>
      </c>
      <c r="H31" s="44">
        <v>30</v>
      </c>
      <c r="I31" s="44">
        <v>163</v>
      </c>
      <c r="J31" s="44">
        <v>249</v>
      </c>
      <c r="K31" s="44">
        <v>183</v>
      </c>
      <c r="L31" s="44">
        <v>61</v>
      </c>
      <c r="M31" s="44">
        <v>20</v>
      </c>
      <c r="N31" s="44"/>
      <c r="O31" s="44">
        <v>34</v>
      </c>
      <c r="P31" s="44">
        <v>41</v>
      </c>
      <c r="Q31" s="44">
        <v>49</v>
      </c>
    </row>
    <row r="32" spans="1:25" ht="14.25" customHeight="1" x14ac:dyDescent="0.2">
      <c r="A32" s="37">
        <v>2016</v>
      </c>
      <c r="B32" s="339">
        <v>868</v>
      </c>
      <c r="C32" s="44"/>
      <c r="D32" s="44">
        <v>593</v>
      </c>
      <c r="E32" s="44">
        <v>275</v>
      </c>
      <c r="F32" s="44"/>
      <c r="G32" s="44">
        <v>0</v>
      </c>
      <c r="H32" s="44">
        <v>42</v>
      </c>
      <c r="I32" s="44">
        <v>199</v>
      </c>
      <c r="J32" s="44">
        <v>327</v>
      </c>
      <c r="K32" s="44">
        <v>214</v>
      </c>
      <c r="L32" s="44">
        <v>66</v>
      </c>
      <c r="M32" s="44">
        <v>20</v>
      </c>
      <c r="N32" s="44"/>
      <c r="O32" s="44">
        <v>34</v>
      </c>
      <c r="P32" s="44">
        <v>41</v>
      </c>
      <c r="Q32" s="44">
        <v>47</v>
      </c>
    </row>
    <row r="33" spans="1:17" ht="14.25" customHeight="1" x14ac:dyDescent="0.2">
      <c r="A33" s="37">
        <v>2017</v>
      </c>
      <c r="B33" s="339">
        <v>934</v>
      </c>
      <c r="C33" s="44"/>
      <c r="D33" s="44">
        <v>652</v>
      </c>
      <c r="E33" s="44">
        <v>282</v>
      </c>
      <c r="F33" s="44"/>
      <c r="G33" s="44">
        <v>3</v>
      </c>
      <c r="H33" s="44">
        <v>36</v>
      </c>
      <c r="I33" s="44">
        <v>185</v>
      </c>
      <c r="J33" s="44">
        <v>360</v>
      </c>
      <c r="K33" s="44">
        <v>268</v>
      </c>
      <c r="L33" s="44">
        <v>64</v>
      </c>
      <c r="M33" s="44">
        <v>18</v>
      </c>
      <c r="N33" s="44"/>
      <c r="O33" s="44">
        <v>35</v>
      </c>
      <c r="P33" s="44">
        <v>41</v>
      </c>
      <c r="Q33" s="44">
        <v>48</v>
      </c>
    </row>
    <row r="34" spans="1:17" ht="14.25" customHeight="1" x14ac:dyDescent="0.2">
      <c r="A34" s="37">
        <v>2018</v>
      </c>
      <c r="B34" s="339">
        <v>1187</v>
      </c>
      <c r="C34" s="44"/>
      <c r="D34" s="44">
        <v>860</v>
      </c>
      <c r="E34" s="44">
        <v>327</v>
      </c>
      <c r="F34" s="44"/>
      <c r="G34" s="44">
        <v>1</v>
      </c>
      <c r="H34" s="44">
        <v>64</v>
      </c>
      <c r="I34" s="44">
        <v>217</v>
      </c>
      <c r="J34" s="44">
        <v>442</v>
      </c>
      <c r="K34" s="44">
        <v>345</v>
      </c>
      <c r="L34" s="44">
        <v>90</v>
      </c>
      <c r="M34" s="44">
        <v>28</v>
      </c>
      <c r="N34" s="44"/>
      <c r="O34" s="44">
        <v>35</v>
      </c>
      <c r="P34" s="44">
        <v>42</v>
      </c>
      <c r="Q34" s="44">
        <v>49</v>
      </c>
    </row>
    <row r="35" spans="1:17" ht="14.25" customHeight="1" x14ac:dyDescent="0.2">
      <c r="A35" s="37">
        <v>2019</v>
      </c>
      <c r="B35" s="339">
        <v>1264</v>
      </c>
      <c r="C35" s="44"/>
      <c r="D35" s="44">
        <v>877</v>
      </c>
      <c r="E35" s="44">
        <v>387</v>
      </c>
      <c r="F35" s="44"/>
      <c r="G35" s="44">
        <v>0</v>
      </c>
      <c r="H35" s="44">
        <v>76</v>
      </c>
      <c r="I35" s="44">
        <v>215</v>
      </c>
      <c r="J35" s="44">
        <v>462</v>
      </c>
      <c r="K35" s="44">
        <v>394</v>
      </c>
      <c r="L35" s="44">
        <v>97</v>
      </c>
      <c r="M35" s="44">
        <v>20</v>
      </c>
      <c r="N35" s="44"/>
      <c r="O35" s="44">
        <v>35</v>
      </c>
      <c r="P35" s="44">
        <v>42</v>
      </c>
      <c r="Q35" s="44">
        <v>48</v>
      </c>
    </row>
    <row r="36" spans="1:17" ht="14.25" customHeight="1" x14ac:dyDescent="0.2">
      <c r="A36" s="37"/>
      <c r="B36" s="339"/>
      <c r="C36" s="44"/>
      <c r="D36" s="44"/>
      <c r="E36" s="44"/>
      <c r="F36" s="44"/>
      <c r="G36" s="44"/>
      <c r="H36" s="44"/>
      <c r="I36" s="44"/>
      <c r="J36" s="44"/>
      <c r="K36" s="44"/>
      <c r="L36" s="44"/>
      <c r="M36" s="44"/>
      <c r="N36" s="44"/>
      <c r="O36" s="44"/>
      <c r="P36" s="44"/>
      <c r="Q36" s="44"/>
    </row>
    <row r="37" spans="1:17" ht="15" customHeight="1" x14ac:dyDescent="0.2">
      <c r="A37" s="27" t="s">
        <v>796</v>
      </c>
      <c r="B37" s="339">
        <f>AVERAGE(B31:B35)</f>
        <v>991.8</v>
      </c>
      <c r="C37" s="339"/>
      <c r="D37" s="339">
        <f t="shared" ref="D37:M37" si="2">AVERAGE(D31:D35)</f>
        <v>693.2</v>
      </c>
      <c r="E37" s="339">
        <f t="shared" si="2"/>
        <v>298.60000000000002</v>
      </c>
      <c r="F37" s="339"/>
      <c r="G37" s="339">
        <f t="shared" si="2"/>
        <v>0.8</v>
      </c>
      <c r="H37" s="339">
        <f t="shared" si="2"/>
        <v>49.6</v>
      </c>
      <c r="I37" s="339">
        <f t="shared" si="2"/>
        <v>195.8</v>
      </c>
      <c r="J37" s="339">
        <f t="shared" si="2"/>
        <v>368</v>
      </c>
      <c r="K37" s="339">
        <f t="shared" si="2"/>
        <v>280.8</v>
      </c>
      <c r="L37" s="339">
        <f t="shared" si="2"/>
        <v>75.599999999999994</v>
      </c>
      <c r="M37" s="339">
        <f t="shared" si="2"/>
        <v>21.2</v>
      </c>
      <c r="N37" s="44"/>
      <c r="O37" s="226" t="s">
        <v>80</v>
      </c>
      <c r="P37" s="226" t="s">
        <v>80</v>
      </c>
      <c r="Q37" s="226" t="s">
        <v>80</v>
      </c>
    </row>
    <row r="38" spans="1:17" ht="15" customHeight="1" x14ac:dyDescent="0.2">
      <c r="A38" s="701"/>
      <c r="B38" s="702"/>
      <c r="C38" s="703"/>
      <c r="D38" s="8"/>
      <c r="E38" s="9"/>
      <c r="F38" s="9"/>
      <c r="G38" s="9"/>
      <c r="H38" s="9"/>
      <c r="I38" s="9"/>
      <c r="J38" s="9"/>
      <c r="K38" s="9"/>
      <c r="L38" s="9"/>
      <c r="M38" s="9"/>
      <c r="N38" s="9"/>
      <c r="O38" s="9"/>
      <c r="P38" s="9"/>
      <c r="Q38" s="9"/>
    </row>
    <row r="39" spans="1:17" ht="15" customHeight="1" x14ac:dyDescent="0.2">
      <c r="A39" s="701"/>
      <c r="B39" s="704"/>
      <c r="C39" s="701"/>
      <c r="D39" s="286"/>
      <c r="E39" s="32"/>
      <c r="F39" s="32"/>
      <c r="G39" s="32"/>
      <c r="H39" s="32"/>
      <c r="I39" s="32"/>
      <c r="J39" s="32"/>
      <c r="K39" s="32"/>
      <c r="L39" s="32"/>
      <c r="M39" s="32"/>
      <c r="N39" s="32"/>
      <c r="O39" s="32"/>
      <c r="P39" s="32"/>
      <c r="Q39" s="32"/>
    </row>
    <row r="40" spans="1:17" ht="15" customHeight="1" x14ac:dyDescent="0.2">
      <c r="A40" s="701"/>
      <c r="B40" s="483" t="s">
        <v>42</v>
      </c>
      <c r="C40" s="304"/>
      <c r="D40" s="363"/>
      <c r="E40" s="306"/>
      <c r="F40" s="306"/>
      <c r="G40" s="306"/>
      <c r="H40" s="306"/>
      <c r="I40" s="306"/>
      <c r="J40" s="305"/>
      <c r="K40" s="806" t="s">
        <v>43</v>
      </c>
      <c r="L40" s="806"/>
      <c r="M40" s="9"/>
      <c r="N40" s="9"/>
      <c r="O40" s="9"/>
      <c r="P40" s="9"/>
      <c r="Q40" s="9"/>
    </row>
    <row r="41" spans="1:17" ht="15" customHeight="1" x14ac:dyDescent="0.2">
      <c r="A41" s="701"/>
      <c r="B41" s="807" t="s">
        <v>291</v>
      </c>
      <c r="C41" s="227"/>
      <c r="D41" s="807" t="s">
        <v>397</v>
      </c>
      <c r="E41" s="808" t="s">
        <v>199</v>
      </c>
      <c r="F41" s="305"/>
      <c r="G41" s="780" t="s">
        <v>200</v>
      </c>
      <c r="H41" s="780" t="s">
        <v>201</v>
      </c>
      <c r="I41" s="780" t="s">
        <v>100</v>
      </c>
      <c r="J41" s="305"/>
      <c r="K41" s="807" t="s">
        <v>291</v>
      </c>
      <c r="L41" s="807" t="s">
        <v>397</v>
      </c>
      <c r="M41" s="808" t="s">
        <v>199</v>
      </c>
      <c r="N41" s="32"/>
      <c r="O41" s="780" t="s">
        <v>200</v>
      </c>
      <c r="P41" s="780" t="s">
        <v>201</v>
      </c>
      <c r="Q41" s="780" t="s">
        <v>100</v>
      </c>
    </row>
    <row r="42" spans="1:17" ht="15" customHeight="1" x14ac:dyDescent="0.2">
      <c r="A42" s="701"/>
      <c r="B42" s="807"/>
      <c r="C42" s="227"/>
      <c r="D42" s="807"/>
      <c r="E42" s="808"/>
      <c r="F42" s="305"/>
      <c r="G42" s="780"/>
      <c r="H42" s="780"/>
      <c r="I42" s="780"/>
      <c r="J42" s="305"/>
      <c r="K42" s="807"/>
      <c r="L42" s="807"/>
      <c r="M42" s="808"/>
      <c r="N42" s="32"/>
      <c r="O42" s="780"/>
      <c r="P42" s="780"/>
      <c r="Q42" s="780"/>
    </row>
    <row r="43" spans="1:17" x14ac:dyDescent="0.2">
      <c r="A43" s="701"/>
      <c r="B43" s="807"/>
      <c r="C43" s="701"/>
      <c r="D43" s="807"/>
      <c r="E43" s="808"/>
      <c r="G43" s="780"/>
      <c r="H43" s="780"/>
      <c r="I43" s="780"/>
      <c r="K43" s="807"/>
      <c r="L43" s="807"/>
      <c r="M43" s="808"/>
      <c r="O43" s="780"/>
      <c r="P43" s="780"/>
      <c r="Q43" s="780"/>
    </row>
    <row r="44" spans="1:17" ht="15" customHeight="1" x14ac:dyDescent="0.2">
      <c r="A44" s="81" t="s">
        <v>797</v>
      </c>
      <c r="B44" s="248">
        <f>AVERAGE(B51:B55)</f>
        <v>372</v>
      </c>
      <c r="C44" s="248"/>
      <c r="D44" s="248">
        <f t="shared" ref="D44:Q44" si="3">AVERAGE(D51:D55)</f>
        <v>59.4</v>
      </c>
      <c r="E44" s="248">
        <f t="shared" si="3"/>
        <v>132.80000000000001</v>
      </c>
      <c r="F44" s="248"/>
      <c r="G44" s="248">
        <f t="shared" si="3"/>
        <v>122.2</v>
      </c>
      <c r="H44" s="248">
        <f t="shared" si="3"/>
        <v>43.4</v>
      </c>
      <c r="I44" s="248">
        <f t="shared" si="3"/>
        <v>14</v>
      </c>
      <c r="J44" s="248"/>
      <c r="K44" s="248">
        <f t="shared" si="3"/>
        <v>94.2</v>
      </c>
      <c r="L44" s="248">
        <f t="shared" si="3"/>
        <v>15.4</v>
      </c>
      <c r="M44" s="248">
        <f t="shared" si="3"/>
        <v>26.4</v>
      </c>
      <c r="N44" s="248"/>
      <c r="O44" s="248">
        <f t="shared" si="3"/>
        <v>30.8</v>
      </c>
      <c r="P44" s="248">
        <f t="shared" si="3"/>
        <v>13.6</v>
      </c>
      <c r="Q44" s="248">
        <f t="shared" si="3"/>
        <v>8</v>
      </c>
    </row>
    <row r="45" spans="1:17" ht="15" customHeight="1" x14ac:dyDescent="0.2">
      <c r="A45" s="81"/>
      <c r="B45" s="248"/>
      <c r="C45" s="248"/>
      <c r="D45" s="248"/>
      <c r="E45" s="248"/>
      <c r="F45" s="248"/>
      <c r="G45" s="248"/>
      <c r="H45" s="248"/>
      <c r="I45" s="248"/>
      <c r="J45" s="248"/>
      <c r="K45" s="248"/>
      <c r="L45" s="248"/>
      <c r="M45" s="248"/>
      <c r="N45" s="248"/>
      <c r="O45" s="248"/>
      <c r="P45" s="248"/>
      <c r="Q45" s="248"/>
    </row>
    <row r="46" spans="1:17" ht="15" customHeight="1" x14ac:dyDescent="0.2">
      <c r="A46" s="37">
        <v>2000</v>
      </c>
      <c r="B46" s="248">
        <v>239</v>
      </c>
      <c r="C46" s="248"/>
      <c r="D46" s="248">
        <v>58</v>
      </c>
      <c r="E46" s="248">
        <v>104</v>
      </c>
      <c r="F46" s="248"/>
      <c r="G46" s="248">
        <v>60</v>
      </c>
      <c r="H46" s="248">
        <v>12</v>
      </c>
      <c r="I46" s="248">
        <v>5</v>
      </c>
      <c r="J46" s="248"/>
      <c r="K46" s="248">
        <v>53</v>
      </c>
      <c r="L46" s="248">
        <v>15</v>
      </c>
      <c r="M46" s="248">
        <v>22</v>
      </c>
      <c r="N46" s="248"/>
      <c r="O46" s="248">
        <v>9</v>
      </c>
      <c r="P46" s="248">
        <v>4</v>
      </c>
      <c r="Q46" s="248">
        <v>3</v>
      </c>
    </row>
    <row r="47" spans="1:17" ht="15" customHeight="1" x14ac:dyDescent="0.2">
      <c r="A47" s="37">
        <v>2001</v>
      </c>
      <c r="B47" s="248">
        <v>267</v>
      </c>
      <c r="C47" s="248"/>
      <c r="D47" s="248">
        <v>65</v>
      </c>
      <c r="E47" s="248">
        <v>115</v>
      </c>
      <c r="F47" s="248"/>
      <c r="G47" s="248">
        <v>58</v>
      </c>
      <c r="H47" s="248">
        <v>24</v>
      </c>
      <c r="I47" s="248">
        <v>5</v>
      </c>
      <c r="J47" s="248"/>
      <c r="K47" s="248">
        <v>66</v>
      </c>
      <c r="L47" s="248">
        <v>15</v>
      </c>
      <c r="M47" s="248">
        <v>25</v>
      </c>
      <c r="N47" s="248"/>
      <c r="O47" s="248">
        <v>12</v>
      </c>
      <c r="P47" s="248">
        <v>7</v>
      </c>
      <c r="Q47" s="248">
        <v>7</v>
      </c>
    </row>
    <row r="48" spans="1:17" ht="15" customHeight="1" x14ac:dyDescent="0.2">
      <c r="A48" s="37">
        <v>2002</v>
      </c>
      <c r="B48" s="38">
        <v>321</v>
      </c>
      <c r="C48" s="701"/>
      <c r="D48" s="38">
        <v>85</v>
      </c>
      <c r="E48" s="38">
        <v>131</v>
      </c>
      <c r="F48" s="38"/>
      <c r="G48" s="38">
        <v>78</v>
      </c>
      <c r="H48" s="38">
        <v>21</v>
      </c>
      <c r="I48" s="38">
        <v>6</v>
      </c>
      <c r="J48" s="38"/>
      <c r="K48" s="38">
        <v>61</v>
      </c>
      <c r="L48" s="38">
        <v>15</v>
      </c>
      <c r="M48" s="38">
        <v>22</v>
      </c>
      <c r="N48" s="38"/>
      <c r="O48" s="38">
        <v>14</v>
      </c>
      <c r="P48" s="38">
        <v>6</v>
      </c>
      <c r="Q48" s="38">
        <v>4</v>
      </c>
    </row>
    <row r="49" spans="1:17" ht="15" customHeight="1" x14ac:dyDescent="0.2">
      <c r="A49" s="37">
        <v>2003</v>
      </c>
      <c r="B49" s="38">
        <v>256</v>
      </c>
      <c r="C49" s="701"/>
      <c r="D49" s="38">
        <v>65</v>
      </c>
      <c r="E49" s="38">
        <v>106</v>
      </c>
      <c r="F49" s="38"/>
      <c r="G49" s="38">
        <v>64</v>
      </c>
      <c r="H49" s="38">
        <v>11</v>
      </c>
      <c r="I49" s="38">
        <v>11</v>
      </c>
      <c r="J49" s="38"/>
      <c r="K49" s="38">
        <v>61</v>
      </c>
      <c r="L49" s="38">
        <v>13</v>
      </c>
      <c r="M49" s="38">
        <v>17</v>
      </c>
      <c r="N49" s="38"/>
      <c r="O49" s="38">
        <v>17</v>
      </c>
      <c r="P49" s="38">
        <v>9</v>
      </c>
      <c r="Q49" s="38">
        <v>6</v>
      </c>
    </row>
    <row r="50" spans="1:17" ht="15" customHeight="1" x14ac:dyDescent="0.2">
      <c r="A50" s="37">
        <v>2004</v>
      </c>
      <c r="B50" s="38">
        <v>289</v>
      </c>
      <c r="C50" s="701"/>
      <c r="D50" s="38">
        <v>72</v>
      </c>
      <c r="E50" s="38">
        <v>114</v>
      </c>
      <c r="F50" s="38"/>
      <c r="G50" s="38">
        <v>75</v>
      </c>
      <c r="H50" s="38">
        <v>24</v>
      </c>
      <c r="I50" s="38">
        <v>4</v>
      </c>
      <c r="J50" s="38"/>
      <c r="K50" s="38">
        <v>67</v>
      </c>
      <c r="L50" s="38">
        <v>9</v>
      </c>
      <c r="M50" s="38">
        <v>24</v>
      </c>
      <c r="N50" s="38"/>
      <c r="O50" s="38">
        <v>17</v>
      </c>
      <c r="P50" s="38">
        <v>11</v>
      </c>
      <c r="Q50" s="38">
        <v>6</v>
      </c>
    </row>
    <row r="51" spans="1:17" ht="15" customHeight="1" x14ac:dyDescent="0.2">
      <c r="A51" s="37">
        <v>2005</v>
      </c>
      <c r="B51" s="38">
        <v>259</v>
      </c>
      <c r="C51" s="701"/>
      <c r="D51" s="38">
        <v>36</v>
      </c>
      <c r="E51" s="38">
        <v>89</v>
      </c>
      <c r="F51" s="38"/>
      <c r="G51" s="38">
        <v>98</v>
      </c>
      <c r="H51" s="38">
        <v>26</v>
      </c>
      <c r="I51" s="38">
        <v>10</v>
      </c>
      <c r="J51" s="38"/>
      <c r="K51" s="38">
        <v>77</v>
      </c>
      <c r="L51" s="38">
        <v>12</v>
      </c>
      <c r="M51" s="38">
        <v>15</v>
      </c>
      <c r="N51" s="38"/>
      <c r="O51" s="38">
        <v>28</v>
      </c>
      <c r="P51" s="38">
        <v>11</v>
      </c>
      <c r="Q51" s="38">
        <v>11</v>
      </c>
    </row>
    <row r="52" spans="1:17" ht="15" customHeight="1" x14ac:dyDescent="0.2">
      <c r="A52" s="37">
        <v>2006</v>
      </c>
      <c r="B52" s="38">
        <v>334</v>
      </c>
      <c r="C52" s="701"/>
      <c r="D52" s="38">
        <v>61</v>
      </c>
      <c r="E52" s="38">
        <v>123</v>
      </c>
      <c r="F52" s="38"/>
      <c r="G52" s="38">
        <v>97</v>
      </c>
      <c r="H52" s="38">
        <v>40</v>
      </c>
      <c r="I52" s="38">
        <v>12</v>
      </c>
      <c r="J52" s="38"/>
      <c r="K52" s="38">
        <v>87</v>
      </c>
      <c r="L52" s="38">
        <v>8</v>
      </c>
      <c r="M52" s="38">
        <v>31</v>
      </c>
      <c r="N52" s="38"/>
      <c r="O52" s="38">
        <v>30</v>
      </c>
      <c r="P52" s="38">
        <v>14</v>
      </c>
      <c r="Q52" s="38">
        <v>4</v>
      </c>
    </row>
    <row r="53" spans="1:17" ht="15" customHeight="1" x14ac:dyDescent="0.2">
      <c r="A53" s="37">
        <v>2007</v>
      </c>
      <c r="B53" s="38">
        <v>393</v>
      </c>
      <c r="C53" s="701"/>
      <c r="D53" s="38">
        <v>80</v>
      </c>
      <c r="E53" s="38">
        <v>138</v>
      </c>
      <c r="F53" s="38"/>
      <c r="G53" s="38">
        <v>125</v>
      </c>
      <c r="H53" s="38">
        <v>39</v>
      </c>
      <c r="I53" s="38">
        <v>11</v>
      </c>
      <c r="J53" s="38"/>
      <c r="K53" s="38">
        <v>62</v>
      </c>
      <c r="L53" s="38">
        <v>14</v>
      </c>
      <c r="M53" s="38">
        <v>11</v>
      </c>
      <c r="N53" s="38"/>
      <c r="O53" s="38">
        <v>24</v>
      </c>
      <c r="P53" s="38">
        <v>6</v>
      </c>
      <c r="Q53" s="38">
        <v>7</v>
      </c>
    </row>
    <row r="54" spans="1:17" ht="15" customHeight="1" x14ac:dyDescent="0.2">
      <c r="A54" s="37">
        <v>2008</v>
      </c>
      <c r="B54" s="38">
        <v>461</v>
      </c>
      <c r="C54" s="701"/>
      <c r="D54" s="38">
        <v>68</v>
      </c>
      <c r="E54" s="38">
        <v>178</v>
      </c>
      <c r="F54" s="38"/>
      <c r="G54" s="38">
        <v>145</v>
      </c>
      <c r="H54" s="38">
        <v>56</v>
      </c>
      <c r="I54" s="38">
        <v>14</v>
      </c>
      <c r="J54" s="38"/>
      <c r="K54" s="38">
        <v>113</v>
      </c>
      <c r="L54" s="38">
        <v>24</v>
      </c>
      <c r="M54" s="38">
        <v>33</v>
      </c>
      <c r="N54" s="38"/>
      <c r="O54" s="38">
        <v>29</v>
      </c>
      <c r="P54" s="38">
        <v>15</v>
      </c>
      <c r="Q54" s="38">
        <v>12</v>
      </c>
    </row>
    <row r="55" spans="1:17" ht="15" customHeight="1" x14ac:dyDescent="0.2">
      <c r="A55" s="37">
        <v>2009</v>
      </c>
      <c r="B55" s="38">
        <v>413</v>
      </c>
      <c r="C55" s="701"/>
      <c r="D55" s="38">
        <v>52</v>
      </c>
      <c r="E55" s="38">
        <v>136</v>
      </c>
      <c r="F55" s="38"/>
      <c r="G55" s="38">
        <v>146</v>
      </c>
      <c r="H55" s="38">
        <v>56</v>
      </c>
      <c r="I55" s="38">
        <v>23</v>
      </c>
      <c r="J55" s="38"/>
      <c r="K55" s="38">
        <v>132</v>
      </c>
      <c r="L55" s="38">
        <v>19</v>
      </c>
      <c r="M55" s="38">
        <v>42</v>
      </c>
      <c r="N55" s="38"/>
      <c r="O55" s="38">
        <v>43</v>
      </c>
      <c r="P55" s="38">
        <v>22</v>
      </c>
      <c r="Q55" s="38">
        <v>6</v>
      </c>
    </row>
    <row r="56" spans="1:17" ht="15" customHeight="1" x14ac:dyDescent="0.2">
      <c r="A56" s="37">
        <v>2010</v>
      </c>
      <c r="B56" s="44">
        <v>363</v>
      </c>
      <c r="C56" s="701"/>
      <c r="D56" s="38">
        <v>49</v>
      </c>
      <c r="E56" s="38">
        <v>124</v>
      </c>
      <c r="F56" s="38"/>
      <c r="G56" s="38">
        <v>126</v>
      </c>
      <c r="H56" s="38">
        <v>50</v>
      </c>
      <c r="I56" s="38">
        <v>14</v>
      </c>
      <c r="J56" s="38"/>
      <c r="K56" s="44">
        <v>122</v>
      </c>
      <c r="L56" s="38">
        <v>16</v>
      </c>
      <c r="M56" s="38">
        <v>37</v>
      </c>
      <c r="N56" s="38"/>
      <c r="O56" s="38">
        <v>32</v>
      </c>
      <c r="P56" s="38">
        <v>26</v>
      </c>
      <c r="Q56" s="38">
        <v>11</v>
      </c>
    </row>
    <row r="57" spans="1:17" ht="15" customHeight="1" x14ac:dyDescent="0.2">
      <c r="A57" s="37">
        <v>2011</v>
      </c>
      <c r="B57" s="44">
        <v>429</v>
      </c>
      <c r="C57" s="701"/>
      <c r="D57" s="38">
        <v>47</v>
      </c>
      <c r="E57" s="38">
        <v>144</v>
      </c>
      <c r="F57" s="38"/>
      <c r="G57" s="38">
        <v>160</v>
      </c>
      <c r="H57" s="38">
        <v>59</v>
      </c>
      <c r="I57" s="38">
        <v>19</v>
      </c>
      <c r="J57" s="38"/>
      <c r="K57" s="44">
        <v>155</v>
      </c>
      <c r="L57" s="38">
        <v>11</v>
      </c>
      <c r="M57" s="38">
        <v>40</v>
      </c>
      <c r="N57" s="38"/>
      <c r="O57" s="38">
        <v>52</v>
      </c>
      <c r="P57" s="38">
        <v>35</v>
      </c>
      <c r="Q57" s="38">
        <v>17</v>
      </c>
    </row>
    <row r="58" spans="1:17" ht="15" customHeight="1" x14ac:dyDescent="0.2">
      <c r="A58" s="37">
        <v>2012</v>
      </c>
      <c r="B58" s="44">
        <v>416</v>
      </c>
      <c r="C58" s="701"/>
      <c r="D58" s="38">
        <v>33</v>
      </c>
      <c r="E58" s="38">
        <v>136</v>
      </c>
      <c r="F58" s="38"/>
      <c r="G58" s="38">
        <v>148</v>
      </c>
      <c r="H58" s="38">
        <v>72</v>
      </c>
      <c r="I58" s="38">
        <v>27</v>
      </c>
      <c r="J58" s="38"/>
      <c r="K58" s="44">
        <v>165</v>
      </c>
      <c r="L58" s="38">
        <v>13</v>
      </c>
      <c r="M58" s="38">
        <v>35</v>
      </c>
      <c r="N58" s="38"/>
      <c r="O58" s="38">
        <v>51</v>
      </c>
      <c r="P58" s="38">
        <v>43</v>
      </c>
      <c r="Q58" s="38">
        <v>23</v>
      </c>
    </row>
    <row r="59" spans="1:17" ht="15" customHeight="1" x14ac:dyDescent="0.2">
      <c r="A59" s="37">
        <v>2013</v>
      </c>
      <c r="B59" s="44">
        <v>393</v>
      </c>
      <c r="C59" s="701"/>
      <c r="D59" s="38">
        <v>28</v>
      </c>
      <c r="E59" s="38">
        <v>107</v>
      </c>
      <c r="F59" s="38"/>
      <c r="G59" s="38">
        <v>141</v>
      </c>
      <c r="H59" s="38">
        <v>87</v>
      </c>
      <c r="I59" s="38">
        <v>30</v>
      </c>
      <c r="J59" s="38"/>
      <c r="K59" s="44">
        <v>134</v>
      </c>
      <c r="L59" s="38">
        <v>4</v>
      </c>
      <c r="M59" s="38">
        <v>31</v>
      </c>
      <c r="N59" s="38"/>
      <c r="O59" s="38">
        <v>43</v>
      </c>
      <c r="P59" s="38">
        <v>38</v>
      </c>
      <c r="Q59" s="38">
        <v>18</v>
      </c>
    </row>
    <row r="60" spans="1:17" ht="15" customHeight="1" x14ac:dyDescent="0.2">
      <c r="A60" s="37">
        <v>2014</v>
      </c>
      <c r="B60" s="44">
        <v>453</v>
      </c>
      <c r="C60" s="701"/>
      <c r="D60" s="38">
        <v>37</v>
      </c>
      <c r="E60" s="38">
        <v>117</v>
      </c>
      <c r="F60" s="38"/>
      <c r="G60" s="38">
        <v>161</v>
      </c>
      <c r="H60" s="38">
        <v>110</v>
      </c>
      <c r="I60" s="38">
        <v>28</v>
      </c>
      <c r="J60" s="38"/>
      <c r="K60" s="44">
        <v>161</v>
      </c>
      <c r="L60" s="38">
        <v>10</v>
      </c>
      <c r="M60" s="38">
        <v>40</v>
      </c>
      <c r="N60" s="38"/>
      <c r="O60" s="38">
        <v>52</v>
      </c>
      <c r="P60" s="38">
        <v>38</v>
      </c>
      <c r="Q60" s="38">
        <v>21</v>
      </c>
    </row>
    <row r="61" spans="1:17" ht="15" customHeight="1" x14ac:dyDescent="0.2">
      <c r="A61" s="37">
        <v>2015</v>
      </c>
      <c r="B61" s="44">
        <v>484</v>
      </c>
      <c r="C61" s="701"/>
      <c r="D61" s="38">
        <v>24</v>
      </c>
      <c r="E61" s="38">
        <v>118</v>
      </c>
      <c r="F61" s="38"/>
      <c r="G61" s="38">
        <v>170</v>
      </c>
      <c r="H61" s="38">
        <v>122</v>
      </c>
      <c r="I61" s="38">
        <v>50</v>
      </c>
      <c r="J61" s="38"/>
      <c r="K61" s="44">
        <v>222</v>
      </c>
      <c r="L61" s="38">
        <v>6</v>
      </c>
      <c r="M61" s="38">
        <v>45</v>
      </c>
      <c r="N61" s="38"/>
      <c r="O61" s="38">
        <v>79</v>
      </c>
      <c r="P61" s="38">
        <v>61</v>
      </c>
      <c r="Q61" s="38">
        <v>31</v>
      </c>
    </row>
    <row r="62" spans="1:17" ht="15" customHeight="1" x14ac:dyDescent="0.2">
      <c r="A62" s="37">
        <v>2016</v>
      </c>
      <c r="B62" s="44">
        <v>593</v>
      </c>
      <c r="C62" s="701"/>
      <c r="D62" s="38">
        <v>25</v>
      </c>
      <c r="E62" s="38">
        <v>151</v>
      </c>
      <c r="F62" s="38"/>
      <c r="G62" s="38">
        <v>237</v>
      </c>
      <c r="H62" s="38">
        <v>132</v>
      </c>
      <c r="I62" s="38">
        <v>48</v>
      </c>
      <c r="J62" s="38"/>
      <c r="K62" s="44">
        <v>275</v>
      </c>
      <c r="L62" s="38">
        <v>17</v>
      </c>
      <c r="M62" s="38">
        <v>48</v>
      </c>
      <c r="N62" s="38"/>
      <c r="O62" s="38">
        <v>90</v>
      </c>
      <c r="P62" s="38">
        <v>82</v>
      </c>
      <c r="Q62" s="38">
        <v>38</v>
      </c>
    </row>
    <row r="63" spans="1:17" ht="15" customHeight="1" x14ac:dyDescent="0.2">
      <c r="A63" s="37">
        <v>2017</v>
      </c>
      <c r="B63" s="44">
        <v>652</v>
      </c>
      <c r="D63" s="38">
        <v>31</v>
      </c>
      <c r="E63" s="38">
        <v>148</v>
      </c>
      <c r="G63" s="38">
        <v>234</v>
      </c>
      <c r="H63" s="38">
        <v>192</v>
      </c>
      <c r="I63" s="38">
        <v>47</v>
      </c>
      <c r="J63" s="38"/>
      <c r="K63" s="44">
        <v>282</v>
      </c>
      <c r="L63" s="38">
        <v>8</v>
      </c>
      <c r="M63" s="38">
        <v>37</v>
      </c>
      <c r="O63" s="38">
        <v>126</v>
      </c>
      <c r="P63" s="38">
        <v>76</v>
      </c>
      <c r="Q63" s="38">
        <v>35</v>
      </c>
    </row>
    <row r="64" spans="1:17" ht="15" customHeight="1" x14ac:dyDescent="0.2">
      <c r="A64" s="37">
        <v>2018</v>
      </c>
      <c r="B64" s="44">
        <v>860</v>
      </c>
      <c r="C64" s="705"/>
      <c r="D64" s="44">
        <v>57</v>
      </c>
      <c r="E64" s="44">
        <v>164</v>
      </c>
      <c r="F64" s="44"/>
      <c r="G64" s="44">
        <v>309</v>
      </c>
      <c r="H64" s="44">
        <v>256</v>
      </c>
      <c r="I64" s="44">
        <v>74</v>
      </c>
      <c r="J64" s="44"/>
      <c r="K64" s="44">
        <v>327</v>
      </c>
      <c r="L64" s="44">
        <v>8</v>
      </c>
      <c r="M64" s="44">
        <v>53</v>
      </c>
      <c r="N64" s="44"/>
      <c r="O64" s="44">
        <v>133</v>
      </c>
      <c r="P64" s="44">
        <v>89</v>
      </c>
      <c r="Q64" s="44">
        <v>44</v>
      </c>
    </row>
    <row r="65" spans="1:17" ht="15" customHeight="1" x14ac:dyDescent="0.2">
      <c r="A65" s="37">
        <v>2019</v>
      </c>
      <c r="B65" s="44">
        <v>877</v>
      </c>
      <c r="D65" s="44">
        <v>58</v>
      </c>
      <c r="E65" s="44">
        <v>150</v>
      </c>
      <c r="G65" s="44">
        <v>316</v>
      </c>
      <c r="H65" s="44">
        <v>282</v>
      </c>
      <c r="I65" s="44">
        <v>71</v>
      </c>
      <c r="J65" s="44"/>
      <c r="K65" s="44">
        <v>387</v>
      </c>
      <c r="L65" s="44">
        <v>18</v>
      </c>
      <c r="M65" s="44">
        <v>65</v>
      </c>
      <c r="N65" s="44"/>
      <c r="O65" s="44">
        <v>146</v>
      </c>
      <c r="P65" s="44">
        <v>112</v>
      </c>
      <c r="Q65" s="44">
        <v>46</v>
      </c>
    </row>
    <row r="66" spans="1:17" ht="15" customHeight="1" x14ac:dyDescent="0.2">
      <c r="A66" s="37"/>
      <c r="B66" s="44"/>
      <c r="C66" s="701"/>
      <c r="D66" s="38"/>
      <c r="E66" s="38"/>
      <c r="F66" s="38"/>
      <c r="G66" s="38"/>
      <c r="H66" s="38"/>
      <c r="I66" s="38"/>
      <c r="J66" s="38"/>
      <c r="K66" s="44"/>
      <c r="L66" s="38"/>
      <c r="M66" s="38"/>
      <c r="N66" s="38"/>
      <c r="O66" s="38"/>
      <c r="P66" s="38"/>
      <c r="Q66" s="38"/>
    </row>
    <row r="67" spans="1:17" x14ac:dyDescent="0.2">
      <c r="A67" s="27" t="s">
        <v>796</v>
      </c>
      <c r="B67" s="44">
        <f>AVERAGE(B61:B65)</f>
        <v>693.2</v>
      </c>
      <c r="C67" s="44"/>
      <c r="D67" s="44">
        <f>AVERAGE(D61:D65)</f>
        <v>39</v>
      </c>
      <c r="E67" s="44">
        <f>AVERAGE(E61:E65)</f>
        <v>146.19999999999999</v>
      </c>
      <c r="F67" s="44"/>
      <c r="G67" s="44">
        <f>AVERAGE(G61:G65)</f>
        <v>253.2</v>
      </c>
      <c r="H67" s="44">
        <f>AVERAGE(H61:H65)</f>
        <v>196.8</v>
      </c>
      <c r="I67" s="44">
        <f>AVERAGE(I61:I65)</f>
        <v>58</v>
      </c>
      <c r="J67" s="44"/>
      <c r="K67" s="44">
        <f t="shared" ref="K67:Q67" si="4">AVERAGE(K61:K65)</f>
        <v>298.60000000000002</v>
      </c>
      <c r="L67" s="44">
        <f t="shared" si="4"/>
        <v>11.4</v>
      </c>
      <c r="M67" s="44">
        <f t="shared" si="4"/>
        <v>49.6</v>
      </c>
      <c r="N67" s="44"/>
      <c r="O67" s="44">
        <f t="shared" si="4"/>
        <v>114.8</v>
      </c>
      <c r="P67" s="44">
        <f t="shared" si="4"/>
        <v>84</v>
      </c>
      <c r="Q67" s="44">
        <f t="shared" si="4"/>
        <v>38.799999999999997</v>
      </c>
    </row>
    <row r="68" spans="1:17" x14ac:dyDescent="0.2">
      <c r="A68" s="703"/>
      <c r="B68" s="702"/>
      <c r="C68" s="703"/>
      <c r="D68" s="8"/>
      <c r="E68" s="9"/>
      <c r="F68" s="9"/>
      <c r="G68" s="9"/>
      <c r="H68" s="9"/>
      <c r="I68" s="9"/>
      <c r="J68" s="9"/>
      <c r="K68" s="9"/>
      <c r="L68" s="9"/>
      <c r="M68" s="9"/>
      <c r="N68" s="9"/>
      <c r="O68" s="9"/>
      <c r="P68" s="9"/>
      <c r="Q68" s="9"/>
    </row>
    <row r="69" spans="1:17" ht="12" customHeight="1" x14ac:dyDescent="0.2">
      <c r="A69" s="701"/>
      <c r="B69" s="704"/>
      <c r="C69" s="701"/>
      <c r="D69" s="286"/>
      <c r="E69" s="32"/>
      <c r="F69" s="32"/>
      <c r="G69" s="32"/>
      <c r="H69" s="32"/>
      <c r="I69" s="32"/>
      <c r="J69" s="32"/>
      <c r="K69" s="32"/>
      <c r="L69" s="32"/>
      <c r="M69" s="32"/>
      <c r="N69" s="32"/>
      <c r="O69" s="32"/>
      <c r="P69" s="32"/>
      <c r="Q69" s="32"/>
    </row>
    <row r="70" spans="1:17" ht="12" customHeight="1" x14ac:dyDescent="0.2">
      <c r="A70" s="45" t="s">
        <v>183</v>
      </c>
      <c r="B70" s="706"/>
      <c r="C70" s="706"/>
      <c r="D70" s="706"/>
      <c r="E70" s="706"/>
      <c r="F70" s="706"/>
      <c r="G70" s="706"/>
      <c r="H70" s="706"/>
      <c r="I70" s="706"/>
      <c r="J70" s="706"/>
      <c r="K70" s="706"/>
      <c r="L70" s="706"/>
      <c r="M70" s="706"/>
      <c r="N70" s="706"/>
      <c r="O70" s="706"/>
      <c r="P70" s="706"/>
      <c r="Q70" s="706"/>
    </row>
    <row r="71" spans="1:17" ht="12" customHeight="1" x14ac:dyDescent="0.2">
      <c r="A71" s="805" t="s">
        <v>582</v>
      </c>
      <c r="B71" s="805"/>
      <c r="C71" s="805"/>
      <c r="D71" s="805"/>
      <c r="E71" s="805"/>
      <c r="F71" s="805"/>
      <c r="G71" s="805"/>
      <c r="H71" s="805"/>
      <c r="I71" s="805"/>
      <c r="J71" s="805"/>
      <c r="K71" s="805"/>
      <c r="L71" s="805"/>
      <c r="M71" s="805"/>
      <c r="N71" s="805"/>
      <c r="O71" s="805"/>
      <c r="P71" s="805"/>
      <c r="Q71" s="805"/>
    </row>
    <row r="72" spans="1:17" ht="12" customHeight="1" x14ac:dyDescent="0.2">
      <c r="A72" s="805"/>
      <c r="B72" s="805"/>
      <c r="C72" s="805"/>
      <c r="D72" s="805"/>
      <c r="E72" s="805"/>
      <c r="F72" s="805"/>
      <c r="G72" s="805"/>
      <c r="H72" s="805"/>
      <c r="I72" s="805"/>
      <c r="J72" s="805"/>
      <c r="K72" s="805"/>
      <c r="L72" s="805"/>
      <c r="M72" s="805"/>
      <c r="N72" s="805"/>
      <c r="O72" s="805"/>
      <c r="P72" s="805"/>
      <c r="Q72" s="805"/>
    </row>
    <row r="73" spans="1:17" ht="12" customHeight="1" x14ac:dyDescent="0.2">
      <c r="A73" s="17"/>
      <c r="B73" s="706"/>
      <c r="C73" s="706"/>
      <c r="D73" s="706"/>
      <c r="E73" s="706"/>
      <c r="F73" s="706"/>
      <c r="G73" s="706"/>
      <c r="H73" s="706"/>
      <c r="I73" s="706"/>
      <c r="J73" s="706"/>
      <c r="K73" s="706"/>
      <c r="L73" s="706"/>
      <c r="M73" s="706"/>
      <c r="N73" s="706"/>
      <c r="O73" s="706"/>
      <c r="P73" s="706"/>
      <c r="Q73" s="706"/>
    </row>
    <row r="74" spans="1:17" ht="12" customHeight="1" x14ac:dyDescent="0.2">
      <c r="A74" s="760" t="s">
        <v>785</v>
      </c>
      <c r="B74" s="760"/>
      <c r="C74" s="706"/>
      <c r="D74" s="706"/>
      <c r="E74" s="706"/>
      <c r="F74" s="706"/>
      <c r="G74" s="706"/>
      <c r="H74" s="706"/>
      <c r="I74" s="706"/>
      <c r="J74" s="706"/>
      <c r="K74" s="706"/>
      <c r="L74" s="706"/>
      <c r="M74" s="706"/>
      <c r="N74" s="706"/>
      <c r="O74" s="706"/>
      <c r="P74" s="706"/>
      <c r="Q74" s="706"/>
    </row>
    <row r="75" spans="1:17" ht="12" customHeight="1" x14ac:dyDescent="0.2"/>
    <row r="76" spans="1:17" ht="12" customHeight="1" x14ac:dyDescent="0.2"/>
    <row r="77" spans="1:17" ht="12" customHeight="1" x14ac:dyDescent="0.2"/>
    <row r="78" spans="1:17" ht="12" customHeight="1" x14ac:dyDescent="0.2"/>
    <row r="79" spans="1:17" ht="12" customHeight="1" x14ac:dyDescent="0.2"/>
    <row r="80" spans="1:17" ht="12" customHeight="1" x14ac:dyDescent="0.2"/>
    <row r="81" ht="12" customHeight="1" x14ac:dyDescent="0.2"/>
    <row r="82" ht="12" customHeight="1" x14ac:dyDescent="0.2"/>
  </sheetData>
  <mergeCells count="45">
    <mergeCell ref="O3:Q4"/>
    <mergeCell ref="D5:D7"/>
    <mergeCell ref="E5:E7"/>
    <mergeCell ref="H5:H7"/>
    <mergeCell ref="L5:L7"/>
    <mergeCell ref="D3:E4"/>
    <mergeCell ref="G3:M4"/>
    <mergeCell ref="O5:O7"/>
    <mergeCell ref="J5:J7"/>
    <mergeCell ref="K5:K7"/>
    <mergeCell ref="G5:G7"/>
    <mergeCell ref="M5:M7"/>
    <mergeCell ref="I5:I7"/>
    <mergeCell ref="H41:H43"/>
    <mergeCell ref="I41:I43"/>
    <mergeCell ref="S1:U1"/>
    <mergeCell ref="Q5:Q7"/>
    <mergeCell ref="P5:P7"/>
    <mergeCell ref="L1:N1"/>
    <mergeCell ref="Q41:Q43"/>
    <mergeCell ref="A1:J1"/>
    <mergeCell ref="K41:K43"/>
    <mergeCell ref="L41:L43"/>
    <mergeCell ref="M41:M43"/>
    <mergeCell ref="O41:O43"/>
    <mergeCell ref="P41:P43"/>
    <mergeCell ref="A3:A7"/>
    <mergeCell ref="L14:M14"/>
    <mergeCell ref="B3:B7"/>
    <mergeCell ref="A74:B74"/>
    <mergeCell ref="G9:H9"/>
    <mergeCell ref="G12:H12"/>
    <mergeCell ref="G13:H13"/>
    <mergeCell ref="G14:H14"/>
    <mergeCell ref="G15:H15"/>
    <mergeCell ref="A71:Q72"/>
    <mergeCell ref="L15:M15"/>
    <mergeCell ref="L9:M9"/>
    <mergeCell ref="L12:M12"/>
    <mergeCell ref="L13:M13"/>
    <mergeCell ref="K40:L40"/>
    <mergeCell ref="B41:B43"/>
    <mergeCell ref="D41:D43"/>
    <mergeCell ref="E41:E43"/>
    <mergeCell ref="G41:G43"/>
  </mergeCells>
  <phoneticPr fontId="22" type="noConversion"/>
  <hyperlinks>
    <hyperlink ref="L1" location="Contents!A1" display="back to contents"/>
  </hyperlinks>
  <pageMargins left="0.75" right="0.75" top="1" bottom="1" header="0.5" footer="0.5"/>
  <pageSetup paperSize="9" scale="71" orientation="portrait" r:id="rId1"/>
  <headerFooter alignWithMargins="0"/>
  <ignoredErrors>
    <ignoredError sqref="B9:F9 I9:K9 B10 D10:E10 G10:M10 B37 D37:E37 G37:M37 B44 D44:E44 G44:I44 K44:M44 O44:Q44 B67 D67:E67 G67:I67 K67:M67 O67:Q6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
  <sheetViews>
    <sheetView showGridLines="0" zoomScaleNormal="100" workbookViewId="0">
      <selection sqref="A1:G1"/>
    </sheetView>
  </sheetViews>
  <sheetFormatPr defaultRowHeight="11.25" x14ac:dyDescent="0.2"/>
  <cols>
    <col min="1" max="1" width="16.5" style="687" customWidth="1"/>
    <col min="2" max="2" width="17.1640625" style="687" customWidth="1"/>
    <col min="3" max="3" width="17.33203125" style="687" customWidth="1"/>
    <col min="4" max="4" width="15.1640625" style="687" customWidth="1"/>
    <col min="5" max="5" width="17.5" style="687" customWidth="1"/>
    <col min="6" max="6" width="14.5" style="687" customWidth="1"/>
    <col min="7" max="7" width="18.6640625" style="687" customWidth="1"/>
    <col min="8" max="8" width="4" style="687" customWidth="1"/>
    <col min="9" max="16384" width="9.33203125" style="687"/>
  </cols>
  <sheetData>
    <row r="1" spans="1:13" ht="18" customHeight="1" x14ac:dyDescent="0.2">
      <c r="A1" s="759" t="s">
        <v>798</v>
      </c>
      <c r="B1" s="759"/>
      <c r="C1" s="759"/>
      <c r="D1" s="759"/>
      <c r="E1" s="759"/>
      <c r="F1" s="759"/>
      <c r="G1" s="759"/>
      <c r="H1" s="443"/>
      <c r="I1" s="758" t="s">
        <v>761</v>
      </c>
      <c r="J1" s="758"/>
      <c r="K1" s="758"/>
      <c r="L1" s="758"/>
      <c r="M1" s="758"/>
    </row>
    <row r="2" spans="1:13" ht="15" customHeight="1" x14ac:dyDescent="0.25">
      <c r="A2" s="443"/>
      <c r="B2" s="2"/>
      <c r="C2" s="2"/>
      <c r="D2" s="2"/>
      <c r="E2" s="2"/>
      <c r="F2" s="2"/>
      <c r="G2" s="4"/>
    </row>
    <row r="3" spans="1:13" s="46" customFormat="1" ht="15.75" customHeight="1" x14ac:dyDescent="0.2">
      <c r="A3" s="688"/>
      <c r="B3" s="771" t="s">
        <v>187</v>
      </c>
      <c r="C3" s="820" t="s">
        <v>160</v>
      </c>
      <c r="D3" s="820"/>
      <c r="E3" s="820"/>
      <c r="F3" s="820"/>
      <c r="G3" s="820"/>
    </row>
    <row r="4" spans="1:13" s="46" customFormat="1" ht="12.75" customHeight="1" x14ac:dyDescent="0.2">
      <c r="A4" s="58"/>
      <c r="B4" s="818"/>
      <c r="C4" s="761" t="s">
        <v>35</v>
      </c>
      <c r="D4" s="763" t="s">
        <v>188</v>
      </c>
      <c r="E4" s="763" t="s">
        <v>189</v>
      </c>
      <c r="F4" s="763" t="s">
        <v>190</v>
      </c>
      <c r="G4" s="763" t="s">
        <v>191</v>
      </c>
    </row>
    <row r="5" spans="1:13" s="46" customFormat="1" ht="15.75" customHeight="1" x14ac:dyDescent="0.2">
      <c r="A5" s="674"/>
      <c r="B5" s="818"/>
      <c r="C5" s="762"/>
      <c r="D5" s="764"/>
      <c r="E5" s="764"/>
      <c r="F5" s="764"/>
      <c r="G5" s="764"/>
    </row>
    <row r="6" spans="1:13" s="46" customFormat="1" ht="12.75" x14ac:dyDescent="0.2">
      <c r="A6" s="689"/>
      <c r="B6" s="819"/>
      <c r="C6" s="19" t="s">
        <v>39</v>
      </c>
      <c r="D6" s="19" t="s">
        <v>36</v>
      </c>
      <c r="E6" s="19" t="s">
        <v>37</v>
      </c>
      <c r="F6" s="19" t="s">
        <v>44</v>
      </c>
      <c r="G6" s="20" t="s">
        <v>38</v>
      </c>
    </row>
    <row r="7" spans="1:13" s="46" customFormat="1" ht="6" customHeight="1" x14ac:dyDescent="0.2">
      <c r="A7" s="58"/>
      <c r="B7" s="30"/>
      <c r="C7" s="47"/>
      <c r="D7" s="47"/>
      <c r="E7" s="47"/>
      <c r="F7" s="47"/>
      <c r="G7" s="457"/>
    </row>
    <row r="8" spans="1:13" s="46" customFormat="1" ht="13.5" customHeight="1" x14ac:dyDescent="0.2">
      <c r="A8" s="816" t="s">
        <v>273</v>
      </c>
      <c r="B8" s="816"/>
      <c r="C8" s="47"/>
      <c r="D8" s="47"/>
      <c r="E8" s="47"/>
      <c r="F8" s="47"/>
      <c r="G8" s="457"/>
    </row>
    <row r="9" spans="1:13" s="46" customFormat="1" ht="6" customHeight="1" x14ac:dyDescent="0.2">
      <c r="A9" s="58"/>
      <c r="B9" s="30"/>
      <c r="C9" s="47"/>
      <c r="D9" s="47"/>
      <c r="E9" s="47"/>
      <c r="F9" s="47"/>
      <c r="G9" s="457"/>
    </row>
    <row r="10" spans="1:13" s="46" customFormat="1" ht="12.75" x14ac:dyDescent="0.2">
      <c r="A10" s="246" t="s">
        <v>75</v>
      </c>
      <c r="B10" s="98">
        <v>1264</v>
      </c>
      <c r="C10" s="48">
        <v>47</v>
      </c>
      <c r="D10" s="48">
        <v>1130</v>
      </c>
      <c r="E10" s="48">
        <v>40</v>
      </c>
      <c r="F10" s="48">
        <v>0</v>
      </c>
      <c r="G10" s="48">
        <v>47</v>
      </c>
    </row>
    <row r="11" spans="1:13" s="46" customFormat="1" ht="6" customHeight="1" x14ac:dyDescent="0.2">
      <c r="A11" s="507"/>
      <c r="B11" s="98"/>
      <c r="C11" s="48"/>
      <c r="D11" s="48"/>
      <c r="E11" s="48"/>
      <c r="F11" s="48"/>
      <c r="G11" s="48"/>
    </row>
    <row r="12" spans="1:13" s="46" customFormat="1" ht="12.75" x14ac:dyDescent="0.2">
      <c r="A12" s="80" t="s">
        <v>42</v>
      </c>
      <c r="B12" s="98">
        <v>877</v>
      </c>
      <c r="C12" s="48">
        <v>30</v>
      </c>
      <c r="D12" s="48">
        <v>799</v>
      </c>
      <c r="E12" s="48">
        <v>20</v>
      </c>
      <c r="F12" s="48">
        <v>0</v>
      </c>
      <c r="G12" s="48">
        <v>28</v>
      </c>
    </row>
    <row r="13" spans="1:13" s="46" customFormat="1" ht="12.75" x14ac:dyDescent="0.2">
      <c r="A13" s="507" t="s">
        <v>43</v>
      </c>
      <c r="B13" s="98">
        <v>387</v>
      </c>
      <c r="C13" s="48">
        <v>17</v>
      </c>
      <c r="D13" s="48">
        <v>331</v>
      </c>
      <c r="E13" s="48">
        <v>20</v>
      </c>
      <c r="F13" s="48">
        <v>0</v>
      </c>
      <c r="G13" s="48">
        <v>19</v>
      </c>
    </row>
    <row r="14" spans="1:13" s="46" customFormat="1" ht="6" customHeight="1" x14ac:dyDescent="0.2">
      <c r="A14" s="507"/>
      <c r="B14" s="98"/>
      <c r="C14" s="48"/>
      <c r="D14" s="48"/>
      <c r="E14" s="48"/>
      <c r="F14" s="48"/>
      <c r="G14" s="48"/>
    </row>
    <row r="15" spans="1:13" s="46" customFormat="1" ht="12.75" x14ac:dyDescent="0.2">
      <c r="A15" s="80" t="s">
        <v>31</v>
      </c>
      <c r="B15" s="98">
        <v>76</v>
      </c>
      <c r="C15" s="48">
        <v>6</v>
      </c>
      <c r="D15" s="48">
        <v>64</v>
      </c>
      <c r="E15" s="48">
        <v>2</v>
      </c>
      <c r="F15" s="48">
        <v>0</v>
      </c>
      <c r="G15" s="48">
        <v>4</v>
      </c>
    </row>
    <row r="16" spans="1:13" s="46" customFormat="1" ht="12.75" x14ac:dyDescent="0.2">
      <c r="A16" s="80" t="s">
        <v>40</v>
      </c>
      <c r="B16" s="98">
        <v>215</v>
      </c>
      <c r="C16" s="48">
        <v>4</v>
      </c>
      <c r="D16" s="48">
        <v>199</v>
      </c>
      <c r="E16" s="48">
        <v>5</v>
      </c>
      <c r="F16" s="48">
        <v>0</v>
      </c>
      <c r="G16" s="48">
        <v>7</v>
      </c>
    </row>
    <row r="17" spans="1:7" s="46" customFormat="1" ht="12.75" x14ac:dyDescent="0.2">
      <c r="A17" s="80" t="s">
        <v>41</v>
      </c>
      <c r="B17" s="98">
        <v>462</v>
      </c>
      <c r="C17" s="48">
        <v>21</v>
      </c>
      <c r="D17" s="48">
        <v>429</v>
      </c>
      <c r="E17" s="48">
        <v>6</v>
      </c>
      <c r="F17" s="48">
        <v>0</v>
      </c>
      <c r="G17" s="48">
        <v>6</v>
      </c>
    </row>
    <row r="18" spans="1:7" s="46" customFormat="1" ht="12.75" x14ac:dyDescent="0.2">
      <c r="A18" s="80" t="s">
        <v>99</v>
      </c>
      <c r="B18" s="98">
        <v>394</v>
      </c>
      <c r="C18" s="48">
        <v>15</v>
      </c>
      <c r="D18" s="48">
        <v>344</v>
      </c>
      <c r="E18" s="48">
        <v>13</v>
      </c>
      <c r="F18" s="48">
        <v>0</v>
      </c>
      <c r="G18" s="48">
        <v>22</v>
      </c>
    </row>
    <row r="19" spans="1:7" s="46" customFormat="1" ht="12.75" x14ac:dyDescent="0.2">
      <c r="A19" s="80" t="s">
        <v>100</v>
      </c>
      <c r="B19" s="98">
        <v>117</v>
      </c>
      <c r="C19" s="48">
        <v>1</v>
      </c>
      <c r="D19" s="48">
        <v>94</v>
      </c>
      <c r="E19" s="48">
        <v>14</v>
      </c>
      <c r="F19" s="48">
        <v>0</v>
      </c>
      <c r="G19" s="48">
        <v>8</v>
      </c>
    </row>
    <row r="20" spans="1:7" s="46" customFormat="1" ht="6" customHeight="1" x14ac:dyDescent="0.2">
      <c r="A20" s="507"/>
      <c r="B20" s="98"/>
      <c r="C20" s="48"/>
      <c r="D20" s="48"/>
      <c r="E20" s="48"/>
      <c r="F20" s="48"/>
      <c r="G20" s="48"/>
    </row>
    <row r="21" spans="1:7" s="46" customFormat="1" ht="12.75" x14ac:dyDescent="0.2">
      <c r="A21" s="506" t="s">
        <v>42</v>
      </c>
      <c r="B21" s="98"/>
      <c r="C21" s="48"/>
      <c r="D21" s="48"/>
      <c r="E21" s="48"/>
      <c r="F21" s="48"/>
      <c r="G21" s="48"/>
    </row>
    <row r="22" spans="1:7" s="46" customFormat="1" ht="12.75" x14ac:dyDescent="0.2">
      <c r="A22" s="80" t="s">
        <v>31</v>
      </c>
      <c r="B22" s="98">
        <v>58</v>
      </c>
      <c r="C22" s="48">
        <v>4</v>
      </c>
      <c r="D22" s="48">
        <v>50</v>
      </c>
      <c r="E22" s="48">
        <v>2</v>
      </c>
      <c r="F22" s="48">
        <v>0</v>
      </c>
      <c r="G22" s="48">
        <v>2</v>
      </c>
    </row>
    <row r="23" spans="1:7" s="46" customFormat="1" ht="12.75" x14ac:dyDescent="0.2">
      <c r="A23" s="80" t="s">
        <v>40</v>
      </c>
      <c r="B23" s="98">
        <v>150</v>
      </c>
      <c r="C23" s="48">
        <v>3</v>
      </c>
      <c r="D23" s="48">
        <v>137</v>
      </c>
      <c r="E23" s="48">
        <v>4</v>
      </c>
      <c r="F23" s="48">
        <v>0</v>
      </c>
      <c r="G23" s="48">
        <v>6</v>
      </c>
    </row>
    <row r="24" spans="1:7" s="46" customFormat="1" ht="12.75" x14ac:dyDescent="0.2">
      <c r="A24" s="80" t="s">
        <v>41</v>
      </c>
      <c r="B24" s="98">
        <v>316</v>
      </c>
      <c r="C24" s="48">
        <v>12</v>
      </c>
      <c r="D24" s="48">
        <v>299</v>
      </c>
      <c r="E24" s="48">
        <v>3</v>
      </c>
      <c r="F24" s="48">
        <v>0</v>
      </c>
      <c r="G24" s="48">
        <v>2</v>
      </c>
    </row>
    <row r="25" spans="1:7" s="46" customFormat="1" ht="12.75" x14ac:dyDescent="0.2">
      <c r="A25" s="80" t="s">
        <v>99</v>
      </c>
      <c r="B25" s="98">
        <v>282</v>
      </c>
      <c r="C25" s="48">
        <v>10</v>
      </c>
      <c r="D25" s="48">
        <v>252</v>
      </c>
      <c r="E25" s="48">
        <v>6</v>
      </c>
      <c r="F25" s="48">
        <v>0</v>
      </c>
      <c r="G25" s="48">
        <v>14</v>
      </c>
    </row>
    <row r="26" spans="1:7" s="46" customFormat="1" ht="12.75" x14ac:dyDescent="0.2">
      <c r="A26" s="80" t="s">
        <v>100</v>
      </c>
      <c r="B26" s="98">
        <v>71</v>
      </c>
      <c r="C26" s="48">
        <v>1</v>
      </c>
      <c r="D26" s="48">
        <v>61</v>
      </c>
      <c r="E26" s="48">
        <v>5</v>
      </c>
      <c r="F26" s="48">
        <v>0</v>
      </c>
      <c r="G26" s="48">
        <v>4</v>
      </c>
    </row>
    <row r="27" spans="1:7" s="46" customFormat="1" ht="6" customHeight="1" x14ac:dyDescent="0.2">
      <c r="A27" s="507"/>
      <c r="B27" s="98"/>
      <c r="C27" s="48"/>
      <c r="D27" s="48"/>
      <c r="E27" s="48"/>
      <c r="F27" s="48"/>
      <c r="G27" s="48"/>
    </row>
    <row r="28" spans="1:7" s="46" customFormat="1" ht="12.75" x14ac:dyDescent="0.2">
      <c r="A28" s="506" t="s">
        <v>43</v>
      </c>
      <c r="B28" s="98"/>
      <c r="C28" s="48"/>
      <c r="D28" s="48"/>
      <c r="E28" s="48"/>
      <c r="F28" s="48"/>
      <c r="G28" s="48"/>
    </row>
    <row r="29" spans="1:7" s="46" customFormat="1" ht="12.75" x14ac:dyDescent="0.2">
      <c r="A29" s="80" t="s">
        <v>31</v>
      </c>
      <c r="B29" s="98">
        <v>18</v>
      </c>
      <c r="C29" s="48">
        <v>2</v>
      </c>
      <c r="D29" s="48">
        <v>14</v>
      </c>
      <c r="E29" s="48">
        <v>0</v>
      </c>
      <c r="F29" s="48">
        <v>0</v>
      </c>
      <c r="G29" s="48">
        <v>2</v>
      </c>
    </row>
    <row r="30" spans="1:7" s="46" customFormat="1" ht="12.75" x14ac:dyDescent="0.2">
      <c r="A30" s="80" t="s">
        <v>40</v>
      </c>
      <c r="B30" s="98">
        <v>65</v>
      </c>
      <c r="C30" s="48">
        <v>1</v>
      </c>
      <c r="D30" s="48">
        <v>62</v>
      </c>
      <c r="E30" s="48">
        <v>1</v>
      </c>
      <c r="F30" s="48">
        <v>0</v>
      </c>
      <c r="G30" s="48">
        <v>1</v>
      </c>
    </row>
    <row r="31" spans="1:7" s="46" customFormat="1" ht="12.75" x14ac:dyDescent="0.2">
      <c r="A31" s="80" t="s">
        <v>41</v>
      </c>
      <c r="B31" s="98">
        <v>146</v>
      </c>
      <c r="C31" s="48">
        <v>9</v>
      </c>
      <c r="D31" s="48">
        <v>130</v>
      </c>
      <c r="E31" s="48">
        <v>3</v>
      </c>
      <c r="F31" s="48">
        <v>0</v>
      </c>
      <c r="G31" s="48">
        <v>4</v>
      </c>
    </row>
    <row r="32" spans="1:7" s="46" customFormat="1" ht="12.75" x14ac:dyDescent="0.2">
      <c r="A32" s="80" t="s">
        <v>99</v>
      </c>
      <c r="B32" s="98">
        <v>112</v>
      </c>
      <c r="C32" s="48">
        <v>5</v>
      </c>
      <c r="D32" s="48">
        <v>92</v>
      </c>
      <c r="E32" s="48">
        <v>7</v>
      </c>
      <c r="F32" s="48">
        <v>0</v>
      </c>
      <c r="G32" s="48">
        <v>8</v>
      </c>
    </row>
    <row r="33" spans="1:7" s="46" customFormat="1" ht="12.75" x14ac:dyDescent="0.2">
      <c r="A33" s="80" t="s">
        <v>100</v>
      </c>
      <c r="B33" s="98">
        <v>46</v>
      </c>
      <c r="C33" s="48">
        <v>0</v>
      </c>
      <c r="D33" s="48">
        <v>33</v>
      </c>
      <c r="E33" s="48">
        <v>9</v>
      </c>
      <c r="F33" s="48">
        <v>0</v>
      </c>
      <c r="G33" s="48">
        <v>4</v>
      </c>
    </row>
    <row r="34" spans="1:7" s="46" customFormat="1" ht="6" customHeight="1" x14ac:dyDescent="0.2">
      <c r="A34" s="262"/>
      <c r="B34" s="251"/>
      <c r="C34" s="96"/>
      <c r="D34" s="96"/>
      <c r="E34" s="96"/>
      <c r="F34" s="96"/>
      <c r="G34" s="97"/>
    </row>
    <row r="35" spans="1:7" s="46" customFormat="1" ht="13.5" customHeight="1" x14ac:dyDescent="0.2">
      <c r="A35" s="817" t="s">
        <v>271</v>
      </c>
      <c r="B35" s="817"/>
      <c r="C35" s="96"/>
      <c r="D35" s="96"/>
      <c r="E35" s="96"/>
      <c r="F35" s="96"/>
      <c r="G35" s="97"/>
    </row>
    <row r="36" spans="1:7" s="46" customFormat="1" ht="6" customHeight="1" x14ac:dyDescent="0.2">
      <c r="A36" s="262"/>
      <c r="B36" s="251"/>
      <c r="C36" s="96"/>
      <c r="D36" s="96"/>
      <c r="E36" s="96"/>
      <c r="F36" s="96"/>
      <c r="G36" s="97"/>
    </row>
    <row r="37" spans="1:7" s="46" customFormat="1" ht="12.75" x14ac:dyDescent="0.2">
      <c r="A37" s="246" t="s">
        <v>75</v>
      </c>
      <c r="B37" s="98">
        <v>1264</v>
      </c>
      <c r="C37" s="48">
        <v>969</v>
      </c>
      <c r="D37" s="48">
        <v>222</v>
      </c>
      <c r="E37" s="48">
        <v>40</v>
      </c>
      <c r="F37" s="48">
        <v>0</v>
      </c>
      <c r="G37" s="48">
        <v>33</v>
      </c>
    </row>
    <row r="38" spans="1:7" s="46" customFormat="1" ht="6" customHeight="1" x14ac:dyDescent="0.2">
      <c r="A38" s="507"/>
      <c r="B38" s="98"/>
      <c r="C38" s="48"/>
      <c r="D38" s="48"/>
      <c r="E38" s="48"/>
      <c r="F38" s="48"/>
      <c r="G38" s="48"/>
    </row>
    <row r="39" spans="1:7" s="46" customFormat="1" ht="12.75" x14ac:dyDescent="0.2">
      <c r="A39" s="80" t="s">
        <v>42</v>
      </c>
      <c r="B39" s="98">
        <v>877</v>
      </c>
      <c r="C39" s="48">
        <v>707</v>
      </c>
      <c r="D39" s="48">
        <v>134</v>
      </c>
      <c r="E39" s="48">
        <v>20</v>
      </c>
      <c r="F39" s="48">
        <v>0</v>
      </c>
      <c r="G39" s="48">
        <v>16</v>
      </c>
    </row>
    <row r="40" spans="1:7" s="46" customFormat="1" ht="12.75" x14ac:dyDescent="0.2">
      <c r="A40" s="507" t="s">
        <v>43</v>
      </c>
      <c r="B40" s="98">
        <v>387</v>
      </c>
      <c r="C40" s="48">
        <v>262</v>
      </c>
      <c r="D40" s="48">
        <v>88</v>
      </c>
      <c r="E40" s="48">
        <v>20</v>
      </c>
      <c r="F40" s="48">
        <v>0</v>
      </c>
      <c r="G40" s="48">
        <v>17</v>
      </c>
    </row>
    <row r="41" spans="1:7" s="46" customFormat="1" ht="6" customHeight="1" x14ac:dyDescent="0.2">
      <c r="A41" s="507"/>
      <c r="B41" s="98"/>
      <c r="C41" s="48"/>
      <c r="D41" s="48"/>
      <c r="E41" s="48"/>
      <c r="F41" s="48"/>
      <c r="G41" s="48"/>
    </row>
    <row r="42" spans="1:7" s="46" customFormat="1" ht="12.75" x14ac:dyDescent="0.2">
      <c r="A42" s="80" t="s">
        <v>31</v>
      </c>
      <c r="B42" s="98">
        <v>76</v>
      </c>
      <c r="C42" s="48">
        <v>59</v>
      </c>
      <c r="D42" s="48">
        <v>15</v>
      </c>
      <c r="E42" s="48">
        <v>2</v>
      </c>
      <c r="F42" s="48">
        <v>0</v>
      </c>
      <c r="G42" s="48">
        <v>0</v>
      </c>
    </row>
    <row r="43" spans="1:7" s="46" customFormat="1" ht="12.75" x14ac:dyDescent="0.2">
      <c r="A43" s="80" t="s">
        <v>40</v>
      </c>
      <c r="B43" s="98">
        <v>215</v>
      </c>
      <c r="C43" s="48">
        <v>162</v>
      </c>
      <c r="D43" s="48">
        <v>44</v>
      </c>
      <c r="E43" s="48">
        <v>5</v>
      </c>
      <c r="F43" s="48">
        <v>0</v>
      </c>
      <c r="G43" s="48">
        <v>4</v>
      </c>
    </row>
    <row r="44" spans="1:7" s="46" customFormat="1" ht="12.75" x14ac:dyDescent="0.2">
      <c r="A44" s="80" t="s">
        <v>41</v>
      </c>
      <c r="B44" s="98">
        <v>462</v>
      </c>
      <c r="C44" s="48">
        <v>379</v>
      </c>
      <c r="D44" s="48">
        <v>71</v>
      </c>
      <c r="E44" s="48">
        <v>6</v>
      </c>
      <c r="F44" s="48">
        <v>0</v>
      </c>
      <c r="G44" s="48">
        <v>6</v>
      </c>
    </row>
    <row r="45" spans="1:7" s="46" customFormat="1" ht="12.75" x14ac:dyDescent="0.2">
      <c r="A45" s="80" t="s">
        <v>99</v>
      </c>
      <c r="B45" s="98">
        <v>394</v>
      </c>
      <c r="C45" s="48">
        <v>304</v>
      </c>
      <c r="D45" s="48">
        <v>61</v>
      </c>
      <c r="E45" s="48">
        <v>13</v>
      </c>
      <c r="F45" s="48">
        <v>0</v>
      </c>
      <c r="G45" s="48">
        <v>16</v>
      </c>
    </row>
    <row r="46" spans="1:7" s="46" customFormat="1" ht="12.75" x14ac:dyDescent="0.2">
      <c r="A46" s="80" t="s">
        <v>100</v>
      </c>
      <c r="B46" s="98">
        <v>117</v>
      </c>
      <c r="C46" s="48">
        <v>65</v>
      </c>
      <c r="D46" s="48">
        <v>31</v>
      </c>
      <c r="E46" s="48">
        <v>14</v>
      </c>
      <c r="F46" s="48">
        <v>0</v>
      </c>
      <c r="G46" s="48">
        <v>7</v>
      </c>
    </row>
    <row r="47" spans="1:7" s="46" customFormat="1" ht="6" customHeight="1" x14ac:dyDescent="0.2">
      <c r="A47" s="507"/>
      <c r="B47" s="98"/>
      <c r="C47" s="48"/>
      <c r="D47" s="48"/>
      <c r="E47" s="48"/>
      <c r="F47" s="48"/>
      <c r="G47" s="48"/>
    </row>
    <row r="48" spans="1:7" s="46" customFormat="1" ht="12.75" x14ac:dyDescent="0.2">
      <c r="A48" s="506" t="s">
        <v>42</v>
      </c>
      <c r="B48" s="98"/>
      <c r="C48" s="48"/>
      <c r="D48" s="48"/>
      <c r="E48" s="48"/>
      <c r="F48" s="48"/>
      <c r="G48" s="48"/>
    </row>
    <row r="49" spans="1:8" s="46" customFormat="1" ht="12.75" x14ac:dyDescent="0.2">
      <c r="A49" s="80" t="s">
        <v>31</v>
      </c>
      <c r="B49" s="98">
        <v>58</v>
      </c>
      <c r="C49" s="48">
        <v>44</v>
      </c>
      <c r="D49" s="48">
        <v>12</v>
      </c>
      <c r="E49" s="48">
        <v>2</v>
      </c>
      <c r="F49" s="48">
        <v>0</v>
      </c>
      <c r="G49" s="48">
        <v>0</v>
      </c>
    </row>
    <row r="50" spans="1:8" s="46" customFormat="1" ht="12.75" x14ac:dyDescent="0.2">
      <c r="A50" s="80" t="s">
        <v>40</v>
      </c>
      <c r="B50" s="98">
        <v>150</v>
      </c>
      <c r="C50" s="48">
        <v>114</v>
      </c>
      <c r="D50" s="48">
        <v>29</v>
      </c>
      <c r="E50" s="48">
        <v>4</v>
      </c>
      <c r="F50" s="48">
        <v>0</v>
      </c>
      <c r="G50" s="48">
        <v>3</v>
      </c>
    </row>
    <row r="51" spans="1:8" s="46" customFormat="1" ht="12.75" x14ac:dyDescent="0.2">
      <c r="A51" s="80" t="s">
        <v>41</v>
      </c>
      <c r="B51" s="98">
        <v>316</v>
      </c>
      <c r="C51" s="48">
        <v>266</v>
      </c>
      <c r="D51" s="48">
        <v>45</v>
      </c>
      <c r="E51" s="48">
        <v>3</v>
      </c>
      <c r="F51" s="48">
        <v>0</v>
      </c>
      <c r="G51" s="48">
        <v>2</v>
      </c>
    </row>
    <row r="52" spans="1:8" s="46" customFormat="1" ht="12.75" x14ac:dyDescent="0.2">
      <c r="A52" s="80" t="s">
        <v>99</v>
      </c>
      <c r="B52" s="98">
        <v>282</v>
      </c>
      <c r="C52" s="48">
        <v>233</v>
      </c>
      <c r="D52" s="48">
        <v>35</v>
      </c>
      <c r="E52" s="48">
        <v>6</v>
      </c>
      <c r="F52" s="48">
        <v>0</v>
      </c>
      <c r="G52" s="48">
        <v>8</v>
      </c>
    </row>
    <row r="53" spans="1:8" s="46" customFormat="1" ht="12.75" x14ac:dyDescent="0.2">
      <c r="A53" s="80" t="s">
        <v>100</v>
      </c>
      <c r="B53" s="98">
        <v>71</v>
      </c>
      <c r="C53" s="48">
        <v>50</v>
      </c>
      <c r="D53" s="48">
        <v>13</v>
      </c>
      <c r="E53" s="48">
        <v>5</v>
      </c>
      <c r="F53" s="48">
        <v>0</v>
      </c>
      <c r="G53" s="48">
        <v>3</v>
      </c>
    </row>
    <row r="54" spans="1:8" s="46" customFormat="1" ht="6" customHeight="1" x14ac:dyDescent="0.2">
      <c r="A54" s="507"/>
      <c r="B54" s="98"/>
      <c r="C54" s="48"/>
      <c r="D54" s="48"/>
      <c r="E54" s="48"/>
      <c r="F54" s="48"/>
      <c r="G54" s="48"/>
    </row>
    <row r="55" spans="1:8" s="46" customFormat="1" ht="12.75" x14ac:dyDescent="0.2">
      <c r="A55" s="506" t="s">
        <v>43</v>
      </c>
      <c r="B55" s="98"/>
      <c r="C55" s="48"/>
      <c r="D55" s="48"/>
      <c r="E55" s="48"/>
      <c r="F55" s="48"/>
      <c r="G55" s="48"/>
    </row>
    <row r="56" spans="1:8" s="46" customFormat="1" ht="12.75" x14ac:dyDescent="0.2">
      <c r="A56" s="80" t="s">
        <v>31</v>
      </c>
      <c r="B56" s="98">
        <v>18</v>
      </c>
      <c r="C56" s="48">
        <v>15</v>
      </c>
      <c r="D56" s="48">
        <v>3</v>
      </c>
      <c r="E56" s="48">
        <v>0</v>
      </c>
      <c r="F56" s="48">
        <v>0</v>
      </c>
      <c r="G56" s="48">
        <v>0</v>
      </c>
    </row>
    <row r="57" spans="1:8" s="46" customFormat="1" ht="12.75" x14ac:dyDescent="0.2">
      <c r="A57" s="80" t="s">
        <v>40</v>
      </c>
      <c r="B57" s="98">
        <v>65</v>
      </c>
      <c r="C57" s="48">
        <v>48</v>
      </c>
      <c r="D57" s="48">
        <v>15</v>
      </c>
      <c r="E57" s="48">
        <v>1</v>
      </c>
      <c r="F57" s="48">
        <v>0</v>
      </c>
      <c r="G57" s="48">
        <v>1</v>
      </c>
    </row>
    <row r="58" spans="1:8" s="46" customFormat="1" ht="12.75" x14ac:dyDescent="0.2">
      <c r="A58" s="80" t="s">
        <v>41</v>
      </c>
      <c r="B58" s="98">
        <v>146</v>
      </c>
      <c r="C58" s="48">
        <v>113</v>
      </c>
      <c r="D58" s="48">
        <v>26</v>
      </c>
      <c r="E58" s="48">
        <v>3</v>
      </c>
      <c r="F58" s="48">
        <v>0</v>
      </c>
      <c r="G58" s="48">
        <v>4</v>
      </c>
    </row>
    <row r="59" spans="1:8" s="46" customFormat="1" ht="12.75" x14ac:dyDescent="0.2">
      <c r="A59" s="80" t="s">
        <v>99</v>
      </c>
      <c r="B59" s="98">
        <v>112</v>
      </c>
      <c r="C59" s="48">
        <v>71</v>
      </c>
      <c r="D59" s="48">
        <v>26</v>
      </c>
      <c r="E59" s="48">
        <v>7</v>
      </c>
      <c r="F59" s="48">
        <v>0</v>
      </c>
      <c r="G59" s="48">
        <v>8</v>
      </c>
    </row>
    <row r="60" spans="1:8" s="46" customFormat="1" ht="12.75" x14ac:dyDescent="0.2">
      <c r="A60" s="80" t="s">
        <v>100</v>
      </c>
      <c r="B60" s="98">
        <v>46</v>
      </c>
      <c r="C60" s="48">
        <v>15</v>
      </c>
      <c r="D60" s="48">
        <v>18</v>
      </c>
      <c r="E60" s="48">
        <v>9</v>
      </c>
      <c r="F60" s="48">
        <v>0</v>
      </c>
      <c r="G60" s="48">
        <v>4</v>
      </c>
    </row>
    <row r="61" spans="1:8" s="46" customFormat="1" ht="6" customHeight="1" x14ac:dyDescent="0.2">
      <c r="A61" s="51"/>
      <c r="B61" s="52"/>
      <c r="C61" s="52"/>
      <c r="D61" s="52"/>
      <c r="E61" s="52"/>
      <c r="F61" s="52"/>
      <c r="G61" s="52"/>
    </row>
    <row r="62" spans="1:8" s="46" customFormat="1" ht="12.75" customHeight="1" x14ac:dyDescent="0.2">
      <c r="A62" s="17"/>
      <c r="B62" s="17"/>
      <c r="C62" s="17"/>
      <c r="D62" s="17"/>
      <c r="E62" s="17"/>
      <c r="F62" s="17"/>
      <c r="G62" s="17"/>
    </row>
    <row r="63" spans="1:8" ht="12" customHeight="1" x14ac:dyDescent="0.2">
      <c r="A63" s="53" t="s">
        <v>183</v>
      </c>
      <c r="B63" s="69"/>
      <c r="C63" s="69"/>
      <c r="D63" s="69"/>
      <c r="E63" s="69"/>
      <c r="F63" s="69"/>
      <c r="G63" s="69"/>
    </row>
    <row r="64" spans="1:8" s="444" customFormat="1" ht="11.25" customHeight="1" x14ac:dyDescent="0.2">
      <c r="A64" s="815" t="s">
        <v>516</v>
      </c>
      <c r="B64" s="815"/>
      <c r="C64" s="815"/>
      <c r="D64" s="815"/>
      <c r="E64" s="815"/>
      <c r="F64" s="815"/>
      <c r="G64" s="815"/>
      <c r="H64" s="690"/>
    </row>
    <row r="65" spans="1:8" s="444" customFormat="1" ht="11.25" customHeight="1" x14ac:dyDescent="0.2">
      <c r="A65" s="815"/>
      <c r="B65" s="815"/>
      <c r="C65" s="815"/>
      <c r="D65" s="815"/>
      <c r="E65" s="815"/>
      <c r="F65" s="815"/>
      <c r="G65" s="815"/>
      <c r="H65" s="690"/>
    </row>
    <row r="66" spans="1:8" s="444" customFormat="1" ht="11.25" customHeight="1" x14ac:dyDescent="0.2">
      <c r="A66" s="815"/>
      <c r="B66" s="815"/>
      <c r="C66" s="815"/>
      <c r="D66" s="815"/>
      <c r="E66" s="815"/>
      <c r="F66" s="815"/>
      <c r="G66" s="815"/>
      <c r="H66" s="690"/>
    </row>
    <row r="67" spans="1:8" s="444" customFormat="1" ht="11.25" customHeight="1" x14ac:dyDescent="0.2">
      <c r="A67" s="815"/>
      <c r="B67" s="815"/>
      <c r="C67" s="815"/>
      <c r="D67" s="815"/>
      <c r="E67" s="815"/>
      <c r="F67" s="815"/>
      <c r="G67" s="815"/>
      <c r="H67" s="690"/>
    </row>
    <row r="68" spans="1:8" s="444" customFormat="1" ht="11.25" customHeight="1" x14ac:dyDescent="0.2">
      <c r="A68" s="815"/>
      <c r="B68" s="815"/>
      <c r="C68" s="815"/>
      <c r="D68" s="815"/>
      <c r="E68" s="815"/>
      <c r="F68" s="815"/>
      <c r="G68" s="815"/>
      <c r="H68" s="690"/>
    </row>
    <row r="69" spans="1:8" s="444" customFormat="1" ht="11.25" customHeight="1" x14ac:dyDescent="0.2">
      <c r="A69" s="815"/>
      <c r="B69" s="815"/>
      <c r="C69" s="815"/>
      <c r="D69" s="815"/>
      <c r="E69" s="815"/>
      <c r="F69" s="815"/>
      <c r="G69" s="815"/>
      <c r="H69" s="690"/>
    </row>
    <row r="70" spans="1:8" s="444" customFormat="1" ht="11.25" customHeight="1" x14ac:dyDescent="0.2">
      <c r="A70" s="815"/>
      <c r="B70" s="815"/>
      <c r="C70" s="815"/>
      <c r="D70" s="815"/>
      <c r="E70" s="815"/>
      <c r="F70" s="815"/>
      <c r="G70" s="815"/>
      <c r="H70" s="690"/>
    </row>
    <row r="71" spans="1:8" ht="11.25" customHeight="1" x14ac:dyDescent="0.2">
      <c r="A71" s="815"/>
      <c r="B71" s="815"/>
      <c r="C71" s="815"/>
      <c r="D71" s="815"/>
      <c r="E71" s="815"/>
      <c r="F71" s="815"/>
      <c r="G71" s="815"/>
      <c r="H71" s="690"/>
    </row>
    <row r="72" spans="1:8" x14ac:dyDescent="0.2">
      <c r="A72" s="765" t="s">
        <v>928</v>
      </c>
      <c r="B72" s="765"/>
      <c r="C72" s="765"/>
      <c r="D72" s="765"/>
      <c r="E72" s="765"/>
      <c r="F72" s="765"/>
      <c r="G72" s="765"/>
      <c r="H72" s="765"/>
    </row>
    <row r="73" spans="1:8" x14ac:dyDescent="0.2">
      <c r="A73" s="814"/>
      <c r="B73" s="814"/>
      <c r="C73" s="69"/>
      <c r="D73" s="69"/>
      <c r="E73" s="69"/>
      <c r="F73" s="69"/>
      <c r="G73" s="69"/>
    </row>
    <row r="74" spans="1:8" x14ac:dyDescent="0.2">
      <c r="A74" s="814" t="s">
        <v>785</v>
      </c>
      <c r="B74" s="814"/>
    </row>
  </sheetData>
  <mergeCells count="16">
    <mergeCell ref="A72:H72"/>
    <mergeCell ref="A73:B73"/>
    <mergeCell ref="A74:B74"/>
    <mergeCell ref="A64:G71"/>
    <mergeCell ref="K1:M1"/>
    <mergeCell ref="A8:B8"/>
    <mergeCell ref="A35:B35"/>
    <mergeCell ref="B3:B6"/>
    <mergeCell ref="C4:C5"/>
    <mergeCell ref="D4:D5"/>
    <mergeCell ref="C3:G3"/>
    <mergeCell ref="E4:E5"/>
    <mergeCell ref="F4:F5"/>
    <mergeCell ref="G4:G5"/>
    <mergeCell ref="A1:G1"/>
    <mergeCell ref="I1:J1"/>
  </mergeCells>
  <phoneticPr fontId="22" type="noConversion"/>
  <hyperlinks>
    <hyperlink ref="I1" location="Contents!A1" display="back to contents"/>
  </hyperlinks>
  <pageMargins left="0.75" right="0.75" top="1" bottom="1" header="0.5" footer="0.5"/>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8"/>
  <sheetViews>
    <sheetView showGridLines="0" zoomScaleNormal="100" workbookViewId="0">
      <selection sqref="A1:I1"/>
    </sheetView>
  </sheetViews>
  <sheetFormatPr defaultColWidth="9.1640625" defaultRowHeight="11.25" customHeight="1" x14ac:dyDescent="0.2"/>
  <cols>
    <col min="1" max="1" width="13.6640625" style="234" customWidth="1"/>
    <col min="2" max="2" width="11.6640625" style="234" customWidth="1"/>
    <col min="3" max="3" width="13.1640625" style="234" customWidth="1"/>
    <col min="4" max="4" width="10.33203125" style="234" customWidth="1"/>
    <col min="5" max="7" width="13.5" style="234" customWidth="1"/>
    <col min="8" max="8" width="12.1640625" style="234" customWidth="1"/>
    <col min="9" max="9" width="12.6640625" style="234" customWidth="1"/>
    <col min="10" max="10" width="13.33203125" style="234" customWidth="1"/>
    <col min="11" max="11" width="12.1640625" style="234" customWidth="1"/>
    <col min="12" max="12" width="13.6640625" style="234" customWidth="1"/>
    <col min="13" max="13" width="12.1640625" style="234" customWidth="1"/>
    <col min="14" max="14" width="13.5" style="234" customWidth="1"/>
    <col min="15" max="15" width="11.5" style="234" customWidth="1"/>
    <col min="16" max="16" width="11.83203125" style="234" customWidth="1"/>
    <col min="17" max="17" width="11.83203125" style="636" customWidth="1"/>
    <col min="18" max="18" width="11.83203125" style="234" customWidth="1"/>
    <col min="19" max="19" width="2.83203125" style="234" customWidth="1"/>
    <col min="20" max="16384" width="9.1640625" style="234"/>
  </cols>
  <sheetData>
    <row r="1" spans="1:22" ht="18" customHeight="1" x14ac:dyDescent="0.2">
      <c r="A1" s="821" t="s">
        <v>799</v>
      </c>
      <c r="B1" s="821"/>
      <c r="C1" s="821"/>
      <c r="D1" s="821"/>
      <c r="E1" s="821"/>
      <c r="F1" s="821"/>
      <c r="G1" s="821"/>
      <c r="H1" s="821"/>
      <c r="I1" s="821"/>
      <c r="J1" s="467"/>
      <c r="K1" s="467"/>
      <c r="L1" s="835" t="s">
        <v>761</v>
      </c>
      <c r="M1" s="835"/>
      <c r="N1" s="467"/>
      <c r="O1" s="467"/>
      <c r="P1" s="467"/>
      <c r="Q1" s="467"/>
      <c r="R1" s="467"/>
      <c r="T1" s="722"/>
      <c r="U1" s="722"/>
      <c r="V1" s="722"/>
    </row>
    <row r="2" spans="1:22" ht="15" customHeight="1" x14ac:dyDescent="0.2">
      <c r="A2" s="244"/>
      <c r="B2" s="244"/>
      <c r="C2" s="244"/>
      <c r="D2" s="244"/>
      <c r="E2" s="244"/>
      <c r="F2" s="244"/>
      <c r="G2" s="244"/>
      <c r="H2" s="244"/>
      <c r="I2" s="244"/>
      <c r="J2" s="244"/>
      <c r="K2" s="244"/>
      <c r="L2" s="244"/>
      <c r="M2" s="244"/>
      <c r="N2" s="244"/>
      <c r="O2" s="244"/>
      <c r="P2" s="244"/>
      <c r="Q2" s="244"/>
      <c r="R2" s="244"/>
    </row>
    <row r="3" spans="1:22" ht="13.5" customHeight="1" x14ac:dyDescent="0.2">
      <c r="A3" s="251"/>
      <c r="B3" s="825" t="s">
        <v>139</v>
      </c>
      <c r="C3" s="825" t="s">
        <v>196</v>
      </c>
      <c r="D3" s="825" t="s">
        <v>663</v>
      </c>
      <c r="E3" s="825" t="s">
        <v>664</v>
      </c>
      <c r="F3" s="825" t="s">
        <v>358</v>
      </c>
      <c r="G3" s="825" t="s">
        <v>359</v>
      </c>
      <c r="H3" s="825" t="s">
        <v>360</v>
      </c>
      <c r="I3" s="826" t="s">
        <v>91</v>
      </c>
      <c r="J3" s="826"/>
      <c r="K3" s="463"/>
      <c r="L3" s="463"/>
      <c r="M3" s="463"/>
      <c r="N3" s="466"/>
      <c r="O3" s="832" t="s">
        <v>34</v>
      </c>
      <c r="P3" s="823" t="s">
        <v>374</v>
      </c>
      <c r="Q3" s="823" t="s">
        <v>192</v>
      </c>
      <c r="R3" s="823" t="s">
        <v>45</v>
      </c>
    </row>
    <row r="4" spans="1:22" ht="13.5" customHeight="1" x14ac:dyDescent="0.2">
      <c r="A4" s="251"/>
      <c r="B4" s="825"/>
      <c r="C4" s="825"/>
      <c r="D4" s="825"/>
      <c r="E4" s="825"/>
      <c r="F4" s="825"/>
      <c r="G4" s="825"/>
      <c r="H4" s="825"/>
      <c r="I4" s="462" t="s">
        <v>638</v>
      </c>
      <c r="J4" s="352" t="s">
        <v>92</v>
      </c>
      <c r="K4" s="409"/>
      <c r="L4" s="410" t="s">
        <v>92</v>
      </c>
      <c r="M4" s="409"/>
      <c r="N4" s="466"/>
      <c r="O4" s="832"/>
      <c r="P4" s="823"/>
      <c r="Q4" s="823"/>
      <c r="R4" s="823"/>
    </row>
    <row r="5" spans="1:22" s="507" customFormat="1" ht="12.75" customHeight="1" x14ac:dyDescent="0.2">
      <c r="A5" s="245"/>
      <c r="B5" s="824"/>
      <c r="C5" s="824"/>
      <c r="D5" s="824"/>
      <c r="E5" s="825"/>
      <c r="F5" s="825"/>
      <c r="G5" s="825"/>
      <c r="H5" s="825"/>
      <c r="I5" s="827" t="s">
        <v>637</v>
      </c>
      <c r="J5" s="825" t="s">
        <v>667</v>
      </c>
      <c r="K5" s="462"/>
      <c r="L5" s="834" t="s">
        <v>666</v>
      </c>
      <c r="M5" s="462"/>
      <c r="N5" s="828" t="s">
        <v>643</v>
      </c>
      <c r="O5" s="824"/>
      <c r="P5" s="824"/>
      <c r="Q5" s="824"/>
      <c r="R5" s="824"/>
    </row>
    <row r="6" spans="1:22" s="507" customFormat="1" ht="12.75" customHeight="1" x14ac:dyDescent="0.2">
      <c r="A6" s="245"/>
      <c r="B6" s="824"/>
      <c r="C6" s="824"/>
      <c r="D6" s="824"/>
      <c r="E6" s="825"/>
      <c r="F6" s="825"/>
      <c r="G6" s="825"/>
      <c r="H6" s="825"/>
      <c r="I6" s="827"/>
      <c r="J6" s="825"/>
      <c r="K6" s="411" t="s">
        <v>662</v>
      </c>
      <c r="L6" s="827"/>
      <c r="M6" s="411" t="s">
        <v>92</v>
      </c>
      <c r="N6" s="828"/>
      <c r="O6" s="824"/>
      <c r="P6" s="824"/>
      <c r="Q6" s="824"/>
      <c r="R6" s="824"/>
    </row>
    <row r="7" spans="1:22" s="507" customFormat="1" ht="12.75" customHeight="1" x14ac:dyDescent="0.2">
      <c r="A7" s="245"/>
      <c r="B7" s="824"/>
      <c r="C7" s="824"/>
      <c r="D7" s="824"/>
      <c r="E7" s="825"/>
      <c r="F7" s="825"/>
      <c r="G7" s="825"/>
      <c r="H7" s="825"/>
      <c r="I7" s="464"/>
      <c r="J7" s="825"/>
      <c r="K7" s="411"/>
      <c r="L7" s="827"/>
      <c r="M7" s="411"/>
      <c r="N7" s="828"/>
      <c r="O7" s="824"/>
      <c r="P7" s="824"/>
      <c r="Q7" s="824"/>
      <c r="R7" s="824"/>
    </row>
    <row r="8" spans="1:22" s="507" customFormat="1" ht="12.75" customHeight="1" x14ac:dyDescent="0.2">
      <c r="A8" s="245"/>
      <c r="B8" s="824"/>
      <c r="C8" s="824"/>
      <c r="D8" s="824"/>
      <c r="E8" s="825"/>
      <c r="F8" s="825"/>
      <c r="G8" s="825"/>
      <c r="H8" s="825"/>
      <c r="I8" s="464"/>
      <c r="J8" s="825"/>
      <c r="K8" s="828" t="s">
        <v>32</v>
      </c>
      <c r="L8" s="827"/>
      <c r="M8" s="828" t="s">
        <v>407</v>
      </c>
      <c r="N8" s="828"/>
      <c r="O8" s="824"/>
      <c r="P8" s="824"/>
      <c r="Q8" s="824"/>
      <c r="R8" s="824"/>
    </row>
    <row r="9" spans="1:22" s="507" customFormat="1" ht="12.75" x14ac:dyDescent="0.2">
      <c r="A9" s="245"/>
      <c r="B9" s="824"/>
      <c r="C9" s="824"/>
      <c r="D9" s="824"/>
      <c r="E9" s="825"/>
      <c r="F9" s="825"/>
      <c r="G9" s="825"/>
      <c r="H9" s="825"/>
      <c r="I9" s="461"/>
      <c r="J9" s="825"/>
      <c r="K9" s="828"/>
      <c r="L9" s="827"/>
      <c r="M9" s="828"/>
      <c r="N9" s="828"/>
      <c r="O9" s="824"/>
      <c r="P9" s="824"/>
      <c r="Q9" s="824"/>
      <c r="R9" s="824"/>
    </row>
    <row r="10" spans="1:22" s="507" customFormat="1" ht="12.75" x14ac:dyDescent="0.2">
      <c r="A10" s="245"/>
      <c r="B10" s="824"/>
      <c r="C10" s="824"/>
      <c r="D10" s="824"/>
      <c r="E10" s="825"/>
      <c r="F10" s="825"/>
      <c r="G10" s="825"/>
      <c r="H10" s="825"/>
      <c r="I10" s="461"/>
      <c r="J10" s="825"/>
      <c r="K10" s="828"/>
      <c r="L10" s="827"/>
      <c r="M10" s="828"/>
      <c r="N10" s="828"/>
      <c r="O10" s="824"/>
      <c r="P10" s="824"/>
      <c r="Q10" s="824"/>
      <c r="R10" s="824"/>
    </row>
    <row r="11" spans="1:22" s="507" customFormat="1" ht="6" customHeight="1" x14ac:dyDescent="0.2">
      <c r="A11" s="364"/>
      <c r="B11" s="364"/>
      <c r="C11" s="364"/>
      <c r="D11" s="364"/>
      <c r="E11" s="364"/>
      <c r="F11" s="364"/>
      <c r="G11" s="364"/>
      <c r="H11" s="364"/>
      <c r="I11" s="364"/>
      <c r="J11" s="364"/>
      <c r="K11" s="364"/>
      <c r="L11" s="364"/>
      <c r="M11" s="364"/>
      <c r="N11" s="364"/>
      <c r="O11" s="364"/>
      <c r="P11" s="364"/>
      <c r="Q11" s="364"/>
      <c r="R11" s="364"/>
      <c r="S11" s="685"/>
    </row>
    <row r="12" spans="1:22" s="507" customFormat="1" ht="15" customHeight="1" x14ac:dyDescent="0.2">
      <c r="A12" s="833" t="s">
        <v>337</v>
      </c>
      <c r="B12" s="833"/>
      <c r="C12" s="833"/>
      <c r="D12" s="833"/>
      <c r="E12" s="833"/>
      <c r="F12" s="833"/>
      <c r="G12" s="833"/>
      <c r="H12" s="833"/>
      <c r="I12" s="833"/>
      <c r="J12" s="833"/>
      <c r="K12" s="833"/>
      <c r="L12" s="833"/>
      <c r="M12" s="833"/>
      <c r="N12" s="833"/>
      <c r="O12" s="833"/>
      <c r="P12" s="833"/>
      <c r="Q12" s="251"/>
      <c r="R12" s="251"/>
    </row>
    <row r="13" spans="1:22" s="507" customFormat="1" ht="6" customHeight="1" x14ac:dyDescent="0.2">
      <c r="A13" s="251"/>
      <c r="B13" s="251"/>
      <c r="C13" s="251"/>
      <c r="D13" s="251"/>
      <c r="E13" s="251"/>
      <c r="F13" s="251"/>
      <c r="G13" s="251"/>
      <c r="H13" s="251"/>
      <c r="I13" s="251"/>
      <c r="J13" s="251"/>
      <c r="K13" s="251"/>
      <c r="L13" s="251"/>
      <c r="M13" s="251"/>
      <c r="N13" s="251"/>
      <c r="O13" s="251"/>
      <c r="P13" s="251"/>
      <c r="Q13" s="251"/>
      <c r="R13" s="251"/>
    </row>
    <row r="14" spans="1:22" s="506" customFormat="1" ht="15" customHeight="1" x14ac:dyDescent="0.2">
      <c r="A14" s="246" t="s">
        <v>75</v>
      </c>
      <c r="B14" s="387">
        <v>1264</v>
      </c>
      <c r="C14" s="387">
        <v>645</v>
      </c>
      <c r="D14" s="387">
        <v>560</v>
      </c>
      <c r="E14" s="387">
        <v>959</v>
      </c>
      <c r="F14" s="387">
        <v>55</v>
      </c>
      <c r="G14" s="387">
        <v>116</v>
      </c>
      <c r="H14" s="387">
        <v>1092</v>
      </c>
      <c r="I14" s="387">
        <v>888</v>
      </c>
      <c r="J14" s="387">
        <v>195</v>
      </c>
      <c r="K14" s="387">
        <v>179</v>
      </c>
      <c r="L14" s="387">
        <v>814</v>
      </c>
      <c r="M14" s="387">
        <v>752</v>
      </c>
      <c r="N14" s="387">
        <v>438</v>
      </c>
      <c r="O14" s="387">
        <v>365</v>
      </c>
      <c r="P14" s="387">
        <v>25</v>
      </c>
      <c r="Q14" s="387">
        <v>51</v>
      </c>
      <c r="R14" s="387">
        <v>137</v>
      </c>
    </row>
    <row r="15" spans="1:22" s="506" customFormat="1" ht="6" customHeight="1" x14ac:dyDescent="0.2">
      <c r="A15" s="507"/>
      <c r="B15" s="98"/>
      <c r="C15" s="48"/>
      <c r="D15" s="48"/>
      <c r="E15" s="48"/>
      <c r="F15" s="48"/>
      <c r="G15" s="48"/>
      <c r="H15" s="48"/>
      <c r="I15" s="48"/>
      <c r="J15" s="48"/>
      <c r="K15" s="48"/>
      <c r="L15" s="48"/>
      <c r="M15" s="48"/>
      <c r="N15" s="48"/>
      <c r="O15" s="48"/>
      <c r="P15" s="48"/>
      <c r="Q15" s="48"/>
      <c r="R15" s="48"/>
    </row>
    <row r="16" spans="1:22" s="506" customFormat="1" ht="14.25" customHeight="1" x14ac:dyDescent="0.2">
      <c r="A16" s="80" t="s">
        <v>42</v>
      </c>
      <c r="B16" s="408">
        <v>877</v>
      </c>
      <c r="C16" s="388">
        <v>478</v>
      </c>
      <c r="D16" s="388">
        <v>380</v>
      </c>
      <c r="E16" s="388">
        <v>690</v>
      </c>
      <c r="F16" s="388">
        <v>34</v>
      </c>
      <c r="G16" s="388">
        <v>65</v>
      </c>
      <c r="H16" s="388">
        <v>767</v>
      </c>
      <c r="I16" s="388">
        <v>641</v>
      </c>
      <c r="J16" s="388">
        <v>142</v>
      </c>
      <c r="K16" s="388">
        <v>132</v>
      </c>
      <c r="L16" s="388">
        <v>589</v>
      </c>
      <c r="M16" s="388">
        <v>541</v>
      </c>
      <c r="N16" s="388">
        <v>297</v>
      </c>
      <c r="O16" s="388">
        <v>277</v>
      </c>
      <c r="P16" s="388">
        <v>23</v>
      </c>
      <c r="Q16" s="388">
        <v>29</v>
      </c>
      <c r="R16" s="388">
        <v>91</v>
      </c>
    </row>
    <row r="17" spans="1:18" s="506" customFormat="1" ht="14.25" customHeight="1" x14ac:dyDescent="0.2">
      <c r="A17" s="507" t="s">
        <v>43</v>
      </c>
      <c r="B17" s="408">
        <v>387</v>
      </c>
      <c r="C17" s="388">
        <v>167</v>
      </c>
      <c r="D17" s="388">
        <v>180</v>
      </c>
      <c r="E17" s="388">
        <v>269</v>
      </c>
      <c r="F17" s="388">
        <v>21</v>
      </c>
      <c r="G17" s="388">
        <v>51</v>
      </c>
      <c r="H17" s="388">
        <v>325</v>
      </c>
      <c r="I17" s="388">
        <v>247</v>
      </c>
      <c r="J17" s="388">
        <v>53</v>
      </c>
      <c r="K17" s="388">
        <v>47</v>
      </c>
      <c r="L17" s="388">
        <v>225</v>
      </c>
      <c r="M17" s="388">
        <v>211</v>
      </c>
      <c r="N17" s="388">
        <v>141</v>
      </c>
      <c r="O17" s="388">
        <v>88</v>
      </c>
      <c r="P17" s="388">
        <v>2</v>
      </c>
      <c r="Q17" s="388">
        <v>22</v>
      </c>
      <c r="R17" s="388">
        <v>46</v>
      </c>
    </row>
    <row r="18" spans="1:18" s="506" customFormat="1" ht="6" customHeight="1" x14ac:dyDescent="0.2">
      <c r="A18" s="507"/>
      <c r="B18" s="408"/>
      <c r="C18" s="388"/>
      <c r="D18" s="388"/>
      <c r="E18" s="388"/>
      <c r="F18" s="388"/>
      <c r="G18" s="388"/>
      <c r="H18" s="388"/>
      <c r="I18" s="388"/>
      <c r="J18" s="388"/>
      <c r="K18" s="388"/>
      <c r="L18" s="388"/>
      <c r="M18" s="388"/>
      <c r="N18" s="388"/>
      <c r="O18" s="388"/>
      <c r="P18" s="388"/>
      <c r="Q18" s="388"/>
      <c r="R18" s="388"/>
    </row>
    <row r="19" spans="1:18" s="506" customFormat="1" ht="14.25" customHeight="1" x14ac:dyDescent="0.2">
      <c r="A19" s="80" t="s">
        <v>31</v>
      </c>
      <c r="B19" s="408">
        <v>76</v>
      </c>
      <c r="C19" s="388">
        <v>29</v>
      </c>
      <c r="D19" s="388">
        <v>19</v>
      </c>
      <c r="E19" s="388">
        <v>44</v>
      </c>
      <c r="F19" s="388">
        <v>1</v>
      </c>
      <c r="G19" s="388">
        <v>4</v>
      </c>
      <c r="H19" s="388">
        <v>50</v>
      </c>
      <c r="I19" s="388">
        <v>46</v>
      </c>
      <c r="J19" s="388">
        <v>9</v>
      </c>
      <c r="K19" s="388">
        <v>8</v>
      </c>
      <c r="L19" s="388">
        <v>42</v>
      </c>
      <c r="M19" s="388">
        <v>38</v>
      </c>
      <c r="N19" s="388">
        <v>16</v>
      </c>
      <c r="O19" s="388">
        <v>29</v>
      </c>
      <c r="P19" s="388">
        <v>10</v>
      </c>
      <c r="Q19" s="388">
        <v>3</v>
      </c>
      <c r="R19" s="388">
        <v>8</v>
      </c>
    </row>
    <row r="20" spans="1:18" s="506" customFormat="1" ht="14.25" customHeight="1" x14ac:dyDescent="0.2">
      <c r="A20" s="80" t="s">
        <v>40</v>
      </c>
      <c r="B20" s="408">
        <v>215</v>
      </c>
      <c r="C20" s="388">
        <v>120</v>
      </c>
      <c r="D20" s="388">
        <v>68</v>
      </c>
      <c r="E20" s="388">
        <v>163</v>
      </c>
      <c r="F20" s="388">
        <v>13</v>
      </c>
      <c r="G20" s="388">
        <v>23</v>
      </c>
      <c r="H20" s="388">
        <v>186</v>
      </c>
      <c r="I20" s="388">
        <v>150</v>
      </c>
      <c r="J20" s="388">
        <v>35</v>
      </c>
      <c r="K20" s="388">
        <v>32</v>
      </c>
      <c r="L20" s="388">
        <v>132</v>
      </c>
      <c r="M20" s="388">
        <v>122</v>
      </c>
      <c r="N20" s="388">
        <v>65</v>
      </c>
      <c r="O20" s="388">
        <v>100</v>
      </c>
      <c r="P20" s="388">
        <v>6</v>
      </c>
      <c r="Q20" s="388">
        <v>11</v>
      </c>
      <c r="R20" s="388">
        <v>30</v>
      </c>
    </row>
    <row r="21" spans="1:18" s="506" customFormat="1" ht="14.25" customHeight="1" x14ac:dyDescent="0.2">
      <c r="A21" s="80" t="s">
        <v>41</v>
      </c>
      <c r="B21" s="408">
        <v>462</v>
      </c>
      <c r="C21" s="388">
        <v>254</v>
      </c>
      <c r="D21" s="388">
        <v>237</v>
      </c>
      <c r="E21" s="388">
        <v>374</v>
      </c>
      <c r="F21" s="388">
        <v>16</v>
      </c>
      <c r="G21" s="388">
        <v>29</v>
      </c>
      <c r="H21" s="388">
        <v>410</v>
      </c>
      <c r="I21" s="388">
        <v>353</v>
      </c>
      <c r="J21" s="388">
        <v>80</v>
      </c>
      <c r="K21" s="388">
        <v>74</v>
      </c>
      <c r="L21" s="388">
        <v>326</v>
      </c>
      <c r="M21" s="388">
        <v>299</v>
      </c>
      <c r="N21" s="388">
        <v>179</v>
      </c>
      <c r="O21" s="388">
        <v>124</v>
      </c>
      <c r="P21" s="388">
        <v>5</v>
      </c>
      <c r="Q21" s="388">
        <v>13</v>
      </c>
      <c r="R21" s="388">
        <v>37</v>
      </c>
    </row>
    <row r="22" spans="1:18" s="506" customFormat="1" ht="14.25" customHeight="1" x14ac:dyDescent="0.2">
      <c r="A22" s="80" t="s">
        <v>99</v>
      </c>
      <c r="B22" s="408">
        <v>394</v>
      </c>
      <c r="C22" s="388">
        <v>198</v>
      </c>
      <c r="D22" s="388">
        <v>199</v>
      </c>
      <c r="E22" s="388">
        <v>311</v>
      </c>
      <c r="F22" s="388">
        <v>15</v>
      </c>
      <c r="G22" s="388">
        <v>42</v>
      </c>
      <c r="H22" s="388">
        <v>347</v>
      </c>
      <c r="I22" s="388">
        <v>280</v>
      </c>
      <c r="J22" s="388">
        <v>56</v>
      </c>
      <c r="K22" s="388">
        <v>52</v>
      </c>
      <c r="L22" s="388">
        <v>262</v>
      </c>
      <c r="M22" s="388">
        <v>244</v>
      </c>
      <c r="N22" s="388">
        <v>147</v>
      </c>
      <c r="O22" s="388">
        <v>98</v>
      </c>
      <c r="P22" s="388">
        <v>3</v>
      </c>
      <c r="Q22" s="388">
        <v>19</v>
      </c>
      <c r="R22" s="388">
        <v>43</v>
      </c>
    </row>
    <row r="23" spans="1:18" s="506" customFormat="1" ht="14.25" customHeight="1" x14ac:dyDescent="0.2">
      <c r="A23" s="80" t="s">
        <v>100</v>
      </c>
      <c r="B23" s="408">
        <v>117</v>
      </c>
      <c r="C23" s="388">
        <v>44</v>
      </c>
      <c r="D23" s="388">
        <v>37</v>
      </c>
      <c r="E23" s="388">
        <v>67</v>
      </c>
      <c r="F23" s="388">
        <v>10</v>
      </c>
      <c r="G23" s="388">
        <v>18</v>
      </c>
      <c r="H23" s="388">
        <v>99</v>
      </c>
      <c r="I23" s="388">
        <v>59</v>
      </c>
      <c r="J23" s="388">
        <v>15</v>
      </c>
      <c r="K23" s="388">
        <v>13</v>
      </c>
      <c r="L23" s="388">
        <v>52</v>
      </c>
      <c r="M23" s="388">
        <v>49</v>
      </c>
      <c r="N23" s="388">
        <v>31</v>
      </c>
      <c r="O23" s="388">
        <v>14</v>
      </c>
      <c r="P23" s="388">
        <v>1</v>
      </c>
      <c r="Q23" s="388">
        <v>5</v>
      </c>
      <c r="R23" s="388">
        <v>19</v>
      </c>
    </row>
    <row r="24" spans="1:18" s="506" customFormat="1" ht="6" customHeight="1" x14ac:dyDescent="0.2">
      <c r="A24" s="507"/>
      <c r="B24" s="408"/>
      <c r="C24" s="388"/>
      <c r="D24" s="388"/>
      <c r="E24" s="388"/>
      <c r="F24" s="388"/>
      <c r="G24" s="388"/>
      <c r="H24" s="388"/>
      <c r="I24" s="388"/>
      <c r="J24" s="388"/>
      <c r="K24" s="388"/>
      <c r="L24" s="388"/>
      <c r="M24" s="388"/>
      <c r="N24" s="388"/>
      <c r="O24" s="388"/>
      <c r="P24" s="388"/>
      <c r="Q24" s="388"/>
      <c r="R24" s="388"/>
    </row>
    <row r="25" spans="1:18" s="506" customFormat="1" ht="14.25" customHeight="1" x14ac:dyDescent="0.2">
      <c r="A25" s="506" t="s">
        <v>42</v>
      </c>
      <c r="B25" s="408"/>
      <c r="C25" s="388"/>
      <c r="D25" s="388"/>
      <c r="E25" s="388"/>
      <c r="F25" s="388"/>
      <c r="G25" s="388"/>
      <c r="H25" s="388"/>
      <c r="I25" s="388"/>
      <c r="J25" s="388"/>
      <c r="K25" s="388"/>
      <c r="L25" s="388"/>
      <c r="M25" s="388"/>
      <c r="N25" s="388"/>
      <c r="O25" s="388"/>
      <c r="P25" s="388"/>
      <c r="Q25" s="388"/>
      <c r="R25" s="388"/>
    </row>
    <row r="26" spans="1:18" s="506" customFormat="1" ht="14.25" customHeight="1" x14ac:dyDescent="0.2">
      <c r="A26" s="80" t="s">
        <v>31</v>
      </c>
      <c r="B26" s="408">
        <v>58</v>
      </c>
      <c r="C26" s="388">
        <v>23</v>
      </c>
      <c r="D26" s="388">
        <v>16</v>
      </c>
      <c r="E26" s="388">
        <v>36</v>
      </c>
      <c r="F26" s="388">
        <v>1</v>
      </c>
      <c r="G26" s="388">
        <v>2</v>
      </c>
      <c r="H26" s="388">
        <v>40</v>
      </c>
      <c r="I26" s="388">
        <v>37</v>
      </c>
      <c r="J26" s="388">
        <v>8</v>
      </c>
      <c r="K26" s="388">
        <v>7</v>
      </c>
      <c r="L26" s="388">
        <v>33</v>
      </c>
      <c r="M26" s="388">
        <v>30</v>
      </c>
      <c r="N26" s="388">
        <v>12</v>
      </c>
      <c r="O26" s="388">
        <v>23</v>
      </c>
      <c r="P26" s="388">
        <v>8</v>
      </c>
      <c r="Q26" s="388">
        <v>0</v>
      </c>
      <c r="R26" s="388">
        <v>6</v>
      </c>
    </row>
    <row r="27" spans="1:18" s="506" customFormat="1" ht="14.25" customHeight="1" x14ac:dyDescent="0.2">
      <c r="A27" s="80" t="s">
        <v>40</v>
      </c>
      <c r="B27" s="408">
        <v>150</v>
      </c>
      <c r="C27" s="388">
        <v>83</v>
      </c>
      <c r="D27" s="388">
        <v>39</v>
      </c>
      <c r="E27" s="388">
        <v>112</v>
      </c>
      <c r="F27" s="388">
        <v>9</v>
      </c>
      <c r="G27" s="388">
        <v>14</v>
      </c>
      <c r="H27" s="388">
        <v>130</v>
      </c>
      <c r="I27" s="388">
        <v>109</v>
      </c>
      <c r="J27" s="388">
        <v>27</v>
      </c>
      <c r="K27" s="388">
        <v>25</v>
      </c>
      <c r="L27" s="388">
        <v>95</v>
      </c>
      <c r="M27" s="388">
        <v>87</v>
      </c>
      <c r="N27" s="388">
        <v>43</v>
      </c>
      <c r="O27" s="388">
        <v>70</v>
      </c>
      <c r="P27" s="388">
        <v>6</v>
      </c>
      <c r="Q27" s="388">
        <v>7</v>
      </c>
      <c r="R27" s="388">
        <v>22</v>
      </c>
    </row>
    <row r="28" spans="1:18" s="506" customFormat="1" ht="14.25" customHeight="1" x14ac:dyDescent="0.2">
      <c r="A28" s="80" t="s">
        <v>41</v>
      </c>
      <c r="B28" s="408">
        <v>316</v>
      </c>
      <c r="C28" s="388">
        <v>189</v>
      </c>
      <c r="D28" s="388">
        <v>157</v>
      </c>
      <c r="E28" s="388">
        <v>263</v>
      </c>
      <c r="F28" s="388">
        <v>11</v>
      </c>
      <c r="G28" s="388">
        <v>15</v>
      </c>
      <c r="H28" s="388">
        <v>284</v>
      </c>
      <c r="I28" s="388">
        <v>247</v>
      </c>
      <c r="J28" s="388">
        <v>54</v>
      </c>
      <c r="K28" s="388">
        <v>50</v>
      </c>
      <c r="L28" s="388">
        <v>231</v>
      </c>
      <c r="M28" s="388">
        <v>210</v>
      </c>
      <c r="N28" s="388">
        <v>119</v>
      </c>
      <c r="O28" s="388">
        <v>89</v>
      </c>
      <c r="P28" s="388">
        <v>5</v>
      </c>
      <c r="Q28" s="388">
        <v>7</v>
      </c>
      <c r="R28" s="388">
        <v>25</v>
      </c>
    </row>
    <row r="29" spans="1:18" s="506" customFormat="1" ht="14.25" customHeight="1" x14ac:dyDescent="0.2">
      <c r="A29" s="80" t="s">
        <v>99</v>
      </c>
      <c r="B29" s="408">
        <v>282</v>
      </c>
      <c r="C29" s="388">
        <v>151</v>
      </c>
      <c r="D29" s="388">
        <v>142</v>
      </c>
      <c r="E29" s="388">
        <v>231</v>
      </c>
      <c r="F29" s="388">
        <v>9</v>
      </c>
      <c r="G29" s="388">
        <v>26</v>
      </c>
      <c r="H29" s="388">
        <v>253</v>
      </c>
      <c r="I29" s="388">
        <v>205</v>
      </c>
      <c r="J29" s="388">
        <v>41</v>
      </c>
      <c r="K29" s="388">
        <v>39</v>
      </c>
      <c r="L29" s="388">
        <v>193</v>
      </c>
      <c r="M29" s="388">
        <v>179</v>
      </c>
      <c r="N29" s="388">
        <v>106</v>
      </c>
      <c r="O29" s="388">
        <v>84</v>
      </c>
      <c r="P29" s="388">
        <v>3</v>
      </c>
      <c r="Q29" s="388">
        <v>10</v>
      </c>
      <c r="R29" s="388">
        <v>28</v>
      </c>
    </row>
    <row r="30" spans="1:18" s="506" customFormat="1" ht="14.25" customHeight="1" x14ac:dyDescent="0.2">
      <c r="A30" s="80" t="s">
        <v>100</v>
      </c>
      <c r="B30" s="408">
        <v>71</v>
      </c>
      <c r="C30" s="388">
        <v>32</v>
      </c>
      <c r="D30" s="388">
        <v>26</v>
      </c>
      <c r="E30" s="388">
        <v>48</v>
      </c>
      <c r="F30" s="388">
        <v>4</v>
      </c>
      <c r="G30" s="388">
        <v>8</v>
      </c>
      <c r="H30" s="388">
        <v>60</v>
      </c>
      <c r="I30" s="388">
        <v>43</v>
      </c>
      <c r="J30" s="388">
        <v>12</v>
      </c>
      <c r="K30" s="388">
        <v>11</v>
      </c>
      <c r="L30" s="388">
        <v>37</v>
      </c>
      <c r="M30" s="388">
        <v>35</v>
      </c>
      <c r="N30" s="388">
        <v>17</v>
      </c>
      <c r="O30" s="388">
        <v>11</v>
      </c>
      <c r="P30" s="388">
        <v>1</v>
      </c>
      <c r="Q30" s="388">
        <v>5</v>
      </c>
      <c r="R30" s="388">
        <v>10</v>
      </c>
    </row>
    <row r="31" spans="1:18" s="506" customFormat="1" ht="6" customHeight="1" x14ac:dyDescent="0.2">
      <c r="A31" s="507"/>
      <c r="B31" s="408"/>
      <c r="C31" s="388"/>
      <c r="D31" s="388"/>
      <c r="E31" s="388"/>
      <c r="F31" s="388"/>
      <c r="G31" s="388"/>
      <c r="H31" s="388"/>
      <c r="I31" s="388"/>
      <c r="J31" s="388"/>
      <c r="K31" s="388"/>
      <c r="L31" s="388"/>
      <c r="M31" s="388"/>
      <c r="N31" s="388"/>
      <c r="O31" s="388"/>
      <c r="P31" s="388"/>
      <c r="Q31" s="388"/>
      <c r="R31" s="388"/>
    </row>
    <row r="32" spans="1:18" s="506" customFormat="1" ht="14.25" customHeight="1" x14ac:dyDescent="0.2">
      <c r="A32" s="506" t="s">
        <v>43</v>
      </c>
      <c r="B32" s="408"/>
      <c r="C32" s="388"/>
      <c r="D32" s="388"/>
      <c r="E32" s="388"/>
      <c r="F32" s="388"/>
      <c r="G32" s="388"/>
      <c r="H32" s="388"/>
      <c r="I32" s="388"/>
      <c r="J32" s="388"/>
      <c r="K32" s="388"/>
      <c r="L32" s="388"/>
      <c r="M32" s="388"/>
      <c r="N32" s="388"/>
      <c r="O32" s="388"/>
      <c r="P32" s="388"/>
      <c r="Q32" s="388"/>
      <c r="R32" s="388"/>
    </row>
    <row r="33" spans="1:18" s="506" customFormat="1" ht="14.25" customHeight="1" x14ac:dyDescent="0.2">
      <c r="A33" s="80" t="s">
        <v>31</v>
      </c>
      <c r="B33" s="408">
        <v>18</v>
      </c>
      <c r="C33" s="388">
        <v>6</v>
      </c>
      <c r="D33" s="388">
        <v>3</v>
      </c>
      <c r="E33" s="388">
        <v>8</v>
      </c>
      <c r="F33" s="388">
        <v>0</v>
      </c>
      <c r="G33" s="388">
        <v>2</v>
      </c>
      <c r="H33" s="388">
        <v>10</v>
      </c>
      <c r="I33" s="388">
        <v>9</v>
      </c>
      <c r="J33" s="388">
        <v>1</v>
      </c>
      <c r="K33" s="388">
        <v>1</v>
      </c>
      <c r="L33" s="388">
        <v>9</v>
      </c>
      <c r="M33" s="388">
        <v>8</v>
      </c>
      <c r="N33" s="388">
        <v>4</v>
      </c>
      <c r="O33" s="388">
        <v>6</v>
      </c>
      <c r="P33" s="388">
        <v>2</v>
      </c>
      <c r="Q33" s="388">
        <v>3</v>
      </c>
      <c r="R33" s="388">
        <v>2</v>
      </c>
    </row>
    <row r="34" spans="1:18" s="506" customFormat="1" ht="14.25" customHeight="1" x14ac:dyDescent="0.2">
      <c r="A34" s="80" t="s">
        <v>40</v>
      </c>
      <c r="B34" s="408">
        <v>65</v>
      </c>
      <c r="C34" s="388">
        <v>37</v>
      </c>
      <c r="D34" s="388">
        <v>29</v>
      </c>
      <c r="E34" s="388">
        <v>51</v>
      </c>
      <c r="F34" s="388">
        <v>4</v>
      </c>
      <c r="G34" s="388">
        <v>9</v>
      </c>
      <c r="H34" s="388">
        <v>56</v>
      </c>
      <c r="I34" s="388">
        <v>41</v>
      </c>
      <c r="J34" s="388">
        <v>8</v>
      </c>
      <c r="K34" s="388">
        <v>7</v>
      </c>
      <c r="L34" s="388">
        <v>37</v>
      </c>
      <c r="M34" s="388">
        <v>35</v>
      </c>
      <c r="N34" s="388">
        <v>22</v>
      </c>
      <c r="O34" s="388">
        <v>30</v>
      </c>
      <c r="P34" s="388">
        <v>0</v>
      </c>
      <c r="Q34" s="388">
        <v>4</v>
      </c>
      <c r="R34" s="388">
        <v>8</v>
      </c>
    </row>
    <row r="35" spans="1:18" s="506" customFormat="1" ht="14.25" customHeight="1" x14ac:dyDescent="0.2">
      <c r="A35" s="80" t="s">
        <v>41</v>
      </c>
      <c r="B35" s="408">
        <v>146</v>
      </c>
      <c r="C35" s="388">
        <v>65</v>
      </c>
      <c r="D35" s="388">
        <v>80</v>
      </c>
      <c r="E35" s="388">
        <v>111</v>
      </c>
      <c r="F35" s="388">
        <v>5</v>
      </c>
      <c r="G35" s="388">
        <v>14</v>
      </c>
      <c r="H35" s="388">
        <v>126</v>
      </c>
      <c r="I35" s="388">
        <v>106</v>
      </c>
      <c r="J35" s="388">
        <v>26</v>
      </c>
      <c r="K35" s="388">
        <v>24</v>
      </c>
      <c r="L35" s="388">
        <v>95</v>
      </c>
      <c r="M35" s="388">
        <v>89</v>
      </c>
      <c r="N35" s="388">
        <v>60</v>
      </c>
      <c r="O35" s="388">
        <v>35</v>
      </c>
      <c r="P35" s="388">
        <v>0</v>
      </c>
      <c r="Q35" s="388">
        <v>6</v>
      </c>
      <c r="R35" s="388">
        <v>12</v>
      </c>
    </row>
    <row r="36" spans="1:18" s="506" customFormat="1" ht="14.25" customHeight="1" x14ac:dyDescent="0.2">
      <c r="A36" s="80" t="s">
        <v>99</v>
      </c>
      <c r="B36" s="408">
        <v>112</v>
      </c>
      <c r="C36" s="388">
        <v>47</v>
      </c>
      <c r="D36" s="388">
        <v>57</v>
      </c>
      <c r="E36" s="388">
        <v>80</v>
      </c>
      <c r="F36" s="388">
        <v>6</v>
      </c>
      <c r="G36" s="388">
        <v>16</v>
      </c>
      <c r="H36" s="388">
        <v>94</v>
      </c>
      <c r="I36" s="388">
        <v>75</v>
      </c>
      <c r="J36" s="388">
        <v>15</v>
      </c>
      <c r="K36" s="388">
        <v>13</v>
      </c>
      <c r="L36" s="388">
        <v>69</v>
      </c>
      <c r="M36" s="388">
        <v>65</v>
      </c>
      <c r="N36" s="388">
        <v>41</v>
      </c>
      <c r="O36" s="388">
        <v>14</v>
      </c>
      <c r="P36" s="388">
        <v>0</v>
      </c>
      <c r="Q36" s="388">
        <v>9</v>
      </c>
      <c r="R36" s="388">
        <v>15</v>
      </c>
    </row>
    <row r="37" spans="1:18" s="506" customFormat="1" ht="14.25" customHeight="1" x14ac:dyDescent="0.2">
      <c r="A37" s="80" t="s">
        <v>100</v>
      </c>
      <c r="B37" s="408">
        <v>46</v>
      </c>
      <c r="C37" s="388">
        <v>12</v>
      </c>
      <c r="D37" s="388">
        <v>11</v>
      </c>
      <c r="E37" s="388">
        <v>19</v>
      </c>
      <c r="F37" s="388">
        <v>6</v>
      </c>
      <c r="G37" s="388">
        <v>10</v>
      </c>
      <c r="H37" s="388">
        <v>39</v>
      </c>
      <c r="I37" s="388">
        <v>16</v>
      </c>
      <c r="J37" s="388">
        <v>3</v>
      </c>
      <c r="K37" s="388">
        <v>2</v>
      </c>
      <c r="L37" s="388">
        <v>15</v>
      </c>
      <c r="M37" s="388">
        <v>14</v>
      </c>
      <c r="N37" s="388">
        <v>14</v>
      </c>
      <c r="O37" s="388">
        <v>3</v>
      </c>
      <c r="P37" s="388">
        <v>0</v>
      </c>
      <c r="Q37" s="388">
        <v>0</v>
      </c>
      <c r="R37" s="388">
        <v>9</v>
      </c>
    </row>
    <row r="38" spans="1:18" s="506" customFormat="1" ht="6" customHeight="1" x14ac:dyDescent="0.2">
      <c r="A38" s="80"/>
      <c r="B38" s="80"/>
      <c r="C38" s="84"/>
      <c r="D38" s="84"/>
      <c r="E38" s="84"/>
      <c r="F38" s="84"/>
      <c r="G38" s="84"/>
      <c r="H38" s="84"/>
      <c r="I38" s="84"/>
      <c r="J38" s="84"/>
      <c r="K38" s="84"/>
      <c r="L38" s="84"/>
      <c r="M38" s="84"/>
      <c r="N38" s="84"/>
      <c r="O38" s="84"/>
      <c r="P38" s="84"/>
      <c r="Q38" s="84"/>
      <c r="R38" s="84"/>
    </row>
    <row r="39" spans="1:18" s="506" customFormat="1" ht="14.25" customHeight="1" x14ac:dyDescent="0.2">
      <c r="A39" s="831" t="s">
        <v>336</v>
      </c>
      <c r="B39" s="831"/>
      <c r="C39" s="831"/>
      <c r="D39" s="831"/>
      <c r="E39" s="831"/>
      <c r="F39" s="831"/>
      <c r="G39" s="831"/>
      <c r="H39" s="831"/>
      <c r="I39" s="831"/>
      <c r="J39" s="831"/>
      <c r="K39" s="465"/>
      <c r="L39" s="465"/>
      <c r="M39" s="465"/>
      <c r="N39" s="465"/>
      <c r="O39" s="84"/>
      <c r="P39" s="84"/>
      <c r="Q39" s="84"/>
      <c r="R39" s="84"/>
    </row>
    <row r="40" spans="1:18" s="506" customFormat="1" ht="6" customHeight="1" x14ac:dyDescent="0.2">
      <c r="A40" s="446"/>
      <c r="B40" s="446"/>
      <c r="C40" s="84"/>
      <c r="D40" s="84"/>
      <c r="E40" s="84"/>
      <c r="F40" s="84"/>
      <c r="G40" s="84"/>
      <c r="H40" s="84"/>
      <c r="I40" s="84"/>
      <c r="J40" s="84"/>
      <c r="K40" s="84"/>
      <c r="L40" s="84"/>
      <c r="M40" s="84"/>
      <c r="N40" s="84"/>
      <c r="O40" s="84"/>
      <c r="P40" s="84"/>
      <c r="Q40" s="84"/>
      <c r="R40" s="84"/>
    </row>
    <row r="41" spans="1:18" s="507" customFormat="1" ht="14.25" customHeight="1" x14ac:dyDescent="0.2">
      <c r="A41" s="246" t="s">
        <v>75</v>
      </c>
      <c r="B41" s="387">
        <v>1264</v>
      </c>
      <c r="C41" s="387">
        <v>672</v>
      </c>
      <c r="D41" s="387">
        <v>578</v>
      </c>
      <c r="E41" s="387">
        <v>984</v>
      </c>
      <c r="F41" s="387">
        <v>107</v>
      </c>
      <c r="G41" s="387">
        <v>169</v>
      </c>
      <c r="H41" s="387">
        <v>1134</v>
      </c>
      <c r="I41" s="387">
        <v>1008</v>
      </c>
      <c r="J41" s="387">
        <v>412</v>
      </c>
      <c r="K41" s="387">
        <v>377</v>
      </c>
      <c r="L41" s="387">
        <v>842</v>
      </c>
      <c r="M41" s="387">
        <v>771</v>
      </c>
      <c r="N41" s="387">
        <v>600</v>
      </c>
      <c r="O41" s="387">
        <v>418</v>
      </c>
      <c r="P41" s="387">
        <v>25</v>
      </c>
      <c r="Q41" s="387">
        <v>60</v>
      </c>
      <c r="R41" s="387">
        <v>459</v>
      </c>
    </row>
    <row r="42" spans="1:18" s="507" customFormat="1" ht="6" customHeight="1" x14ac:dyDescent="0.2">
      <c r="B42" s="387"/>
      <c r="C42" s="48"/>
      <c r="D42" s="48"/>
      <c r="E42" s="48"/>
      <c r="F42" s="48"/>
      <c r="G42" s="48"/>
      <c r="H42" s="48"/>
      <c r="I42" s="48"/>
      <c r="J42" s="48"/>
      <c r="K42" s="48"/>
      <c r="L42" s="48"/>
      <c r="M42" s="48"/>
      <c r="N42" s="48"/>
      <c r="O42" s="48"/>
      <c r="P42" s="48"/>
      <c r="Q42" s="48"/>
      <c r="R42" s="48"/>
    </row>
    <row r="43" spans="1:18" s="507" customFormat="1" ht="14.25" customHeight="1" x14ac:dyDescent="0.2">
      <c r="A43" s="80" t="s">
        <v>42</v>
      </c>
      <c r="B43" s="387">
        <v>877</v>
      </c>
      <c r="C43" s="388">
        <v>499</v>
      </c>
      <c r="D43" s="388">
        <v>393</v>
      </c>
      <c r="E43" s="388">
        <v>705</v>
      </c>
      <c r="F43" s="388">
        <v>65</v>
      </c>
      <c r="G43" s="388">
        <v>99</v>
      </c>
      <c r="H43" s="388">
        <v>790</v>
      </c>
      <c r="I43" s="388">
        <v>716</v>
      </c>
      <c r="J43" s="388">
        <v>286</v>
      </c>
      <c r="K43" s="388">
        <v>265</v>
      </c>
      <c r="L43" s="388">
        <v>608</v>
      </c>
      <c r="M43" s="388">
        <v>553</v>
      </c>
      <c r="N43" s="388">
        <v>403</v>
      </c>
      <c r="O43" s="388">
        <v>314</v>
      </c>
      <c r="P43" s="388">
        <v>23</v>
      </c>
      <c r="Q43" s="388">
        <v>35</v>
      </c>
      <c r="R43" s="388">
        <v>324</v>
      </c>
    </row>
    <row r="44" spans="1:18" s="507" customFormat="1" ht="14.25" customHeight="1" x14ac:dyDescent="0.2">
      <c r="A44" s="507" t="s">
        <v>43</v>
      </c>
      <c r="B44" s="387">
        <v>387</v>
      </c>
      <c r="C44" s="388">
        <v>173</v>
      </c>
      <c r="D44" s="388">
        <v>185</v>
      </c>
      <c r="E44" s="388">
        <v>279</v>
      </c>
      <c r="F44" s="388">
        <v>42</v>
      </c>
      <c r="G44" s="388">
        <v>70</v>
      </c>
      <c r="H44" s="388">
        <v>344</v>
      </c>
      <c r="I44" s="388">
        <v>292</v>
      </c>
      <c r="J44" s="388">
        <v>126</v>
      </c>
      <c r="K44" s="388">
        <v>112</v>
      </c>
      <c r="L44" s="388">
        <v>234</v>
      </c>
      <c r="M44" s="388">
        <v>218</v>
      </c>
      <c r="N44" s="388">
        <v>197</v>
      </c>
      <c r="O44" s="388">
        <v>104</v>
      </c>
      <c r="P44" s="388">
        <v>2</v>
      </c>
      <c r="Q44" s="388">
        <v>25</v>
      </c>
      <c r="R44" s="388">
        <v>135</v>
      </c>
    </row>
    <row r="45" spans="1:18" s="507" customFormat="1" ht="6" customHeight="1" x14ac:dyDescent="0.2">
      <c r="B45" s="387"/>
      <c r="C45" s="388"/>
      <c r="D45" s="388"/>
      <c r="E45" s="388"/>
      <c r="F45" s="388"/>
      <c r="G45" s="388"/>
      <c r="H45" s="388"/>
      <c r="I45" s="388"/>
      <c r="J45" s="388"/>
      <c r="K45" s="388"/>
      <c r="L45" s="388"/>
      <c r="M45" s="388"/>
      <c r="N45" s="388"/>
      <c r="O45" s="388"/>
      <c r="P45" s="388"/>
      <c r="Q45" s="388"/>
      <c r="R45" s="388"/>
    </row>
    <row r="46" spans="1:18" s="507" customFormat="1" ht="14.25" customHeight="1" x14ac:dyDescent="0.2">
      <c r="A46" s="80" t="s">
        <v>31</v>
      </c>
      <c r="B46" s="387">
        <v>76</v>
      </c>
      <c r="C46" s="388">
        <v>32</v>
      </c>
      <c r="D46" s="388">
        <v>20</v>
      </c>
      <c r="E46" s="388">
        <v>47</v>
      </c>
      <c r="F46" s="388">
        <v>2</v>
      </c>
      <c r="G46" s="388">
        <v>5</v>
      </c>
      <c r="H46" s="388">
        <v>54</v>
      </c>
      <c r="I46" s="388">
        <v>55</v>
      </c>
      <c r="J46" s="388">
        <v>19</v>
      </c>
      <c r="K46" s="388">
        <v>18</v>
      </c>
      <c r="L46" s="388">
        <v>47</v>
      </c>
      <c r="M46" s="388">
        <v>41</v>
      </c>
      <c r="N46" s="388">
        <v>23</v>
      </c>
      <c r="O46" s="388">
        <v>37</v>
      </c>
      <c r="P46" s="388">
        <v>10</v>
      </c>
      <c r="Q46" s="388">
        <v>3</v>
      </c>
      <c r="R46" s="388">
        <v>28</v>
      </c>
    </row>
    <row r="47" spans="1:18" s="507" customFormat="1" ht="14.25" customHeight="1" x14ac:dyDescent="0.2">
      <c r="A47" s="80" t="s">
        <v>40</v>
      </c>
      <c r="B47" s="387">
        <v>215</v>
      </c>
      <c r="C47" s="388">
        <v>124</v>
      </c>
      <c r="D47" s="388">
        <v>68</v>
      </c>
      <c r="E47" s="388">
        <v>167</v>
      </c>
      <c r="F47" s="388">
        <v>24</v>
      </c>
      <c r="G47" s="388">
        <v>29</v>
      </c>
      <c r="H47" s="388">
        <v>191</v>
      </c>
      <c r="I47" s="388">
        <v>168</v>
      </c>
      <c r="J47" s="388">
        <v>67</v>
      </c>
      <c r="K47" s="388">
        <v>60</v>
      </c>
      <c r="L47" s="388">
        <v>136</v>
      </c>
      <c r="M47" s="388">
        <v>124</v>
      </c>
      <c r="N47" s="388">
        <v>84</v>
      </c>
      <c r="O47" s="388">
        <v>113</v>
      </c>
      <c r="P47" s="388">
        <v>6</v>
      </c>
      <c r="Q47" s="388">
        <v>12</v>
      </c>
      <c r="R47" s="388">
        <v>78</v>
      </c>
    </row>
    <row r="48" spans="1:18" s="507" customFormat="1" ht="14.25" customHeight="1" x14ac:dyDescent="0.2">
      <c r="A48" s="80" t="s">
        <v>41</v>
      </c>
      <c r="B48" s="387">
        <v>462</v>
      </c>
      <c r="C48" s="388">
        <v>266</v>
      </c>
      <c r="D48" s="388">
        <v>247</v>
      </c>
      <c r="E48" s="388">
        <v>383</v>
      </c>
      <c r="F48" s="388">
        <v>32</v>
      </c>
      <c r="G48" s="388">
        <v>55</v>
      </c>
      <c r="H48" s="388">
        <v>426</v>
      </c>
      <c r="I48" s="388">
        <v>390</v>
      </c>
      <c r="J48" s="388">
        <v>157</v>
      </c>
      <c r="K48" s="388">
        <v>146</v>
      </c>
      <c r="L48" s="388">
        <v>338</v>
      </c>
      <c r="M48" s="388">
        <v>306</v>
      </c>
      <c r="N48" s="388">
        <v>252</v>
      </c>
      <c r="O48" s="388">
        <v>147</v>
      </c>
      <c r="P48" s="388">
        <v>5</v>
      </c>
      <c r="Q48" s="388">
        <v>17</v>
      </c>
      <c r="R48" s="388">
        <v>156</v>
      </c>
    </row>
    <row r="49" spans="1:18" s="507" customFormat="1" ht="14.25" customHeight="1" x14ac:dyDescent="0.2">
      <c r="A49" s="80" t="s">
        <v>99</v>
      </c>
      <c r="B49" s="387">
        <v>394</v>
      </c>
      <c r="C49" s="388">
        <v>202</v>
      </c>
      <c r="D49" s="388">
        <v>206</v>
      </c>
      <c r="E49" s="388">
        <v>318</v>
      </c>
      <c r="F49" s="388">
        <v>32</v>
      </c>
      <c r="G49" s="388">
        <v>53</v>
      </c>
      <c r="H49" s="388">
        <v>359</v>
      </c>
      <c r="I49" s="388">
        <v>318</v>
      </c>
      <c r="J49" s="388">
        <v>123</v>
      </c>
      <c r="K49" s="388">
        <v>113</v>
      </c>
      <c r="L49" s="388">
        <v>269</v>
      </c>
      <c r="M49" s="388">
        <v>251</v>
      </c>
      <c r="N49" s="388">
        <v>194</v>
      </c>
      <c r="O49" s="388">
        <v>105</v>
      </c>
      <c r="P49" s="388">
        <v>3</v>
      </c>
      <c r="Q49" s="388">
        <v>22</v>
      </c>
      <c r="R49" s="388">
        <v>156</v>
      </c>
    </row>
    <row r="50" spans="1:18" s="507" customFormat="1" ht="14.25" customHeight="1" x14ac:dyDescent="0.2">
      <c r="A50" s="80" t="s">
        <v>100</v>
      </c>
      <c r="B50" s="387">
        <v>117</v>
      </c>
      <c r="C50" s="388">
        <v>48</v>
      </c>
      <c r="D50" s="388">
        <v>37</v>
      </c>
      <c r="E50" s="388">
        <v>69</v>
      </c>
      <c r="F50" s="388">
        <v>17</v>
      </c>
      <c r="G50" s="388">
        <v>27</v>
      </c>
      <c r="H50" s="388">
        <v>104</v>
      </c>
      <c r="I50" s="388">
        <v>77</v>
      </c>
      <c r="J50" s="388">
        <v>46</v>
      </c>
      <c r="K50" s="388">
        <v>40</v>
      </c>
      <c r="L50" s="388">
        <v>52</v>
      </c>
      <c r="M50" s="388">
        <v>49</v>
      </c>
      <c r="N50" s="388">
        <v>47</v>
      </c>
      <c r="O50" s="388">
        <v>16</v>
      </c>
      <c r="P50" s="388">
        <v>1</v>
      </c>
      <c r="Q50" s="388">
        <v>6</v>
      </c>
      <c r="R50" s="388">
        <v>41</v>
      </c>
    </row>
    <row r="51" spans="1:18" s="507" customFormat="1" ht="6" customHeight="1" x14ac:dyDescent="0.2">
      <c r="B51" s="387"/>
      <c r="C51" s="388"/>
      <c r="D51" s="388"/>
      <c r="E51" s="388"/>
      <c r="F51" s="388"/>
      <c r="G51" s="388"/>
      <c r="H51" s="388"/>
      <c r="I51" s="388"/>
      <c r="J51" s="388"/>
      <c r="K51" s="388"/>
      <c r="L51" s="388"/>
      <c r="M51" s="388"/>
      <c r="N51" s="388"/>
      <c r="O51" s="388"/>
      <c r="P51" s="388"/>
      <c r="Q51" s="388"/>
      <c r="R51" s="388"/>
    </row>
    <row r="52" spans="1:18" s="507" customFormat="1" ht="14.25" customHeight="1" x14ac:dyDescent="0.2">
      <c r="A52" s="506" t="s">
        <v>42</v>
      </c>
      <c r="B52" s="387"/>
      <c r="C52" s="388"/>
      <c r="D52" s="388"/>
      <c r="E52" s="388"/>
      <c r="F52" s="388"/>
      <c r="G52" s="388"/>
      <c r="H52" s="388"/>
      <c r="I52" s="388"/>
      <c r="J52" s="388"/>
      <c r="K52" s="388"/>
      <c r="L52" s="388"/>
      <c r="M52" s="388"/>
      <c r="N52" s="388"/>
      <c r="O52" s="388"/>
      <c r="P52" s="388"/>
      <c r="Q52" s="388"/>
      <c r="R52" s="388"/>
    </row>
    <row r="53" spans="1:18" s="507" customFormat="1" ht="14.25" customHeight="1" x14ac:dyDescent="0.2">
      <c r="A53" s="80" t="s">
        <v>31</v>
      </c>
      <c r="B53" s="387">
        <v>58</v>
      </c>
      <c r="C53" s="388">
        <v>25</v>
      </c>
      <c r="D53" s="388">
        <v>16</v>
      </c>
      <c r="E53" s="388">
        <v>37</v>
      </c>
      <c r="F53" s="388">
        <v>2</v>
      </c>
      <c r="G53" s="388">
        <v>3</v>
      </c>
      <c r="H53" s="388">
        <v>42</v>
      </c>
      <c r="I53" s="388">
        <v>43</v>
      </c>
      <c r="J53" s="388">
        <v>15</v>
      </c>
      <c r="K53" s="388">
        <v>14</v>
      </c>
      <c r="L53" s="388">
        <v>37</v>
      </c>
      <c r="M53" s="388">
        <v>32</v>
      </c>
      <c r="N53" s="388">
        <v>18</v>
      </c>
      <c r="O53" s="388">
        <v>30</v>
      </c>
      <c r="P53" s="388">
        <v>8</v>
      </c>
      <c r="Q53" s="388">
        <v>0</v>
      </c>
      <c r="R53" s="388">
        <v>22</v>
      </c>
    </row>
    <row r="54" spans="1:18" s="507" customFormat="1" ht="14.25" customHeight="1" x14ac:dyDescent="0.2">
      <c r="A54" s="80" t="s">
        <v>40</v>
      </c>
      <c r="B54" s="387">
        <v>150</v>
      </c>
      <c r="C54" s="388">
        <v>86</v>
      </c>
      <c r="D54" s="388">
        <v>39</v>
      </c>
      <c r="E54" s="388">
        <v>115</v>
      </c>
      <c r="F54" s="388">
        <v>16</v>
      </c>
      <c r="G54" s="388">
        <v>18</v>
      </c>
      <c r="H54" s="388">
        <v>134</v>
      </c>
      <c r="I54" s="388">
        <v>123</v>
      </c>
      <c r="J54" s="388">
        <v>51</v>
      </c>
      <c r="K54" s="388">
        <v>46</v>
      </c>
      <c r="L54" s="388">
        <v>98</v>
      </c>
      <c r="M54" s="388">
        <v>88</v>
      </c>
      <c r="N54" s="388">
        <v>56</v>
      </c>
      <c r="O54" s="388">
        <v>79</v>
      </c>
      <c r="P54" s="388">
        <v>6</v>
      </c>
      <c r="Q54" s="388">
        <v>7</v>
      </c>
      <c r="R54" s="388">
        <v>55</v>
      </c>
    </row>
    <row r="55" spans="1:18" s="507" customFormat="1" ht="14.25" customHeight="1" x14ac:dyDescent="0.2">
      <c r="A55" s="80" t="s">
        <v>41</v>
      </c>
      <c r="B55" s="387">
        <v>316</v>
      </c>
      <c r="C55" s="388">
        <v>199</v>
      </c>
      <c r="D55" s="388">
        <v>165</v>
      </c>
      <c r="E55" s="388">
        <v>269</v>
      </c>
      <c r="F55" s="388">
        <v>22</v>
      </c>
      <c r="G55" s="388">
        <v>30</v>
      </c>
      <c r="H55" s="388">
        <v>293</v>
      </c>
      <c r="I55" s="388">
        <v>268</v>
      </c>
      <c r="J55" s="388">
        <v>103</v>
      </c>
      <c r="K55" s="388">
        <v>96</v>
      </c>
      <c r="L55" s="388">
        <v>239</v>
      </c>
      <c r="M55" s="388">
        <v>215</v>
      </c>
      <c r="N55" s="388">
        <v>167</v>
      </c>
      <c r="O55" s="388">
        <v>106</v>
      </c>
      <c r="P55" s="388">
        <v>5</v>
      </c>
      <c r="Q55" s="388">
        <v>11</v>
      </c>
      <c r="R55" s="388">
        <v>112</v>
      </c>
    </row>
    <row r="56" spans="1:18" s="507" customFormat="1" ht="14.25" customHeight="1" x14ac:dyDescent="0.2">
      <c r="A56" s="80" t="s">
        <v>99</v>
      </c>
      <c r="B56" s="387">
        <v>282</v>
      </c>
      <c r="C56" s="388">
        <v>154</v>
      </c>
      <c r="D56" s="388">
        <v>147</v>
      </c>
      <c r="E56" s="388">
        <v>235</v>
      </c>
      <c r="F56" s="388">
        <v>21</v>
      </c>
      <c r="G56" s="388">
        <v>34</v>
      </c>
      <c r="H56" s="388">
        <v>259</v>
      </c>
      <c r="I56" s="388">
        <v>231</v>
      </c>
      <c r="J56" s="388">
        <v>87</v>
      </c>
      <c r="K56" s="388">
        <v>83</v>
      </c>
      <c r="L56" s="388">
        <v>197</v>
      </c>
      <c r="M56" s="388">
        <v>183</v>
      </c>
      <c r="N56" s="388">
        <v>136</v>
      </c>
      <c r="O56" s="388">
        <v>88</v>
      </c>
      <c r="P56" s="388">
        <v>3</v>
      </c>
      <c r="Q56" s="388">
        <v>12</v>
      </c>
      <c r="R56" s="388">
        <v>110</v>
      </c>
    </row>
    <row r="57" spans="1:18" s="507" customFormat="1" ht="14.25" customHeight="1" x14ac:dyDescent="0.2">
      <c r="A57" s="80" t="s">
        <v>100</v>
      </c>
      <c r="B57" s="387">
        <v>71</v>
      </c>
      <c r="C57" s="388">
        <v>35</v>
      </c>
      <c r="D57" s="388">
        <v>26</v>
      </c>
      <c r="E57" s="388">
        <v>49</v>
      </c>
      <c r="F57" s="388">
        <v>4</v>
      </c>
      <c r="G57" s="388">
        <v>14</v>
      </c>
      <c r="H57" s="388">
        <v>62</v>
      </c>
      <c r="I57" s="388">
        <v>51</v>
      </c>
      <c r="J57" s="388">
        <v>30</v>
      </c>
      <c r="K57" s="388">
        <v>26</v>
      </c>
      <c r="L57" s="388">
        <v>37</v>
      </c>
      <c r="M57" s="388">
        <v>35</v>
      </c>
      <c r="N57" s="388">
        <v>26</v>
      </c>
      <c r="O57" s="388">
        <v>11</v>
      </c>
      <c r="P57" s="388">
        <v>1</v>
      </c>
      <c r="Q57" s="388">
        <v>5</v>
      </c>
      <c r="R57" s="388">
        <v>25</v>
      </c>
    </row>
    <row r="58" spans="1:18" s="507" customFormat="1" ht="6" customHeight="1" x14ac:dyDescent="0.2">
      <c r="B58" s="387"/>
      <c r="C58" s="388"/>
      <c r="D58" s="388"/>
      <c r="E58" s="388"/>
      <c r="F58" s="388"/>
      <c r="G58" s="388"/>
      <c r="H58" s="388"/>
      <c r="I58" s="388"/>
      <c r="J58" s="388"/>
      <c r="K58" s="388"/>
      <c r="L58" s="388"/>
      <c r="M58" s="388"/>
      <c r="N58" s="388"/>
      <c r="O58" s="388"/>
      <c r="P58" s="388"/>
      <c r="Q58" s="388"/>
      <c r="R58" s="388"/>
    </row>
    <row r="59" spans="1:18" s="507" customFormat="1" ht="14.25" customHeight="1" x14ac:dyDescent="0.2">
      <c r="A59" s="506" t="s">
        <v>43</v>
      </c>
      <c r="B59" s="387"/>
      <c r="C59" s="388"/>
      <c r="D59" s="388"/>
      <c r="E59" s="388"/>
      <c r="F59" s="388"/>
      <c r="G59" s="388"/>
      <c r="H59" s="388"/>
      <c r="I59" s="388"/>
      <c r="J59" s="388"/>
      <c r="K59" s="388"/>
      <c r="L59" s="388"/>
      <c r="M59" s="388"/>
      <c r="N59" s="388"/>
      <c r="O59" s="388"/>
      <c r="P59" s="388"/>
      <c r="Q59" s="388"/>
      <c r="R59" s="388"/>
    </row>
    <row r="60" spans="1:18" s="507" customFormat="1" ht="14.25" customHeight="1" x14ac:dyDescent="0.2">
      <c r="A60" s="80" t="s">
        <v>31</v>
      </c>
      <c r="B60" s="387">
        <v>18</v>
      </c>
      <c r="C60" s="388">
        <v>7</v>
      </c>
      <c r="D60" s="388">
        <v>4</v>
      </c>
      <c r="E60" s="388">
        <v>10</v>
      </c>
      <c r="F60" s="388">
        <v>0</v>
      </c>
      <c r="G60" s="388">
        <v>2</v>
      </c>
      <c r="H60" s="388">
        <v>12</v>
      </c>
      <c r="I60" s="388">
        <v>12</v>
      </c>
      <c r="J60" s="388">
        <v>4</v>
      </c>
      <c r="K60" s="388">
        <v>4</v>
      </c>
      <c r="L60" s="388">
        <v>10</v>
      </c>
      <c r="M60" s="388">
        <v>9</v>
      </c>
      <c r="N60" s="388">
        <v>5</v>
      </c>
      <c r="O60" s="388">
        <v>7</v>
      </c>
      <c r="P60" s="388">
        <v>2</v>
      </c>
      <c r="Q60" s="388">
        <v>3</v>
      </c>
      <c r="R60" s="388">
        <v>6</v>
      </c>
    </row>
    <row r="61" spans="1:18" s="507" customFormat="1" ht="14.25" customHeight="1" x14ac:dyDescent="0.2">
      <c r="A61" s="80" t="s">
        <v>40</v>
      </c>
      <c r="B61" s="387">
        <v>65</v>
      </c>
      <c r="C61" s="388">
        <v>38</v>
      </c>
      <c r="D61" s="388">
        <v>29</v>
      </c>
      <c r="E61" s="388">
        <v>52</v>
      </c>
      <c r="F61" s="388">
        <v>8</v>
      </c>
      <c r="G61" s="388">
        <v>11</v>
      </c>
      <c r="H61" s="388">
        <v>57</v>
      </c>
      <c r="I61" s="388">
        <v>45</v>
      </c>
      <c r="J61" s="388">
        <v>16</v>
      </c>
      <c r="K61" s="388">
        <v>14</v>
      </c>
      <c r="L61" s="388">
        <v>38</v>
      </c>
      <c r="M61" s="388">
        <v>36</v>
      </c>
      <c r="N61" s="388">
        <v>28</v>
      </c>
      <c r="O61" s="388">
        <v>34</v>
      </c>
      <c r="P61" s="388">
        <v>0</v>
      </c>
      <c r="Q61" s="388">
        <v>5</v>
      </c>
      <c r="R61" s="388">
        <v>23</v>
      </c>
    </row>
    <row r="62" spans="1:18" s="507" customFormat="1" ht="14.25" customHeight="1" x14ac:dyDescent="0.2">
      <c r="A62" s="80" t="s">
        <v>41</v>
      </c>
      <c r="B62" s="387">
        <v>146</v>
      </c>
      <c r="C62" s="388">
        <v>67</v>
      </c>
      <c r="D62" s="388">
        <v>82</v>
      </c>
      <c r="E62" s="388">
        <v>114</v>
      </c>
      <c r="F62" s="388">
        <v>10</v>
      </c>
      <c r="G62" s="388">
        <v>25</v>
      </c>
      <c r="H62" s="388">
        <v>133</v>
      </c>
      <c r="I62" s="388">
        <v>122</v>
      </c>
      <c r="J62" s="388">
        <v>54</v>
      </c>
      <c r="K62" s="388">
        <v>50</v>
      </c>
      <c r="L62" s="388">
        <v>99</v>
      </c>
      <c r="M62" s="388">
        <v>91</v>
      </c>
      <c r="N62" s="388">
        <v>85</v>
      </c>
      <c r="O62" s="388">
        <v>41</v>
      </c>
      <c r="P62" s="388">
        <v>0</v>
      </c>
      <c r="Q62" s="388">
        <v>6</v>
      </c>
      <c r="R62" s="388">
        <v>44</v>
      </c>
    </row>
    <row r="63" spans="1:18" s="507" customFormat="1" ht="14.25" customHeight="1" x14ac:dyDescent="0.2">
      <c r="A63" s="80" t="s">
        <v>99</v>
      </c>
      <c r="B63" s="387">
        <v>112</v>
      </c>
      <c r="C63" s="388">
        <v>48</v>
      </c>
      <c r="D63" s="388">
        <v>59</v>
      </c>
      <c r="E63" s="388">
        <v>83</v>
      </c>
      <c r="F63" s="388">
        <v>11</v>
      </c>
      <c r="G63" s="388">
        <v>19</v>
      </c>
      <c r="H63" s="388">
        <v>100</v>
      </c>
      <c r="I63" s="388">
        <v>87</v>
      </c>
      <c r="J63" s="388">
        <v>36</v>
      </c>
      <c r="K63" s="388">
        <v>30</v>
      </c>
      <c r="L63" s="388">
        <v>72</v>
      </c>
      <c r="M63" s="388">
        <v>68</v>
      </c>
      <c r="N63" s="388">
        <v>58</v>
      </c>
      <c r="O63" s="388">
        <v>17</v>
      </c>
      <c r="P63" s="388">
        <v>0</v>
      </c>
      <c r="Q63" s="388">
        <v>10</v>
      </c>
      <c r="R63" s="388">
        <v>46</v>
      </c>
    </row>
    <row r="64" spans="1:18" s="507" customFormat="1" ht="14.25" customHeight="1" x14ac:dyDescent="0.2">
      <c r="A64" s="80" t="s">
        <v>100</v>
      </c>
      <c r="B64" s="387">
        <v>46</v>
      </c>
      <c r="C64" s="388">
        <v>13</v>
      </c>
      <c r="D64" s="388">
        <v>11</v>
      </c>
      <c r="E64" s="388">
        <v>20</v>
      </c>
      <c r="F64" s="388">
        <v>13</v>
      </c>
      <c r="G64" s="388">
        <v>13</v>
      </c>
      <c r="H64" s="388">
        <v>42</v>
      </c>
      <c r="I64" s="388">
        <v>26</v>
      </c>
      <c r="J64" s="388">
        <v>16</v>
      </c>
      <c r="K64" s="388">
        <v>14</v>
      </c>
      <c r="L64" s="388">
        <v>15</v>
      </c>
      <c r="M64" s="388">
        <v>14</v>
      </c>
      <c r="N64" s="388">
        <v>21</v>
      </c>
      <c r="O64" s="388">
        <v>5</v>
      </c>
      <c r="P64" s="388">
        <v>0</v>
      </c>
      <c r="Q64" s="388">
        <v>1</v>
      </c>
      <c r="R64" s="388">
        <v>16</v>
      </c>
    </row>
    <row r="65" spans="1:18" s="507" customFormat="1" ht="6" customHeight="1" thickBot="1" x14ac:dyDescent="0.25">
      <c r="A65" s="194"/>
      <c r="B65" s="194"/>
      <c r="C65" s="686"/>
      <c r="D65" s="686"/>
      <c r="E65" s="686"/>
      <c r="F65" s="686"/>
      <c r="G65" s="686"/>
      <c r="H65" s="686"/>
      <c r="I65" s="686"/>
      <c r="J65" s="686"/>
      <c r="K65" s="686"/>
      <c r="L65" s="686"/>
      <c r="M65" s="686"/>
      <c r="N65" s="686"/>
      <c r="O65" s="686"/>
      <c r="P65" s="686"/>
      <c r="Q65" s="686"/>
      <c r="R65" s="686"/>
    </row>
    <row r="66" spans="1:18" ht="12.75" customHeight="1" x14ac:dyDescent="0.2">
      <c r="A66" s="626"/>
      <c r="B66" s="626"/>
      <c r="C66" s="252"/>
      <c r="D66" s="252"/>
      <c r="E66" s="252"/>
      <c r="F66" s="252"/>
      <c r="G66" s="252"/>
      <c r="H66" s="252"/>
      <c r="I66" s="252"/>
      <c r="J66" s="252"/>
      <c r="K66" s="252"/>
      <c r="L66" s="252"/>
      <c r="M66" s="252"/>
      <c r="N66" s="252"/>
      <c r="O66" s="252"/>
      <c r="P66" s="252"/>
      <c r="Q66" s="252"/>
    </row>
    <row r="67" spans="1:18" s="327" customFormat="1" ht="11.25" customHeight="1" x14ac:dyDescent="0.2">
      <c r="A67" s="56" t="s">
        <v>194</v>
      </c>
      <c r="B67" s="484"/>
      <c r="C67" s="252"/>
      <c r="D67" s="252"/>
      <c r="E67" s="252"/>
      <c r="F67" s="252"/>
      <c r="G67" s="252"/>
      <c r="H67" s="252"/>
      <c r="I67" s="252"/>
      <c r="J67" s="252"/>
      <c r="K67" s="252"/>
      <c r="L67" s="252"/>
      <c r="M67" s="252"/>
      <c r="N67" s="252"/>
      <c r="O67" s="252"/>
      <c r="P67" s="252"/>
      <c r="Q67" s="252"/>
    </row>
    <row r="68" spans="1:18" s="327" customFormat="1" ht="11.25" customHeight="1" x14ac:dyDescent="0.2">
      <c r="A68" s="829" t="s">
        <v>556</v>
      </c>
      <c r="B68" s="829"/>
      <c r="C68" s="829"/>
      <c r="D68" s="829"/>
      <c r="E68" s="829"/>
      <c r="F68" s="829"/>
      <c r="G68" s="829"/>
      <c r="H68" s="829"/>
      <c r="I68" s="829"/>
      <c r="J68" s="829"/>
      <c r="K68" s="829"/>
      <c r="L68" s="829"/>
      <c r="M68" s="484"/>
      <c r="N68" s="484"/>
      <c r="O68" s="484"/>
      <c r="P68" s="484"/>
      <c r="Q68" s="252"/>
    </row>
    <row r="69" spans="1:18" s="327" customFormat="1" ht="11.25" customHeight="1" x14ac:dyDescent="0.2">
      <c r="A69" s="734" t="s">
        <v>557</v>
      </c>
      <c r="B69" s="734"/>
      <c r="C69" s="734"/>
      <c r="D69" s="734"/>
      <c r="E69" s="734"/>
      <c r="F69" s="734"/>
      <c r="G69" s="734"/>
      <c r="H69" s="734"/>
      <c r="I69" s="734"/>
      <c r="J69" s="734"/>
      <c r="K69" s="734"/>
      <c r="L69" s="734"/>
      <c r="M69" s="576"/>
      <c r="N69" s="576"/>
      <c r="O69" s="576"/>
      <c r="P69" s="576"/>
      <c r="Q69" s="252"/>
    </row>
    <row r="70" spans="1:18" s="327" customFormat="1" ht="11.25" customHeight="1" x14ac:dyDescent="0.2">
      <c r="A70" s="749" t="s">
        <v>558</v>
      </c>
      <c r="B70" s="749"/>
      <c r="C70" s="749"/>
      <c r="D70" s="749"/>
      <c r="E70" s="749"/>
      <c r="F70" s="749"/>
      <c r="G70" s="749"/>
      <c r="H70" s="749"/>
      <c r="I70" s="749"/>
      <c r="J70" s="749"/>
      <c r="K70" s="749"/>
      <c r="L70" s="749"/>
      <c r="M70" s="578"/>
      <c r="N70" s="578"/>
      <c r="O70" s="578"/>
      <c r="P70" s="578"/>
      <c r="Q70" s="490"/>
      <c r="R70" s="490"/>
    </row>
    <row r="71" spans="1:18" s="327" customFormat="1" ht="11.25" customHeight="1" x14ac:dyDescent="0.2">
      <c r="A71" s="765" t="s">
        <v>195</v>
      </c>
      <c r="B71" s="765"/>
      <c r="C71" s="765"/>
      <c r="D71" s="765"/>
      <c r="E71" s="765"/>
      <c r="F71" s="765"/>
      <c r="G71" s="765"/>
      <c r="H71" s="765"/>
      <c r="I71" s="765"/>
      <c r="J71" s="765"/>
      <c r="K71" s="765"/>
      <c r="L71" s="765"/>
      <c r="M71" s="445"/>
      <c r="N71" s="445"/>
      <c r="O71" s="445"/>
      <c r="P71" s="445"/>
      <c r="Q71" s="445"/>
      <c r="R71" s="445"/>
    </row>
    <row r="72" spans="1:18" s="327" customFormat="1" ht="11.25" customHeight="1" x14ac:dyDescent="0.2">
      <c r="A72" s="830" t="s">
        <v>794</v>
      </c>
      <c r="B72" s="830"/>
      <c r="C72" s="830"/>
      <c r="D72" s="830"/>
      <c r="E72" s="830"/>
      <c r="F72" s="830"/>
      <c r="G72" s="830"/>
      <c r="H72" s="830"/>
      <c r="I72" s="830"/>
      <c r="J72" s="830"/>
      <c r="K72" s="830"/>
      <c r="L72" s="830"/>
      <c r="M72" s="830"/>
      <c r="N72" s="830"/>
      <c r="O72" s="830"/>
      <c r="P72" s="445"/>
      <c r="Q72" s="445"/>
      <c r="R72" s="445"/>
    </row>
    <row r="73" spans="1:18" s="327" customFormat="1" ht="11.25" customHeight="1" x14ac:dyDescent="0.2">
      <c r="Q73" s="250"/>
    </row>
    <row r="74" spans="1:18" s="327" customFormat="1" ht="11.25" customHeight="1" x14ac:dyDescent="0.2">
      <c r="A74" s="822" t="s">
        <v>785</v>
      </c>
      <c r="B74" s="822"/>
      <c r="Q74" s="250"/>
    </row>
    <row r="75" spans="1:18" s="327" customFormat="1" ht="11.25" customHeight="1" x14ac:dyDescent="0.2">
      <c r="Q75" s="250"/>
    </row>
    <row r="76" spans="1:18" s="327" customFormat="1" ht="11.25" customHeight="1" x14ac:dyDescent="0.2">
      <c r="Q76" s="250"/>
    </row>
    <row r="77" spans="1:18" s="327" customFormat="1" ht="11.25" customHeight="1" x14ac:dyDescent="0.2">
      <c r="Q77" s="250"/>
    </row>
    <row r="78" spans="1:18" s="327" customFormat="1" ht="11.25" customHeight="1" x14ac:dyDescent="0.2">
      <c r="Q78" s="250"/>
    </row>
  </sheetData>
  <mergeCells count="29">
    <mergeCell ref="T1:V1"/>
    <mergeCell ref="A39:J39"/>
    <mergeCell ref="Q3:Q10"/>
    <mergeCell ref="O3:O10"/>
    <mergeCell ref="A12:P12"/>
    <mergeCell ref="B3:B10"/>
    <mergeCell ref="C3:C10"/>
    <mergeCell ref="E3:E10"/>
    <mergeCell ref="F3:F10"/>
    <mergeCell ref="G3:G10"/>
    <mergeCell ref="H3:H10"/>
    <mergeCell ref="J5:J10"/>
    <mergeCell ref="L5:L10"/>
    <mergeCell ref="N5:N10"/>
    <mergeCell ref="L1:M1"/>
    <mergeCell ref="A1:I1"/>
    <mergeCell ref="A74:B74"/>
    <mergeCell ref="R3:R10"/>
    <mergeCell ref="P3:P10"/>
    <mergeCell ref="D3:D10"/>
    <mergeCell ref="I3:J3"/>
    <mergeCell ref="I5:I6"/>
    <mergeCell ref="K8:K10"/>
    <mergeCell ref="M8:M10"/>
    <mergeCell ref="A68:L68"/>
    <mergeCell ref="A69:L69"/>
    <mergeCell ref="A70:L70"/>
    <mergeCell ref="A71:L71"/>
    <mergeCell ref="A72:O72"/>
  </mergeCells>
  <phoneticPr fontId="22" type="noConversion"/>
  <hyperlinks>
    <hyperlink ref="L1" location="Contents!A1" display="back to contents"/>
  </hyperlinks>
  <pageMargins left="0.74803149606299213" right="0.74803149606299213" top="0.98425196850393704" bottom="0.98425196850393704" header="0.51181102362204722" footer="0.51181102362204722"/>
  <pageSetup paperSize="9" scale="54" orientation="landscape" r:id="rId1"/>
  <headerFooter alignWithMargins="0"/>
  <rowBreaks count="1" manualBreakCount="1">
    <brk id="38"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8"/>
  <sheetViews>
    <sheetView showGridLines="0" zoomScaleNormal="100" workbookViewId="0">
      <selection sqref="A1:K1"/>
    </sheetView>
  </sheetViews>
  <sheetFormatPr defaultColWidth="9.1640625" defaultRowHeight="11.25" customHeight="1" x14ac:dyDescent="0.2"/>
  <cols>
    <col min="1" max="1" width="18.5" style="234" customWidth="1"/>
    <col min="2" max="2" width="12" style="234" customWidth="1"/>
    <col min="3" max="3" width="15.33203125" style="234" customWidth="1"/>
    <col min="4" max="8" width="14" style="234" customWidth="1"/>
    <col min="9" max="13" width="12.1640625" style="234" customWidth="1"/>
    <col min="14" max="14" width="14.1640625" style="234" customWidth="1"/>
    <col min="15" max="15" width="12.1640625" style="234" customWidth="1"/>
    <col min="16" max="16" width="10" style="234" customWidth="1"/>
    <col min="17" max="17" width="10" style="636" customWidth="1"/>
    <col min="18" max="18" width="11.5" style="636" customWidth="1"/>
    <col min="19" max="19" width="2.33203125" style="636" customWidth="1"/>
    <col min="20" max="20" width="17.5" style="234" customWidth="1"/>
    <col min="21" max="21" width="3" style="234" customWidth="1"/>
    <col min="22" max="16384" width="9.1640625" style="234"/>
  </cols>
  <sheetData>
    <row r="1" spans="1:24" ht="18" customHeight="1" x14ac:dyDescent="0.25">
      <c r="A1" s="755" t="s">
        <v>800</v>
      </c>
      <c r="B1" s="755"/>
      <c r="C1" s="755"/>
      <c r="D1" s="755"/>
      <c r="E1" s="755"/>
      <c r="F1" s="755"/>
      <c r="G1" s="755"/>
      <c r="H1" s="755"/>
      <c r="I1" s="755"/>
      <c r="J1" s="755"/>
      <c r="K1" s="755"/>
      <c r="L1" s="482"/>
      <c r="M1" s="754" t="s">
        <v>761</v>
      </c>
      <c r="N1" s="754"/>
      <c r="O1" s="482"/>
      <c r="P1" s="482"/>
      <c r="Q1" s="482"/>
      <c r="R1" s="482"/>
      <c r="S1" s="482"/>
      <c r="T1" s="482"/>
      <c r="V1" s="722"/>
      <c r="W1" s="722"/>
      <c r="X1" s="722"/>
    </row>
    <row r="2" spans="1:24" ht="15" customHeight="1" x14ac:dyDescent="0.2">
      <c r="A2" s="255"/>
      <c r="B2" s="255"/>
      <c r="C2" s="255"/>
      <c r="D2" s="255"/>
      <c r="E2" s="255"/>
      <c r="F2" s="255"/>
      <c r="G2" s="255"/>
      <c r="H2" s="255"/>
      <c r="I2" s="255"/>
      <c r="J2" s="255"/>
      <c r="K2" s="255"/>
      <c r="L2" s="255"/>
      <c r="M2" s="255"/>
      <c r="N2" s="255"/>
      <c r="O2" s="255"/>
      <c r="P2" s="255"/>
      <c r="Q2" s="255"/>
      <c r="R2" s="255"/>
      <c r="S2" s="255"/>
      <c r="T2" s="677"/>
      <c r="U2" s="677"/>
    </row>
    <row r="3" spans="1:24" s="507" customFormat="1" ht="12.75" customHeight="1" x14ac:dyDescent="0.2">
      <c r="A3" s="245"/>
      <c r="B3" s="840" t="s">
        <v>274</v>
      </c>
      <c r="C3" s="840" t="s">
        <v>196</v>
      </c>
      <c r="D3" s="840" t="s">
        <v>33</v>
      </c>
      <c r="E3" s="825" t="s">
        <v>373</v>
      </c>
      <c r="F3" s="825" t="s">
        <v>358</v>
      </c>
      <c r="G3" s="825" t="s">
        <v>359</v>
      </c>
      <c r="H3" s="825" t="s">
        <v>360</v>
      </c>
      <c r="I3" s="851" t="s">
        <v>91</v>
      </c>
      <c r="J3" s="851"/>
      <c r="K3" s="472"/>
      <c r="L3" s="350"/>
      <c r="M3" s="350"/>
      <c r="N3" s="841" t="s">
        <v>643</v>
      </c>
      <c r="O3" s="841" t="s">
        <v>34</v>
      </c>
      <c r="P3" s="850" t="s">
        <v>374</v>
      </c>
      <c r="Q3" s="823" t="s">
        <v>192</v>
      </c>
      <c r="R3" s="848" t="s">
        <v>375</v>
      </c>
      <c r="S3" s="351"/>
      <c r="T3" s="845" t="s">
        <v>376</v>
      </c>
    </row>
    <row r="4" spans="1:24" s="507" customFormat="1" ht="12.75" customHeight="1" x14ac:dyDescent="0.2">
      <c r="A4" s="245"/>
      <c r="B4" s="842"/>
      <c r="C4" s="842"/>
      <c r="D4" s="842"/>
      <c r="E4" s="825"/>
      <c r="F4" s="825"/>
      <c r="G4" s="825"/>
      <c r="H4" s="825"/>
      <c r="I4" s="849" t="s">
        <v>193</v>
      </c>
      <c r="J4" s="352" t="s">
        <v>92</v>
      </c>
      <c r="K4" s="353"/>
      <c r="L4" s="410" t="s">
        <v>92</v>
      </c>
      <c r="M4" s="353"/>
      <c r="N4" s="842"/>
      <c r="O4" s="842"/>
      <c r="P4" s="842"/>
      <c r="Q4" s="844"/>
      <c r="R4" s="848"/>
      <c r="S4" s="351"/>
      <c r="T4" s="846"/>
    </row>
    <row r="5" spans="1:24" s="507" customFormat="1" ht="12.75" customHeight="1" x14ac:dyDescent="0.2">
      <c r="A5" s="245"/>
      <c r="B5" s="842"/>
      <c r="C5" s="842"/>
      <c r="D5" s="842"/>
      <c r="E5" s="825"/>
      <c r="F5" s="825"/>
      <c r="G5" s="825"/>
      <c r="H5" s="825"/>
      <c r="I5" s="842"/>
      <c r="J5" s="840" t="s">
        <v>639</v>
      </c>
      <c r="K5" s="411" t="s">
        <v>662</v>
      </c>
      <c r="L5" s="852" t="s">
        <v>640</v>
      </c>
      <c r="M5" s="411" t="s">
        <v>662</v>
      </c>
      <c r="N5" s="842"/>
      <c r="O5" s="842"/>
      <c r="P5" s="842"/>
      <c r="Q5" s="844"/>
      <c r="R5" s="848"/>
      <c r="S5" s="678"/>
      <c r="T5" s="846"/>
    </row>
    <row r="6" spans="1:24" s="507" customFormat="1" ht="12.75" customHeight="1" x14ac:dyDescent="0.2">
      <c r="A6" s="245"/>
      <c r="B6" s="842"/>
      <c r="C6" s="842"/>
      <c r="D6" s="842"/>
      <c r="E6" s="825"/>
      <c r="F6" s="825"/>
      <c r="G6" s="825"/>
      <c r="H6" s="825"/>
      <c r="I6" s="842"/>
      <c r="J6" s="840"/>
      <c r="K6" s="828" t="s">
        <v>32</v>
      </c>
      <c r="L6" s="853"/>
      <c r="M6" s="828" t="s">
        <v>407</v>
      </c>
      <c r="N6" s="842"/>
      <c r="O6" s="842"/>
      <c r="P6" s="842"/>
      <c r="Q6" s="844"/>
      <c r="R6" s="848"/>
      <c r="S6" s="678"/>
      <c r="T6" s="846"/>
    </row>
    <row r="7" spans="1:24" s="507" customFormat="1" ht="12.75" customHeight="1" x14ac:dyDescent="0.2">
      <c r="A7" s="245"/>
      <c r="B7" s="842"/>
      <c r="C7" s="842"/>
      <c r="D7" s="842"/>
      <c r="E7" s="825"/>
      <c r="F7" s="825"/>
      <c r="G7" s="825"/>
      <c r="H7" s="825"/>
      <c r="I7" s="842"/>
      <c r="J7" s="840"/>
      <c r="K7" s="828"/>
      <c r="L7" s="853"/>
      <c r="M7" s="828"/>
      <c r="N7" s="842"/>
      <c r="O7" s="842"/>
      <c r="P7" s="842"/>
      <c r="Q7" s="844"/>
      <c r="R7" s="848"/>
      <c r="S7" s="678"/>
      <c r="T7" s="846"/>
    </row>
    <row r="8" spans="1:24" s="507" customFormat="1" ht="12.75" customHeight="1" x14ac:dyDescent="0.2">
      <c r="A8" s="245"/>
      <c r="B8" s="842"/>
      <c r="C8" s="842"/>
      <c r="D8" s="842"/>
      <c r="E8" s="825"/>
      <c r="F8" s="825"/>
      <c r="G8" s="825"/>
      <c r="H8" s="825"/>
      <c r="I8" s="842"/>
      <c r="J8" s="840"/>
      <c r="K8" s="828"/>
      <c r="L8" s="853"/>
      <c r="M8" s="828"/>
      <c r="N8" s="842"/>
      <c r="O8" s="842"/>
      <c r="P8" s="842"/>
      <c r="Q8" s="844"/>
      <c r="R8" s="848"/>
      <c r="S8" s="678"/>
      <c r="T8" s="846"/>
    </row>
    <row r="9" spans="1:24" s="507" customFormat="1" ht="12.75" x14ac:dyDescent="0.2">
      <c r="A9" s="245"/>
      <c r="B9" s="842"/>
      <c r="C9" s="842"/>
      <c r="D9" s="842"/>
      <c r="E9" s="825"/>
      <c r="F9" s="825"/>
      <c r="G9" s="825"/>
      <c r="H9" s="825"/>
      <c r="I9" s="842"/>
      <c r="J9" s="840"/>
      <c r="K9" s="828"/>
      <c r="L9" s="853"/>
      <c r="M9" s="828"/>
      <c r="N9" s="842"/>
      <c r="O9" s="842"/>
      <c r="P9" s="842"/>
      <c r="Q9" s="844"/>
      <c r="R9" s="848"/>
      <c r="S9" s="678"/>
      <c r="T9" s="846"/>
    </row>
    <row r="10" spans="1:24" s="507" customFormat="1" ht="9" customHeight="1" x14ac:dyDescent="0.2">
      <c r="A10" s="247"/>
      <c r="B10" s="247"/>
      <c r="C10" s="247"/>
      <c r="D10" s="247"/>
      <c r="E10" s="254"/>
      <c r="F10" s="254"/>
      <c r="G10" s="254"/>
      <c r="H10" s="254"/>
      <c r="I10" s="247"/>
      <c r="J10" s="247"/>
      <c r="K10" s="247"/>
      <c r="L10" s="247"/>
      <c r="M10" s="247"/>
      <c r="N10" s="247"/>
      <c r="O10" s="247"/>
      <c r="P10" s="247"/>
      <c r="Q10" s="247"/>
      <c r="R10" s="247"/>
      <c r="S10" s="247"/>
      <c r="T10" s="247"/>
    </row>
    <row r="11" spans="1:24" s="507" customFormat="1" ht="15" customHeight="1" x14ac:dyDescent="0.2">
      <c r="A11" s="847" t="s">
        <v>272</v>
      </c>
      <c r="B11" s="847"/>
      <c r="C11" s="847"/>
      <c r="D11" s="847"/>
      <c r="E11" s="847"/>
      <c r="F11" s="847"/>
      <c r="G11" s="847"/>
      <c r="H11" s="847"/>
      <c r="I11" s="847"/>
      <c r="J11" s="847"/>
      <c r="K11" s="847"/>
      <c r="L11" s="847"/>
      <c r="M11" s="847"/>
      <c r="N11" s="847"/>
      <c r="O11" s="847"/>
      <c r="P11" s="847"/>
      <c r="Q11" s="847"/>
      <c r="R11" s="465"/>
      <c r="S11" s="251"/>
      <c r="T11" s="251"/>
    </row>
    <row r="12" spans="1:24" s="507" customFormat="1" ht="6" customHeight="1" x14ac:dyDescent="0.2">
      <c r="A12" s="251"/>
      <c r="B12" s="251"/>
      <c r="C12" s="251"/>
      <c r="D12" s="251"/>
      <c r="E12" s="251"/>
      <c r="F12" s="251"/>
      <c r="G12" s="251"/>
      <c r="H12" s="251"/>
      <c r="I12" s="251"/>
      <c r="J12" s="251"/>
      <c r="K12" s="251"/>
      <c r="L12" s="251"/>
      <c r="M12" s="251"/>
      <c r="N12" s="251"/>
      <c r="O12" s="251"/>
      <c r="P12" s="251"/>
      <c r="Q12" s="251"/>
      <c r="R12" s="251"/>
      <c r="S12" s="251"/>
      <c r="T12" s="251"/>
    </row>
    <row r="13" spans="1:24" s="506" customFormat="1" ht="15" customHeight="1" x14ac:dyDescent="0.2">
      <c r="A13" s="246" t="s">
        <v>141</v>
      </c>
      <c r="B13" s="389">
        <v>75</v>
      </c>
      <c r="C13" s="389">
        <v>12</v>
      </c>
      <c r="D13" s="389">
        <v>5</v>
      </c>
      <c r="E13" s="389">
        <v>18</v>
      </c>
      <c r="F13" s="389">
        <v>2</v>
      </c>
      <c r="G13" s="389">
        <v>5</v>
      </c>
      <c r="H13" s="389">
        <v>29</v>
      </c>
      <c r="I13" s="389">
        <v>6</v>
      </c>
      <c r="J13" s="389">
        <v>0</v>
      </c>
      <c r="K13" s="389">
        <v>0</v>
      </c>
      <c r="L13" s="389">
        <v>6</v>
      </c>
      <c r="M13" s="389">
        <v>6</v>
      </c>
      <c r="N13" s="389">
        <v>3</v>
      </c>
      <c r="O13" s="389">
        <v>7</v>
      </c>
      <c r="P13" s="389">
        <v>4</v>
      </c>
      <c r="Q13" s="389">
        <v>5</v>
      </c>
      <c r="R13" s="390">
        <f t="shared" ref="R13:R16" si="0">B13-H13-I13-N13-O13-P13-Q13</f>
        <v>21</v>
      </c>
      <c r="S13" s="365"/>
      <c r="T13" s="389">
        <v>29</v>
      </c>
    </row>
    <row r="14" spans="1:24" s="506" customFormat="1" ht="6" customHeight="1" x14ac:dyDescent="0.2">
      <c r="A14" s="507"/>
      <c r="B14" s="412"/>
      <c r="C14" s="412"/>
      <c r="D14" s="412"/>
      <c r="E14" s="412"/>
      <c r="F14" s="412"/>
      <c r="G14" s="412"/>
      <c r="H14" s="412"/>
      <c r="I14" s="412"/>
      <c r="J14" s="412"/>
      <c r="K14" s="412"/>
      <c r="L14" s="412"/>
      <c r="M14" s="412"/>
      <c r="N14" s="412"/>
      <c r="O14" s="412"/>
      <c r="P14" s="412"/>
      <c r="Q14" s="412"/>
      <c r="R14" s="390"/>
      <c r="S14" s="365"/>
      <c r="T14" s="412"/>
    </row>
    <row r="15" spans="1:24" s="506" customFormat="1" ht="15" customHeight="1" x14ac:dyDescent="0.2">
      <c r="A15" s="80" t="s">
        <v>42</v>
      </c>
      <c r="B15" s="390">
        <v>52</v>
      </c>
      <c r="C15" s="390">
        <v>8</v>
      </c>
      <c r="D15" s="390">
        <v>4</v>
      </c>
      <c r="E15" s="390">
        <v>13</v>
      </c>
      <c r="F15" s="390">
        <v>1</v>
      </c>
      <c r="G15" s="390">
        <v>1</v>
      </c>
      <c r="H15" s="390">
        <v>17</v>
      </c>
      <c r="I15" s="390">
        <v>4</v>
      </c>
      <c r="J15" s="390">
        <v>0</v>
      </c>
      <c r="K15" s="390">
        <v>0</v>
      </c>
      <c r="L15" s="390">
        <v>4</v>
      </c>
      <c r="M15" s="390">
        <v>4</v>
      </c>
      <c r="N15" s="390">
        <v>3</v>
      </c>
      <c r="O15" s="390">
        <v>7</v>
      </c>
      <c r="P15" s="390">
        <v>3</v>
      </c>
      <c r="Q15" s="390">
        <v>4</v>
      </c>
      <c r="R15" s="390">
        <f t="shared" si="0"/>
        <v>14</v>
      </c>
      <c r="S15" s="679"/>
      <c r="T15" s="390">
        <v>21</v>
      </c>
    </row>
    <row r="16" spans="1:24" s="506" customFormat="1" ht="15" customHeight="1" x14ac:dyDescent="0.2">
      <c r="A16" s="507" t="s">
        <v>43</v>
      </c>
      <c r="B16" s="390">
        <v>23</v>
      </c>
      <c r="C16" s="390">
        <v>4</v>
      </c>
      <c r="D16" s="390">
        <v>1</v>
      </c>
      <c r="E16" s="390">
        <v>5</v>
      </c>
      <c r="F16" s="390">
        <v>1</v>
      </c>
      <c r="G16" s="390">
        <v>4</v>
      </c>
      <c r="H16" s="390">
        <v>12</v>
      </c>
      <c r="I16" s="390">
        <v>2</v>
      </c>
      <c r="J16" s="390">
        <v>0</v>
      </c>
      <c r="K16" s="390">
        <v>0</v>
      </c>
      <c r="L16" s="390">
        <v>2</v>
      </c>
      <c r="M16" s="390">
        <v>2</v>
      </c>
      <c r="N16" s="390">
        <v>0</v>
      </c>
      <c r="O16" s="390">
        <v>0</v>
      </c>
      <c r="P16" s="390">
        <v>1</v>
      </c>
      <c r="Q16" s="390">
        <v>1</v>
      </c>
      <c r="R16" s="390">
        <f t="shared" si="0"/>
        <v>7</v>
      </c>
      <c r="S16" s="679"/>
      <c r="T16" s="390">
        <v>8</v>
      </c>
    </row>
    <row r="17" spans="1:20" s="506" customFormat="1" ht="6" customHeight="1" x14ac:dyDescent="0.2">
      <c r="A17" s="507"/>
      <c r="B17" s="390"/>
      <c r="C17" s="390"/>
      <c r="D17" s="390"/>
      <c r="E17" s="390"/>
      <c r="F17" s="390"/>
      <c r="G17" s="390"/>
      <c r="H17" s="390"/>
      <c r="I17" s="390"/>
      <c r="J17" s="390"/>
      <c r="K17" s="390"/>
      <c r="L17" s="390"/>
      <c r="M17" s="390"/>
      <c r="N17" s="390"/>
      <c r="O17" s="390"/>
      <c r="P17" s="390"/>
      <c r="Q17" s="390"/>
      <c r="R17" s="390"/>
      <c r="S17" s="679"/>
      <c r="T17" s="390"/>
    </row>
    <row r="18" spans="1:20" s="506" customFormat="1" ht="15" customHeight="1" x14ac:dyDescent="0.2">
      <c r="A18" s="80" t="s">
        <v>31</v>
      </c>
      <c r="B18" s="390">
        <v>10</v>
      </c>
      <c r="C18" s="390">
        <v>0</v>
      </c>
      <c r="D18" s="390">
        <v>0</v>
      </c>
      <c r="E18" s="390">
        <v>0</v>
      </c>
      <c r="F18" s="390">
        <v>0</v>
      </c>
      <c r="G18" s="390">
        <v>0</v>
      </c>
      <c r="H18" s="390">
        <v>0</v>
      </c>
      <c r="I18" s="390">
        <v>1</v>
      </c>
      <c r="J18" s="390">
        <v>0</v>
      </c>
      <c r="K18" s="390">
        <v>0</v>
      </c>
      <c r="L18" s="390">
        <v>1</v>
      </c>
      <c r="M18" s="390">
        <v>1</v>
      </c>
      <c r="N18" s="390">
        <v>1</v>
      </c>
      <c r="O18" s="390">
        <v>1</v>
      </c>
      <c r="P18" s="390">
        <v>4</v>
      </c>
      <c r="Q18" s="390">
        <v>0</v>
      </c>
      <c r="R18" s="390">
        <f t="shared" ref="R18:R22" si="1">B18-H18-I18-N18-O18-P18-Q18</f>
        <v>3</v>
      </c>
      <c r="S18" s="679"/>
      <c r="T18" s="390">
        <v>3</v>
      </c>
    </row>
    <row r="19" spans="1:20" s="506" customFormat="1" ht="15" customHeight="1" x14ac:dyDescent="0.2">
      <c r="A19" s="80" t="s">
        <v>40</v>
      </c>
      <c r="B19" s="390">
        <v>11</v>
      </c>
      <c r="C19" s="390">
        <v>1</v>
      </c>
      <c r="D19" s="390">
        <v>0</v>
      </c>
      <c r="E19" s="390">
        <v>1</v>
      </c>
      <c r="F19" s="390">
        <v>0</v>
      </c>
      <c r="G19" s="390">
        <v>0</v>
      </c>
      <c r="H19" s="390">
        <v>3</v>
      </c>
      <c r="I19" s="390">
        <v>1</v>
      </c>
      <c r="J19" s="390">
        <v>0</v>
      </c>
      <c r="K19" s="390">
        <v>0</v>
      </c>
      <c r="L19" s="390">
        <v>1</v>
      </c>
      <c r="M19" s="390">
        <v>1</v>
      </c>
      <c r="N19" s="390">
        <v>0</v>
      </c>
      <c r="O19" s="390">
        <v>2</v>
      </c>
      <c r="P19" s="390">
        <v>0</v>
      </c>
      <c r="Q19" s="390">
        <v>1</v>
      </c>
      <c r="R19" s="390">
        <f t="shared" si="1"/>
        <v>4</v>
      </c>
      <c r="S19" s="679"/>
      <c r="T19" s="390">
        <v>2</v>
      </c>
    </row>
    <row r="20" spans="1:20" s="506" customFormat="1" ht="15" customHeight="1" x14ac:dyDescent="0.2">
      <c r="A20" s="80" t="s">
        <v>41</v>
      </c>
      <c r="B20" s="390">
        <v>20</v>
      </c>
      <c r="C20" s="390">
        <v>5</v>
      </c>
      <c r="D20" s="390">
        <v>1</v>
      </c>
      <c r="E20" s="390">
        <v>6</v>
      </c>
      <c r="F20" s="390">
        <v>0</v>
      </c>
      <c r="G20" s="390">
        <v>2</v>
      </c>
      <c r="H20" s="390">
        <v>8</v>
      </c>
      <c r="I20" s="390">
        <v>2</v>
      </c>
      <c r="J20" s="390">
        <v>0</v>
      </c>
      <c r="K20" s="390">
        <v>0</v>
      </c>
      <c r="L20" s="390">
        <v>2</v>
      </c>
      <c r="M20" s="390">
        <v>2</v>
      </c>
      <c r="N20" s="390">
        <v>0</v>
      </c>
      <c r="O20" s="390">
        <v>2</v>
      </c>
      <c r="P20" s="390">
        <v>0</v>
      </c>
      <c r="Q20" s="390">
        <v>0</v>
      </c>
      <c r="R20" s="390">
        <f t="shared" si="1"/>
        <v>8</v>
      </c>
      <c r="S20" s="679"/>
      <c r="T20" s="390">
        <v>9</v>
      </c>
    </row>
    <row r="21" spans="1:20" s="506" customFormat="1" ht="15" customHeight="1" x14ac:dyDescent="0.2">
      <c r="A21" s="80" t="s">
        <v>99</v>
      </c>
      <c r="B21" s="390">
        <v>26</v>
      </c>
      <c r="C21" s="390">
        <v>5</v>
      </c>
      <c r="D21" s="390">
        <v>4</v>
      </c>
      <c r="E21" s="390">
        <v>10</v>
      </c>
      <c r="F21" s="390">
        <v>1</v>
      </c>
      <c r="G21" s="390">
        <v>1</v>
      </c>
      <c r="H21" s="390">
        <v>14</v>
      </c>
      <c r="I21" s="390">
        <v>2</v>
      </c>
      <c r="J21" s="390">
        <v>0</v>
      </c>
      <c r="K21" s="390">
        <v>0</v>
      </c>
      <c r="L21" s="390">
        <v>2</v>
      </c>
      <c r="M21" s="390">
        <v>2</v>
      </c>
      <c r="N21" s="390">
        <v>2</v>
      </c>
      <c r="O21" s="390">
        <v>2</v>
      </c>
      <c r="P21" s="390">
        <v>0</v>
      </c>
      <c r="Q21" s="390">
        <v>1</v>
      </c>
      <c r="R21" s="390">
        <f t="shared" si="1"/>
        <v>5</v>
      </c>
      <c r="S21" s="679"/>
      <c r="T21" s="390">
        <v>11</v>
      </c>
    </row>
    <row r="22" spans="1:20" s="506" customFormat="1" ht="15" customHeight="1" x14ac:dyDescent="0.2">
      <c r="A22" s="80" t="s">
        <v>100</v>
      </c>
      <c r="B22" s="390">
        <v>8</v>
      </c>
      <c r="C22" s="390">
        <v>1</v>
      </c>
      <c r="D22" s="390">
        <v>0</v>
      </c>
      <c r="E22" s="390">
        <v>1</v>
      </c>
      <c r="F22" s="390">
        <v>1</v>
      </c>
      <c r="G22" s="390">
        <v>2</v>
      </c>
      <c r="H22" s="390">
        <v>4</v>
      </c>
      <c r="I22" s="390">
        <v>0</v>
      </c>
      <c r="J22" s="390">
        <v>0</v>
      </c>
      <c r="K22" s="390">
        <v>0</v>
      </c>
      <c r="L22" s="390">
        <v>0</v>
      </c>
      <c r="M22" s="390">
        <v>0</v>
      </c>
      <c r="N22" s="390">
        <v>0</v>
      </c>
      <c r="O22" s="390">
        <v>0</v>
      </c>
      <c r="P22" s="390">
        <v>0</v>
      </c>
      <c r="Q22" s="390">
        <v>3</v>
      </c>
      <c r="R22" s="390">
        <f t="shared" si="1"/>
        <v>1</v>
      </c>
      <c r="S22" s="679"/>
      <c r="T22" s="390">
        <v>4</v>
      </c>
    </row>
    <row r="23" spans="1:20" s="506" customFormat="1" ht="6" customHeight="1" x14ac:dyDescent="0.2">
      <c r="A23" s="507"/>
      <c r="B23" s="390"/>
      <c r="C23" s="390"/>
      <c r="D23" s="390"/>
      <c r="E23" s="390"/>
      <c r="F23" s="390"/>
      <c r="G23" s="390"/>
      <c r="H23" s="390"/>
      <c r="I23" s="390"/>
      <c r="J23" s="390"/>
      <c r="K23" s="390"/>
      <c r="L23" s="390"/>
      <c r="M23" s="390"/>
      <c r="N23" s="390"/>
      <c r="O23" s="390"/>
      <c r="P23" s="390"/>
      <c r="Q23" s="390"/>
      <c r="R23" s="390"/>
      <c r="S23" s="679"/>
      <c r="T23" s="390"/>
    </row>
    <row r="24" spans="1:20" s="506" customFormat="1" ht="15" customHeight="1" x14ac:dyDescent="0.2">
      <c r="A24" s="506" t="s">
        <v>42</v>
      </c>
      <c r="B24" s="390"/>
      <c r="C24" s="390"/>
      <c r="D24" s="390"/>
      <c r="E24" s="390"/>
      <c r="F24" s="390"/>
      <c r="G24" s="390"/>
      <c r="H24" s="390"/>
      <c r="I24" s="390"/>
      <c r="J24" s="390"/>
      <c r="K24" s="390"/>
      <c r="L24" s="390"/>
      <c r="M24" s="390"/>
      <c r="N24" s="390"/>
      <c r="O24" s="390"/>
      <c r="P24" s="390"/>
      <c r="Q24" s="390"/>
      <c r="R24" s="390"/>
      <c r="S24" s="679"/>
      <c r="T24" s="390"/>
    </row>
    <row r="25" spans="1:20" s="506" customFormat="1" ht="15" customHeight="1" x14ac:dyDescent="0.2">
      <c r="A25" s="80" t="s">
        <v>31</v>
      </c>
      <c r="B25" s="390">
        <v>7</v>
      </c>
      <c r="C25" s="390">
        <v>0</v>
      </c>
      <c r="D25" s="390">
        <v>0</v>
      </c>
      <c r="E25" s="390">
        <v>0</v>
      </c>
      <c r="F25" s="390">
        <v>0</v>
      </c>
      <c r="G25" s="390">
        <v>0</v>
      </c>
      <c r="H25" s="390">
        <v>0</v>
      </c>
      <c r="I25" s="390">
        <v>0</v>
      </c>
      <c r="J25" s="390">
        <v>0</v>
      </c>
      <c r="K25" s="390">
        <v>0</v>
      </c>
      <c r="L25" s="390">
        <v>0</v>
      </c>
      <c r="M25" s="390">
        <v>0</v>
      </c>
      <c r="N25" s="390">
        <v>1</v>
      </c>
      <c r="O25" s="390">
        <v>1</v>
      </c>
      <c r="P25" s="390">
        <v>3</v>
      </c>
      <c r="Q25" s="390">
        <v>0</v>
      </c>
      <c r="R25" s="390">
        <f>B25-H25-I25-N25-O25-P25-Q25</f>
        <v>2</v>
      </c>
      <c r="S25" s="679"/>
      <c r="T25" s="390">
        <v>2</v>
      </c>
    </row>
    <row r="26" spans="1:20" s="506" customFormat="1" ht="15" customHeight="1" x14ac:dyDescent="0.2">
      <c r="A26" s="80" t="s">
        <v>40</v>
      </c>
      <c r="B26" s="390">
        <v>10</v>
      </c>
      <c r="C26" s="390">
        <v>0</v>
      </c>
      <c r="D26" s="390">
        <v>0</v>
      </c>
      <c r="E26" s="390">
        <v>0</v>
      </c>
      <c r="F26" s="390">
        <v>0</v>
      </c>
      <c r="G26" s="390">
        <v>0</v>
      </c>
      <c r="H26" s="390">
        <v>2</v>
      </c>
      <c r="I26" s="390">
        <v>1</v>
      </c>
      <c r="J26" s="390">
        <v>0</v>
      </c>
      <c r="K26" s="390">
        <v>0</v>
      </c>
      <c r="L26" s="390">
        <v>1</v>
      </c>
      <c r="M26" s="390">
        <v>1</v>
      </c>
      <c r="N26" s="390">
        <v>0</v>
      </c>
      <c r="O26" s="390">
        <v>2</v>
      </c>
      <c r="P26" s="390">
        <v>0</v>
      </c>
      <c r="Q26" s="390">
        <v>1</v>
      </c>
      <c r="R26" s="390">
        <f t="shared" ref="R26:R29" si="2">B26-H26-I26-N26-O26-P26-Q26</f>
        <v>4</v>
      </c>
      <c r="S26" s="679"/>
      <c r="T26" s="390">
        <v>2</v>
      </c>
    </row>
    <row r="27" spans="1:20" s="506" customFormat="1" ht="15" customHeight="1" x14ac:dyDescent="0.2">
      <c r="A27" s="80" t="s">
        <v>41</v>
      </c>
      <c r="B27" s="390">
        <v>13</v>
      </c>
      <c r="C27" s="390">
        <v>4</v>
      </c>
      <c r="D27" s="390">
        <v>1</v>
      </c>
      <c r="E27" s="390">
        <v>5</v>
      </c>
      <c r="F27" s="390">
        <v>0</v>
      </c>
      <c r="G27" s="390">
        <v>0</v>
      </c>
      <c r="H27" s="390">
        <v>5</v>
      </c>
      <c r="I27" s="390">
        <v>2</v>
      </c>
      <c r="J27" s="390">
        <v>0</v>
      </c>
      <c r="K27" s="390">
        <v>0</v>
      </c>
      <c r="L27" s="390">
        <v>2</v>
      </c>
      <c r="M27" s="390">
        <v>2</v>
      </c>
      <c r="N27" s="390">
        <v>0</v>
      </c>
      <c r="O27" s="390">
        <v>2</v>
      </c>
      <c r="P27" s="390">
        <v>0</v>
      </c>
      <c r="Q27" s="390">
        <v>0</v>
      </c>
      <c r="R27" s="390">
        <f t="shared" si="2"/>
        <v>4</v>
      </c>
      <c r="S27" s="679"/>
      <c r="T27" s="390">
        <v>8</v>
      </c>
    </row>
    <row r="28" spans="1:20" s="506" customFormat="1" ht="15" customHeight="1" x14ac:dyDescent="0.2">
      <c r="A28" s="80" t="s">
        <v>99</v>
      </c>
      <c r="B28" s="390">
        <v>17</v>
      </c>
      <c r="C28" s="390">
        <v>3</v>
      </c>
      <c r="D28" s="390">
        <v>3</v>
      </c>
      <c r="E28" s="390">
        <v>7</v>
      </c>
      <c r="F28" s="390">
        <v>1</v>
      </c>
      <c r="G28" s="390">
        <v>0</v>
      </c>
      <c r="H28" s="390">
        <v>8</v>
      </c>
      <c r="I28" s="390">
        <v>1</v>
      </c>
      <c r="J28" s="390">
        <v>0</v>
      </c>
      <c r="K28" s="390">
        <v>0</v>
      </c>
      <c r="L28" s="390">
        <v>1</v>
      </c>
      <c r="M28" s="390">
        <v>1</v>
      </c>
      <c r="N28" s="390">
        <v>2</v>
      </c>
      <c r="O28" s="390">
        <v>2</v>
      </c>
      <c r="P28" s="390">
        <v>0</v>
      </c>
      <c r="Q28" s="390">
        <v>0</v>
      </c>
      <c r="R28" s="390">
        <f t="shared" si="2"/>
        <v>4</v>
      </c>
      <c r="S28" s="679"/>
      <c r="T28" s="390">
        <v>8</v>
      </c>
    </row>
    <row r="29" spans="1:20" s="506" customFormat="1" ht="15" customHeight="1" x14ac:dyDescent="0.2">
      <c r="A29" s="80" t="s">
        <v>100</v>
      </c>
      <c r="B29" s="390">
        <v>5</v>
      </c>
      <c r="C29" s="390">
        <v>1</v>
      </c>
      <c r="D29" s="390">
        <v>0</v>
      </c>
      <c r="E29" s="390">
        <v>1</v>
      </c>
      <c r="F29" s="390">
        <v>0</v>
      </c>
      <c r="G29" s="390">
        <v>1</v>
      </c>
      <c r="H29" s="390">
        <v>2</v>
      </c>
      <c r="I29" s="390">
        <v>0</v>
      </c>
      <c r="J29" s="390">
        <v>0</v>
      </c>
      <c r="K29" s="390">
        <v>0</v>
      </c>
      <c r="L29" s="390">
        <v>0</v>
      </c>
      <c r="M29" s="390">
        <v>0</v>
      </c>
      <c r="N29" s="390">
        <v>0</v>
      </c>
      <c r="O29" s="390">
        <v>0</v>
      </c>
      <c r="P29" s="390">
        <v>0</v>
      </c>
      <c r="Q29" s="390">
        <v>3</v>
      </c>
      <c r="R29" s="390">
        <f t="shared" si="2"/>
        <v>0</v>
      </c>
      <c r="S29" s="679"/>
      <c r="T29" s="390">
        <v>1</v>
      </c>
    </row>
    <row r="30" spans="1:20" s="506" customFormat="1" ht="6" customHeight="1" x14ac:dyDescent="0.2">
      <c r="A30" s="507"/>
      <c r="B30" s="390"/>
      <c r="C30" s="390"/>
      <c r="D30" s="390"/>
      <c r="E30" s="390"/>
      <c r="F30" s="390"/>
      <c r="G30" s="390"/>
      <c r="H30" s="390"/>
      <c r="I30" s="390"/>
      <c r="J30" s="390"/>
      <c r="K30" s="390"/>
      <c r="L30" s="390"/>
      <c r="M30" s="390"/>
      <c r="N30" s="390"/>
      <c r="O30" s="390"/>
      <c r="P30" s="390"/>
      <c r="Q30" s="390"/>
      <c r="R30" s="390"/>
      <c r="S30" s="679"/>
      <c r="T30" s="390"/>
    </row>
    <row r="31" spans="1:20" s="506" customFormat="1" ht="15" customHeight="1" x14ac:dyDescent="0.2">
      <c r="A31" s="506" t="s">
        <v>43</v>
      </c>
      <c r="B31" s="390"/>
      <c r="C31" s="390"/>
      <c r="D31" s="390"/>
      <c r="E31" s="390"/>
      <c r="F31" s="390"/>
      <c r="G31" s="390"/>
      <c r="H31" s="390"/>
      <c r="I31" s="390"/>
      <c r="J31" s="390"/>
      <c r="K31" s="390"/>
      <c r="L31" s="390"/>
      <c r="M31" s="390"/>
      <c r="N31" s="390"/>
      <c r="O31" s="390"/>
      <c r="P31" s="390"/>
      <c r="Q31" s="390"/>
      <c r="R31" s="390"/>
      <c r="S31" s="679"/>
      <c r="T31" s="390"/>
    </row>
    <row r="32" spans="1:20" s="506" customFormat="1" ht="15" customHeight="1" x14ac:dyDescent="0.2">
      <c r="A32" s="80" t="s">
        <v>31</v>
      </c>
      <c r="B32" s="390">
        <v>3</v>
      </c>
      <c r="C32" s="390">
        <v>0</v>
      </c>
      <c r="D32" s="390">
        <v>0</v>
      </c>
      <c r="E32" s="390">
        <v>0</v>
      </c>
      <c r="F32" s="390">
        <v>0</v>
      </c>
      <c r="G32" s="390">
        <v>0</v>
      </c>
      <c r="H32" s="390">
        <v>0</v>
      </c>
      <c r="I32" s="390">
        <v>1</v>
      </c>
      <c r="J32" s="390">
        <v>0</v>
      </c>
      <c r="K32" s="390">
        <v>0</v>
      </c>
      <c r="L32" s="390">
        <v>1</v>
      </c>
      <c r="M32" s="390">
        <v>1</v>
      </c>
      <c r="N32" s="390">
        <v>0</v>
      </c>
      <c r="O32" s="390">
        <v>0</v>
      </c>
      <c r="P32" s="390">
        <v>1</v>
      </c>
      <c r="Q32" s="390">
        <v>0</v>
      </c>
      <c r="R32" s="390">
        <f t="shared" ref="R32:R36" si="3">B32-H32-I32-N32-O32-P32-Q32</f>
        <v>1</v>
      </c>
      <c r="S32" s="679"/>
      <c r="T32" s="390">
        <v>1</v>
      </c>
    </row>
    <row r="33" spans="1:32" s="506" customFormat="1" ht="15" customHeight="1" x14ac:dyDescent="0.2">
      <c r="A33" s="80" t="s">
        <v>40</v>
      </c>
      <c r="B33" s="390">
        <v>1</v>
      </c>
      <c r="C33" s="390">
        <v>1</v>
      </c>
      <c r="D33" s="390">
        <v>0</v>
      </c>
      <c r="E33" s="390">
        <v>1</v>
      </c>
      <c r="F33" s="390">
        <v>0</v>
      </c>
      <c r="G33" s="390">
        <v>0</v>
      </c>
      <c r="H33" s="390">
        <v>1</v>
      </c>
      <c r="I33" s="390">
        <v>0</v>
      </c>
      <c r="J33" s="390">
        <v>0</v>
      </c>
      <c r="K33" s="390">
        <v>0</v>
      </c>
      <c r="L33" s="390">
        <v>0</v>
      </c>
      <c r="M33" s="390">
        <v>0</v>
      </c>
      <c r="N33" s="390">
        <v>0</v>
      </c>
      <c r="O33" s="390">
        <v>0</v>
      </c>
      <c r="P33" s="390">
        <v>0</v>
      </c>
      <c r="Q33" s="390">
        <v>0</v>
      </c>
      <c r="R33" s="390">
        <f t="shared" si="3"/>
        <v>0</v>
      </c>
      <c r="S33" s="679"/>
      <c r="T33" s="390">
        <v>0</v>
      </c>
    </row>
    <row r="34" spans="1:32" s="506" customFormat="1" ht="15" customHeight="1" x14ac:dyDescent="0.2">
      <c r="A34" s="80" t="s">
        <v>41</v>
      </c>
      <c r="B34" s="390">
        <v>7</v>
      </c>
      <c r="C34" s="390">
        <v>1</v>
      </c>
      <c r="D34" s="390">
        <v>0</v>
      </c>
      <c r="E34" s="390">
        <v>1</v>
      </c>
      <c r="F34" s="390">
        <v>0</v>
      </c>
      <c r="G34" s="390">
        <v>2</v>
      </c>
      <c r="H34" s="390">
        <v>3</v>
      </c>
      <c r="I34" s="390">
        <v>0</v>
      </c>
      <c r="J34" s="390">
        <v>0</v>
      </c>
      <c r="K34" s="390">
        <v>0</v>
      </c>
      <c r="L34" s="390">
        <v>0</v>
      </c>
      <c r="M34" s="390">
        <v>0</v>
      </c>
      <c r="N34" s="390">
        <v>0</v>
      </c>
      <c r="O34" s="390">
        <v>0</v>
      </c>
      <c r="P34" s="390">
        <v>0</v>
      </c>
      <c r="Q34" s="390">
        <v>0</v>
      </c>
      <c r="R34" s="390">
        <f t="shared" si="3"/>
        <v>4</v>
      </c>
      <c r="S34" s="679"/>
      <c r="T34" s="390">
        <v>1</v>
      </c>
    </row>
    <row r="35" spans="1:32" s="506" customFormat="1" ht="15" customHeight="1" x14ac:dyDescent="0.2">
      <c r="A35" s="80" t="s">
        <v>99</v>
      </c>
      <c r="B35" s="390">
        <v>9</v>
      </c>
      <c r="C35" s="390">
        <v>2</v>
      </c>
      <c r="D35" s="390">
        <v>1</v>
      </c>
      <c r="E35" s="390">
        <v>3</v>
      </c>
      <c r="F35" s="390">
        <v>0</v>
      </c>
      <c r="G35" s="390">
        <v>1</v>
      </c>
      <c r="H35" s="390">
        <v>6</v>
      </c>
      <c r="I35" s="390">
        <v>1</v>
      </c>
      <c r="J35" s="390">
        <v>0</v>
      </c>
      <c r="K35" s="390">
        <v>0</v>
      </c>
      <c r="L35" s="390">
        <v>1</v>
      </c>
      <c r="M35" s="390">
        <v>1</v>
      </c>
      <c r="N35" s="390">
        <v>0</v>
      </c>
      <c r="O35" s="390">
        <v>0</v>
      </c>
      <c r="P35" s="390">
        <v>0</v>
      </c>
      <c r="Q35" s="390">
        <v>1</v>
      </c>
      <c r="R35" s="390">
        <f t="shared" si="3"/>
        <v>1</v>
      </c>
      <c r="S35" s="679"/>
      <c r="T35" s="390">
        <v>3</v>
      </c>
    </row>
    <row r="36" spans="1:32" s="506" customFormat="1" ht="15" customHeight="1" x14ac:dyDescent="0.2">
      <c r="A36" s="80" t="s">
        <v>100</v>
      </c>
      <c r="B36" s="390">
        <v>3</v>
      </c>
      <c r="C36" s="390">
        <v>0</v>
      </c>
      <c r="D36" s="390">
        <v>0</v>
      </c>
      <c r="E36" s="390">
        <v>0</v>
      </c>
      <c r="F36" s="390">
        <v>1</v>
      </c>
      <c r="G36" s="390">
        <v>1</v>
      </c>
      <c r="H36" s="390">
        <v>2</v>
      </c>
      <c r="I36" s="390">
        <v>0</v>
      </c>
      <c r="J36" s="390">
        <v>0</v>
      </c>
      <c r="K36" s="390">
        <v>0</v>
      </c>
      <c r="L36" s="390">
        <v>0</v>
      </c>
      <c r="M36" s="390">
        <v>0</v>
      </c>
      <c r="N36" s="390">
        <v>0</v>
      </c>
      <c r="O36" s="390">
        <v>0</v>
      </c>
      <c r="P36" s="390">
        <v>0</v>
      </c>
      <c r="Q36" s="390">
        <v>0</v>
      </c>
      <c r="R36" s="390">
        <f t="shared" si="3"/>
        <v>1</v>
      </c>
      <c r="S36" s="679"/>
      <c r="T36" s="390">
        <v>3</v>
      </c>
    </row>
    <row r="37" spans="1:32" s="506" customFormat="1" ht="6" customHeight="1" x14ac:dyDescent="0.2">
      <c r="A37" s="80"/>
      <c r="B37" s="84"/>
      <c r="C37" s="84"/>
      <c r="D37" s="84"/>
      <c r="E37" s="84"/>
      <c r="F37" s="84"/>
      <c r="G37" s="84"/>
      <c r="H37" s="84"/>
      <c r="I37" s="84"/>
      <c r="J37" s="84"/>
      <c r="K37" s="84"/>
      <c r="L37" s="84"/>
      <c r="M37" s="84"/>
      <c r="N37" s="84"/>
      <c r="O37" s="84"/>
      <c r="P37" s="84"/>
      <c r="Q37" s="84"/>
      <c r="R37" s="84"/>
      <c r="S37" s="84"/>
      <c r="T37" s="84"/>
    </row>
    <row r="38" spans="1:32" s="506" customFormat="1" ht="15" customHeight="1" x14ac:dyDescent="0.2">
      <c r="A38" s="831" t="s">
        <v>293</v>
      </c>
      <c r="B38" s="831"/>
      <c r="C38" s="831"/>
      <c r="D38" s="831"/>
      <c r="E38" s="831"/>
      <c r="F38" s="831"/>
      <c r="G38" s="831"/>
      <c r="H38" s="831"/>
      <c r="I38" s="831"/>
      <c r="J38" s="831"/>
      <c r="K38" s="831"/>
      <c r="L38" s="831"/>
      <c r="M38" s="831"/>
      <c r="N38" s="831"/>
      <c r="O38" s="831"/>
      <c r="P38" s="831"/>
      <c r="Q38" s="831"/>
      <c r="R38" s="465"/>
      <c r="S38" s="251"/>
      <c r="T38" s="251"/>
    </row>
    <row r="39" spans="1:32" s="506" customFormat="1" ht="15" customHeight="1" x14ac:dyDescent="0.2">
      <c r="A39" s="843" t="s">
        <v>295</v>
      </c>
      <c r="B39" s="843"/>
      <c r="C39" s="843"/>
      <c r="D39" s="843"/>
      <c r="E39" s="843"/>
      <c r="F39" s="843"/>
      <c r="G39" s="843"/>
      <c r="H39" s="843"/>
      <c r="I39" s="843"/>
      <c r="J39" s="843"/>
      <c r="K39" s="843"/>
      <c r="L39" s="843"/>
      <c r="M39" s="843"/>
      <c r="N39" s="843"/>
      <c r="O39" s="843"/>
      <c r="P39" s="843"/>
      <c r="Q39" s="843"/>
      <c r="R39" s="843"/>
      <c r="S39" s="843"/>
      <c r="T39" s="843"/>
    </row>
    <row r="40" spans="1:32" s="506" customFormat="1" ht="6" customHeight="1" x14ac:dyDescent="0.2">
      <c r="A40" s="251"/>
      <c r="B40" s="251"/>
      <c r="C40" s="251"/>
      <c r="D40" s="251"/>
      <c r="E40" s="251"/>
      <c r="F40" s="251"/>
      <c r="G40" s="251"/>
      <c r="H40" s="251"/>
      <c r="I40" s="251"/>
      <c r="J40" s="251"/>
      <c r="K40" s="251"/>
      <c r="L40" s="251"/>
      <c r="M40" s="251"/>
      <c r="N40" s="251"/>
      <c r="O40" s="251"/>
      <c r="P40" s="251"/>
      <c r="Q40" s="251"/>
      <c r="R40" s="251"/>
      <c r="S40" s="251"/>
      <c r="T40" s="251"/>
    </row>
    <row r="41" spans="1:32" s="506" customFormat="1" ht="15" customHeight="1" x14ac:dyDescent="0.25">
      <c r="A41" s="246" t="s">
        <v>141</v>
      </c>
      <c r="B41" s="389">
        <v>183</v>
      </c>
      <c r="C41" s="389">
        <v>38</v>
      </c>
      <c r="D41" s="389">
        <v>13</v>
      </c>
      <c r="E41" s="389">
        <v>52</v>
      </c>
      <c r="F41" s="389">
        <v>2</v>
      </c>
      <c r="G41" s="389">
        <v>13</v>
      </c>
      <c r="H41" s="389">
        <v>80</v>
      </c>
      <c r="I41" s="389">
        <v>8</v>
      </c>
      <c r="J41" s="389">
        <v>0</v>
      </c>
      <c r="K41" s="389">
        <v>0</v>
      </c>
      <c r="L41" s="389">
        <v>8</v>
      </c>
      <c r="M41" s="389">
        <v>7</v>
      </c>
      <c r="N41" s="389">
        <v>6</v>
      </c>
      <c r="O41" s="389">
        <v>37</v>
      </c>
      <c r="P41" s="389">
        <v>9</v>
      </c>
      <c r="Q41" s="389">
        <v>14</v>
      </c>
      <c r="R41" s="389">
        <f>B41-H41-I41-N41-O41-P41-Q41</f>
        <v>29</v>
      </c>
      <c r="S41" s="365"/>
      <c r="T41" s="389">
        <v>36</v>
      </c>
      <c r="U41" s="320"/>
      <c r="V41" s="320"/>
      <c r="W41" s="320"/>
      <c r="X41" s="320"/>
      <c r="Y41" s="320"/>
      <c r="Z41" s="320"/>
      <c r="AA41" s="320"/>
      <c r="AB41" s="320"/>
      <c r="AC41" s="320"/>
      <c r="AD41" s="320"/>
      <c r="AE41" s="320"/>
      <c r="AF41" s="320"/>
    </row>
    <row r="42" spans="1:32" s="506" customFormat="1" ht="6" customHeight="1" x14ac:dyDescent="0.2">
      <c r="A42" s="507"/>
      <c r="B42" s="412"/>
      <c r="C42" s="412"/>
      <c r="D42" s="412"/>
      <c r="E42" s="412"/>
      <c r="F42" s="412"/>
      <c r="G42" s="412"/>
      <c r="H42" s="412"/>
      <c r="I42" s="412"/>
      <c r="J42" s="412"/>
      <c r="K42" s="412"/>
      <c r="L42" s="412"/>
      <c r="M42" s="412"/>
      <c r="N42" s="412"/>
      <c r="O42" s="412"/>
      <c r="P42" s="412"/>
      <c r="Q42" s="412"/>
      <c r="R42" s="412"/>
      <c r="S42" s="365"/>
      <c r="T42" s="412"/>
    </row>
    <row r="43" spans="1:32" s="506" customFormat="1" ht="15" customHeight="1" x14ac:dyDescent="0.2">
      <c r="A43" s="80" t="s">
        <v>42</v>
      </c>
      <c r="B43" s="390">
        <v>114</v>
      </c>
      <c r="C43" s="390">
        <v>26</v>
      </c>
      <c r="D43" s="390">
        <v>10</v>
      </c>
      <c r="E43" s="390">
        <v>37</v>
      </c>
      <c r="F43" s="390">
        <v>1</v>
      </c>
      <c r="G43" s="390">
        <v>5</v>
      </c>
      <c r="H43" s="390">
        <v>50</v>
      </c>
      <c r="I43" s="390">
        <v>5</v>
      </c>
      <c r="J43" s="390">
        <v>0</v>
      </c>
      <c r="K43" s="390">
        <v>0</v>
      </c>
      <c r="L43" s="390">
        <v>5</v>
      </c>
      <c r="M43" s="390">
        <v>4</v>
      </c>
      <c r="N43" s="390">
        <v>3</v>
      </c>
      <c r="O43" s="390">
        <v>26</v>
      </c>
      <c r="P43" s="390">
        <v>7</v>
      </c>
      <c r="Q43" s="390">
        <v>6</v>
      </c>
      <c r="R43" s="390">
        <f t="shared" ref="R43:R44" si="4">B43-H43-I43-N43-O43-P43-Q43</f>
        <v>17</v>
      </c>
      <c r="S43" s="365"/>
      <c r="T43" s="390">
        <v>21</v>
      </c>
    </row>
    <row r="44" spans="1:32" s="506" customFormat="1" ht="15" customHeight="1" x14ac:dyDescent="0.2">
      <c r="A44" s="507" t="s">
        <v>43</v>
      </c>
      <c r="B44" s="390">
        <v>69</v>
      </c>
      <c r="C44" s="390">
        <v>12</v>
      </c>
      <c r="D44" s="390">
        <v>3</v>
      </c>
      <c r="E44" s="390">
        <v>15</v>
      </c>
      <c r="F44" s="390">
        <v>1</v>
      </c>
      <c r="G44" s="390">
        <v>8</v>
      </c>
      <c r="H44" s="390">
        <v>30</v>
      </c>
      <c r="I44" s="390">
        <v>3</v>
      </c>
      <c r="J44" s="390">
        <v>0</v>
      </c>
      <c r="K44" s="390">
        <v>0</v>
      </c>
      <c r="L44" s="390">
        <v>3</v>
      </c>
      <c r="M44" s="390">
        <v>3</v>
      </c>
      <c r="N44" s="390">
        <v>3</v>
      </c>
      <c r="O44" s="390">
        <v>11</v>
      </c>
      <c r="P44" s="390">
        <v>2</v>
      </c>
      <c r="Q44" s="390">
        <v>8</v>
      </c>
      <c r="R44" s="390">
        <f t="shared" si="4"/>
        <v>12</v>
      </c>
      <c r="S44" s="365"/>
      <c r="T44" s="390">
        <v>15</v>
      </c>
    </row>
    <row r="45" spans="1:32" s="506" customFormat="1" ht="6" customHeight="1" x14ac:dyDescent="0.2">
      <c r="A45" s="507"/>
      <c r="B45" s="390"/>
      <c r="C45" s="390"/>
      <c r="D45" s="390"/>
      <c r="E45" s="390"/>
      <c r="F45" s="390"/>
      <c r="G45" s="390"/>
      <c r="H45" s="390"/>
      <c r="I45" s="390"/>
      <c r="J45" s="390"/>
      <c r="K45" s="390"/>
      <c r="L45" s="390"/>
      <c r="M45" s="390"/>
      <c r="N45" s="390"/>
      <c r="O45" s="390"/>
      <c r="P45" s="390"/>
      <c r="Q45" s="390"/>
      <c r="R45" s="390"/>
      <c r="S45" s="365"/>
      <c r="T45" s="390"/>
    </row>
    <row r="46" spans="1:32" s="506" customFormat="1" ht="15" customHeight="1" x14ac:dyDescent="0.2">
      <c r="A46" s="80" t="s">
        <v>31</v>
      </c>
      <c r="B46" s="390">
        <v>22</v>
      </c>
      <c r="C46" s="390">
        <v>2</v>
      </c>
      <c r="D46" s="390">
        <v>1</v>
      </c>
      <c r="E46" s="390">
        <v>3</v>
      </c>
      <c r="F46" s="390">
        <v>0</v>
      </c>
      <c r="G46" s="390">
        <v>2</v>
      </c>
      <c r="H46" s="390">
        <v>6</v>
      </c>
      <c r="I46" s="390">
        <v>1</v>
      </c>
      <c r="J46" s="390">
        <v>0</v>
      </c>
      <c r="K46" s="390">
        <v>0</v>
      </c>
      <c r="L46" s="390">
        <v>1</v>
      </c>
      <c r="M46" s="390">
        <v>1</v>
      </c>
      <c r="N46" s="390">
        <v>0</v>
      </c>
      <c r="O46" s="390">
        <v>5</v>
      </c>
      <c r="P46" s="390">
        <v>6</v>
      </c>
      <c r="Q46" s="390">
        <v>0</v>
      </c>
      <c r="R46" s="390">
        <f t="shared" ref="R46:R50" si="5">B46-H46-I46-N46-O46-P46-Q46</f>
        <v>4</v>
      </c>
      <c r="S46" s="365"/>
      <c r="T46" s="390">
        <v>1</v>
      </c>
    </row>
    <row r="47" spans="1:32" s="506" customFormat="1" ht="15" customHeight="1" x14ac:dyDescent="0.2">
      <c r="A47" s="80" t="s">
        <v>40</v>
      </c>
      <c r="B47" s="390">
        <v>29</v>
      </c>
      <c r="C47" s="390">
        <v>9</v>
      </c>
      <c r="D47" s="390">
        <v>2</v>
      </c>
      <c r="E47" s="390">
        <v>11</v>
      </c>
      <c r="F47" s="390">
        <v>0</v>
      </c>
      <c r="G47" s="390">
        <v>0</v>
      </c>
      <c r="H47" s="390">
        <v>13</v>
      </c>
      <c r="I47" s="390">
        <v>1</v>
      </c>
      <c r="J47" s="390">
        <v>0</v>
      </c>
      <c r="K47" s="390">
        <v>0</v>
      </c>
      <c r="L47" s="390">
        <v>1</v>
      </c>
      <c r="M47" s="390">
        <v>1</v>
      </c>
      <c r="N47" s="390">
        <v>0</v>
      </c>
      <c r="O47" s="390">
        <v>7</v>
      </c>
      <c r="P47" s="390">
        <v>1</v>
      </c>
      <c r="Q47" s="390">
        <v>2</v>
      </c>
      <c r="R47" s="390">
        <f t="shared" si="5"/>
        <v>5</v>
      </c>
      <c r="S47" s="365"/>
      <c r="T47" s="390">
        <v>6</v>
      </c>
    </row>
    <row r="48" spans="1:32" s="506" customFormat="1" ht="15" customHeight="1" x14ac:dyDescent="0.2">
      <c r="A48" s="80" t="s">
        <v>41</v>
      </c>
      <c r="B48" s="390">
        <v>50</v>
      </c>
      <c r="C48" s="390">
        <v>13</v>
      </c>
      <c r="D48" s="390">
        <v>1</v>
      </c>
      <c r="E48" s="390">
        <v>14</v>
      </c>
      <c r="F48" s="390">
        <v>0</v>
      </c>
      <c r="G48" s="390">
        <v>2</v>
      </c>
      <c r="H48" s="390">
        <v>19</v>
      </c>
      <c r="I48" s="390">
        <v>3</v>
      </c>
      <c r="J48" s="390">
        <v>0</v>
      </c>
      <c r="K48" s="390">
        <v>0</v>
      </c>
      <c r="L48" s="390">
        <v>3</v>
      </c>
      <c r="M48" s="390">
        <v>3</v>
      </c>
      <c r="N48" s="390">
        <v>2</v>
      </c>
      <c r="O48" s="390">
        <v>13</v>
      </c>
      <c r="P48" s="390">
        <v>1</v>
      </c>
      <c r="Q48" s="390">
        <v>4</v>
      </c>
      <c r="R48" s="390">
        <f t="shared" si="5"/>
        <v>8</v>
      </c>
      <c r="S48" s="365"/>
      <c r="T48" s="390">
        <v>6</v>
      </c>
    </row>
    <row r="49" spans="1:20" s="506" customFormat="1" ht="15" customHeight="1" x14ac:dyDescent="0.2">
      <c r="A49" s="80" t="s">
        <v>99</v>
      </c>
      <c r="B49" s="390">
        <v>60</v>
      </c>
      <c r="C49" s="390">
        <v>11</v>
      </c>
      <c r="D49" s="390">
        <v>9</v>
      </c>
      <c r="E49" s="390">
        <v>21</v>
      </c>
      <c r="F49" s="390">
        <v>1</v>
      </c>
      <c r="G49" s="390">
        <v>4</v>
      </c>
      <c r="H49" s="390">
        <v>31</v>
      </c>
      <c r="I49" s="390">
        <v>3</v>
      </c>
      <c r="J49" s="390">
        <v>0</v>
      </c>
      <c r="K49" s="390">
        <v>0</v>
      </c>
      <c r="L49" s="390">
        <v>3</v>
      </c>
      <c r="M49" s="390">
        <v>2</v>
      </c>
      <c r="N49" s="390">
        <v>3</v>
      </c>
      <c r="O49" s="390">
        <v>10</v>
      </c>
      <c r="P49" s="390">
        <v>0</v>
      </c>
      <c r="Q49" s="390">
        <v>5</v>
      </c>
      <c r="R49" s="390">
        <f t="shared" si="5"/>
        <v>8</v>
      </c>
      <c r="S49" s="365"/>
      <c r="T49" s="390">
        <v>16</v>
      </c>
    </row>
    <row r="50" spans="1:20" s="506" customFormat="1" ht="15" customHeight="1" x14ac:dyDescent="0.2">
      <c r="A50" s="80" t="s">
        <v>100</v>
      </c>
      <c r="B50" s="390">
        <v>22</v>
      </c>
      <c r="C50" s="390">
        <v>3</v>
      </c>
      <c r="D50" s="390">
        <v>0</v>
      </c>
      <c r="E50" s="390">
        <v>3</v>
      </c>
      <c r="F50" s="390">
        <v>1</v>
      </c>
      <c r="G50" s="390">
        <v>5</v>
      </c>
      <c r="H50" s="390">
        <v>11</v>
      </c>
      <c r="I50" s="390">
        <v>0</v>
      </c>
      <c r="J50" s="390">
        <v>0</v>
      </c>
      <c r="K50" s="390">
        <v>0</v>
      </c>
      <c r="L50" s="390">
        <v>0</v>
      </c>
      <c r="M50" s="390">
        <v>0</v>
      </c>
      <c r="N50" s="390">
        <v>1</v>
      </c>
      <c r="O50" s="390">
        <v>2</v>
      </c>
      <c r="P50" s="390">
        <v>1</v>
      </c>
      <c r="Q50" s="390">
        <v>3</v>
      </c>
      <c r="R50" s="390">
        <f t="shared" si="5"/>
        <v>4</v>
      </c>
      <c r="S50" s="365"/>
      <c r="T50" s="390">
        <v>7</v>
      </c>
    </row>
    <row r="51" spans="1:20" s="506" customFormat="1" ht="6" customHeight="1" x14ac:dyDescent="0.2">
      <c r="A51" s="507"/>
      <c r="B51" s="390"/>
      <c r="C51" s="390"/>
      <c r="D51" s="390"/>
      <c r="E51" s="390"/>
      <c r="F51" s="390"/>
      <c r="G51" s="390"/>
      <c r="H51" s="390"/>
      <c r="I51" s="390"/>
      <c r="J51" s="390"/>
      <c r="K51" s="390"/>
      <c r="L51" s="390"/>
      <c r="M51" s="390"/>
      <c r="N51" s="390"/>
      <c r="O51" s="390"/>
      <c r="P51" s="390"/>
      <c r="Q51" s="390"/>
      <c r="R51" s="390"/>
      <c r="S51" s="365"/>
      <c r="T51" s="390"/>
    </row>
    <row r="52" spans="1:20" s="506" customFormat="1" ht="15" customHeight="1" x14ac:dyDescent="0.2">
      <c r="A52" s="506" t="s">
        <v>42</v>
      </c>
      <c r="B52" s="390"/>
      <c r="C52" s="390"/>
      <c r="D52" s="390"/>
      <c r="E52" s="390"/>
      <c r="F52" s="390"/>
      <c r="G52" s="390"/>
      <c r="H52" s="390"/>
      <c r="I52" s="390"/>
      <c r="J52" s="390"/>
      <c r="K52" s="390"/>
      <c r="L52" s="390"/>
      <c r="M52" s="390"/>
      <c r="N52" s="390"/>
      <c r="O52" s="390"/>
      <c r="P52" s="390"/>
      <c r="Q52" s="390"/>
      <c r="R52" s="390"/>
      <c r="S52" s="365"/>
      <c r="T52" s="390"/>
    </row>
    <row r="53" spans="1:20" s="506" customFormat="1" ht="15" customHeight="1" x14ac:dyDescent="0.2">
      <c r="A53" s="80" t="s">
        <v>31</v>
      </c>
      <c r="B53" s="390">
        <v>14</v>
      </c>
      <c r="C53" s="390">
        <v>1</v>
      </c>
      <c r="D53" s="390">
        <v>1</v>
      </c>
      <c r="E53" s="390">
        <v>2</v>
      </c>
      <c r="F53" s="390">
        <v>0</v>
      </c>
      <c r="G53" s="390">
        <v>1</v>
      </c>
      <c r="H53" s="390">
        <v>4</v>
      </c>
      <c r="I53" s="390">
        <v>0</v>
      </c>
      <c r="J53" s="390">
        <v>0</v>
      </c>
      <c r="K53" s="390">
        <v>0</v>
      </c>
      <c r="L53" s="390">
        <v>0</v>
      </c>
      <c r="M53" s="390">
        <v>0</v>
      </c>
      <c r="N53" s="390">
        <v>0</v>
      </c>
      <c r="O53" s="390">
        <v>3</v>
      </c>
      <c r="P53" s="390">
        <v>4</v>
      </c>
      <c r="Q53" s="390">
        <v>0</v>
      </c>
      <c r="R53" s="390">
        <f t="shared" ref="R53:R57" si="6">B53-H53-I53-N53-O53-P53-Q53</f>
        <v>3</v>
      </c>
      <c r="S53" s="365"/>
      <c r="T53" s="390">
        <v>0</v>
      </c>
    </row>
    <row r="54" spans="1:20" s="506" customFormat="1" ht="15" customHeight="1" x14ac:dyDescent="0.2">
      <c r="A54" s="80" t="s">
        <v>40</v>
      </c>
      <c r="B54" s="390">
        <v>20</v>
      </c>
      <c r="C54" s="390">
        <v>5</v>
      </c>
      <c r="D54" s="390">
        <v>2</v>
      </c>
      <c r="E54" s="390">
        <v>7</v>
      </c>
      <c r="F54" s="390">
        <v>0</v>
      </c>
      <c r="G54" s="390">
        <v>0</v>
      </c>
      <c r="H54" s="390">
        <v>9</v>
      </c>
      <c r="I54" s="390">
        <v>1</v>
      </c>
      <c r="J54" s="390">
        <v>0</v>
      </c>
      <c r="K54" s="390">
        <v>0</v>
      </c>
      <c r="L54" s="390">
        <v>1</v>
      </c>
      <c r="M54" s="390">
        <v>1</v>
      </c>
      <c r="N54" s="390">
        <v>0</v>
      </c>
      <c r="O54" s="390">
        <v>4</v>
      </c>
      <c r="P54" s="390">
        <v>1</v>
      </c>
      <c r="Q54" s="390">
        <v>1</v>
      </c>
      <c r="R54" s="390">
        <f t="shared" si="6"/>
        <v>4</v>
      </c>
      <c r="S54" s="365"/>
      <c r="T54" s="390">
        <v>4</v>
      </c>
    </row>
    <row r="55" spans="1:20" s="506" customFormat="1" ht="15" customHeight="1" x14ac:dyDescent="0.2">
      <c r="A55" s="80" t="s">
        <v>41</v>
      </c>
      <c r="B55" s="390">
        <v>31</v>
      </c>
      <c r="C55" s="390">
        <v>10</v>
      </c>
      <c r="D55" s="390">
        <v>1</v>
      </c>
      <c r="E55" s="390">
        <v>11</v>
      </c>
      <c r="F55" s="390">
        <v>0</v>
      </c>
      <c r="G55" s="390">
        <v>0</v>
      </c>
      <c r="H55" s="390">
        <v>12</v>
      </c>
      <c r="I55" s="390">
        <v>2</v>
      </c>
      <c r="J55" s="390">
        <v>0</v>
      </c>
      <c r="K55" s="390">
        <v>0</v>
      </c>
      <c r="L55" s="390">
        <v>2</v>
      </c>
      <c r="M55" s="390">
        <v>2</v>
      </c>
      <c r="N55" s="390">
        <v>1</v>
      </c>
      <c r="O55" s="390">
        <v>9</v>
      </c>
      <c r="P55" s="390">
        <v>1</v>
      </c>
      <c r="Q55" s="390">
        <v>2</v>
      </c>
      <c r="R55" s="390">
        <f t="shared" si="6"/>
        <v>4</v>
      </c>
      <c r="S55" s="365"/>
      <c r="T55" s="390">
        <v>6</v>
      </c>
    </row>
    <row r="56" spans="1:20" s="506" customFormat="1" ht="15" customHeight="1" x14ac:dyDescent="0.2">
      <c r="A56" s="80" t="s">
        <v>99</v>
      </c>
      <c r="B56" s="390">
        <v>38</v>
      </c>
      <c r="C56" s="390">
        <v>7</v>
      </c>
      <c r="D56" s="390">
        <v>6</v>
      </c>
      <c r="E56" s="390">
        <v>14</v>
      </c>
      <c r="F56" s="390">
        <v>1</v>
      </c>
      <c r="G56" s="390">
        <v>3</v>
      </c>
      <c r="H56" s="390">
        <v>20</v>
      </c>
      <c r="I56" s="390">
        <v>2</v>
      </c>
      <c r="J56" s="390">
        <v>0</v>
      </c>
      <c r="K56" s="390">
        <v>0</v>
      </c>
      <c r="L56" s="390">
        <v>2</v>
      </c>
      <c r="M56" s="390">
        <v>1</v>
      </c>
      <c r="N56" s="390">
        <v>2</v>
      </c>
      <c r="O56" s="390">
        <v>9</v>
      </c>
      <c r="P56" s="390">
        <v>0</v>
      </c>
      <c r="Q56" s="390">
        <v>0</v>
      </c>
      <c r="R56" s="390">
        <f t="shared" si="6"/>
        <v>5</v>
      </c>
      <c r="S56" s="365"/>
      <c r="T56" s="390">
        <v>10</v>
      </c>
    </row>
    <row r="57" spans="1:20" s="506" customFormat="1" ht="15" customHeight="1" x14ac:dyDescent="0.2">
      <c r="A57" s="80" t="s">
        <v>100</v>
      </c>
      <c r="B57" s="390">
        <v>11</v>
      </c>
      <c r="C57" s="390">
        <v>3</v>
      </c>
      <c r="D57" s="390">
        <v>0</v>
      </c>
      <c r="E57" s="390">
        <v>3</v>
      </c>
      <c r="F57" s="390">
        <v>0</v>
      </c>
      <c r="G57" s="390">
        <v>1</v>
      </c>
      <c r="H57" s="390">
        <v>5</v>
      </c>
      <c r="I57" s="390">
        <v>0</v>
      </c>
      <c r="J57" s="390">
        <v>0</v>
      </c>
      <c r="K57" s="390">
        <v>0</v>
      </c>
      <c r="L57" s="390">
        <v>0</v>
      </c>
      <c r="M57" s="390">
        <v>0</v>
      </c>
      <c r="N57" s="390">
        <v>0</v>
      </c>
      <c r="O57" s="390">
        <v>1</v>
      </c>
      <c r="P57" s="390">
        <v>1</v>
      </c>
      <c r="Q57" s="390">
        <v>3</v>
      </c>
      <c r="R57" s="390">
        <f t="shared" si="6"/>
        <v>1</v>
      </c>
      <c r="S57" s="365"/>
      <c r="T57" s="390">
        <v>1</v>
      </c>
    </row>
    <row r="58" spans="1:20" s="506" customFormat="1" ht="6" customHeight="1" x14ac:dyDescent="0.2">
      <c r="A58" s="507"/>
      <c r="B58" s="390"/>
      <c r="C58" s="390"/>
      <c r="D58" s="390"/>
      <c r="E58" s="390"/>
      <c r="F58" s="390"/>
      <c r="G58" s="390"/>
      <c r="H58" s="390"/>
      <c r="I58" s="390"/>
      <c r="J58" s="390"/>
      <c r="K58" s="390"/>
      <c r="L58" s="390"/>
      <c r="M58" s="390"/>
      <c r="N58" s="390"/>
      <c r="O58" s="390"/>
      <c r="P58" s="390"/>
      <c r="Q58" s="390"/>
      <c r="R58" s="390"/>
      <c r="S58" s="365"/>
      <c r="T58" s="390"/>
    </row>
    <row r="59" spans="1:20" s="506" customFormat="1" ht="15" customHeight="1" x14ac:dyDescent="0.2">
      <c r="A59" s="506" t="s">
        <v>43</v>
      </c>
      <c r="B59" s="390"/>
      <c r="C59" s="390"/>
      <c r="D59" s="390"/>
      <c r="E59" s="390"/>
      <c r="F59" s="390"/>
      <c r="G59" s="390"/>
      <c r="H59" s="390"/>
      <c r="I59" s="390"/>
      <c r="J59" s="390"/>
      <c r="K59" s="390"/>
      <c r="L59" s="390"/>
      <c r="M59" s="390"/>
      <c r="N59" s="390"/>
      <c r="O59" s="390"/>
      <c r="P59" s="390"/>
      <c r="Q59" s="390"/>
      <c r="R59" s="390"/>
      <c r="S59" s="365"/>
      <c r="T59" s="390"/>
    </row>
    <row r="60" spans="1:20" s="506" customFormat="1" ht="15" customHeight="1" x14ac:dyDescent="0.2">
      <c r="A60" s="80" t="s">
        <v>31</v>
      </c>
      <c r="B60" s="390">
        <v>8</v>
      </c>
      <c r="C60" s="390">
        <v>1</v>
      </c>
      <c r="D60" s="390">
        <v>0</v>
      </c>
      <c r="E60" s="390">
        <v>1</v>
      </c>
      <c r="F60" s="390">
        <v>0</v>
      </c>
      <c r="G60" s="390">
        <v>1</v>
      </c>
      <c r="H60" s="390">
        <v>2</v>
      </c>
      <c r="I60" s="390">
        <v>1</v>
      </c>
      <c r="J60" s="390">
        <v>0</v>
      </c>
      <c r="K60" s="390">
        <v>0</v>
      </c>
      <c r="L60" s="390">
        <v>1</v>
      </c>
      <c r="M60" s="390">
        <v>1</v>
      </c>
      <c r="N60" s="390">
        <v>0</v>
      </c>
      <c r="O60" s="390">
        <v>2</v>
      </c>
      <c r="P60" s="390">
        <v>2</v>
      </c>
      <c r="Q60" s="390">
        <v>0</v>
      </c>
      <c r="R60" s="390">
        <f>B60-H60-I60-N60-O60-P60-Q60</f>
        <v>1</v>
      </c>
      <c r="S60" s="365"/>
      <c r="T60" s="390">
        <v>1</v>
      </c>
    </row>
    <row r="61" spans="1:20" s="506" customFormat="1" ht="15" customHeight="1" x14ac:dyDescent="0.2">
      <c r="A61" s="80" t="s">
        <v>40</v>
      </c>
      <c r="B61" s="390">
        <v>9</v>
      </c>
      <c r="C61" s="390">
        <v>4</v>
      </c>
      <c r="D61" s="390">
        <v>0</v>
      </c>
      <c r="E61" s="390">
        <v>4</v>
      </c>
      <c r="F61" s="390">
        <v>0</v>
      </c>
      <c r="G61" s="390">
        <v>0</v>
      </c>
      <c r="H61" s="390">
        <v>4</v>
      </c>
      <c r="I61" s="390">
        <v>0</v>
      </c>
      <c r="J61" s="390">
        <v>0</v>
      </c>
      <c r="K61" s="390">
        <v>0</v>
      </c>
      <c r="L61" s="390">
        <v>0</v>
      </c>
      <c r="M61" s="390">
        <v>0</v>
      </c>
      <c r="N61" s="390">
        <v>0</v>
      </c>
      <c r="O61" s="390">
        <v>3</v>
      </c>
      <c r="P61" s="390">
        <v>0</v>
      </c>
      <c r="Q61" s="390">
        <v>1</v>
      </c>
      <c r="R61" s="390">
        <f t="shared" ref="R61:R64" si="7">B61-H61-I61-N61-O61-P61-Q61</f>
        <v>1</v>
      </c>
      <c r="S61" s="365"/>
      <c r="T61" s="390">
        <v>2</v>
      </c>
    </row>
    <row r="62" spans="1:20" s="506" customFormat="1" ht="15" customHeight="1" x14ac:dyDescent="0.2">
      <c r="A62" s="80" t="s">
        <v>41</v>
      </c>
      <c r="B62" s="390">
        <v>19</v>
      </c>
      <c r="C62" s="390">
        <v>3</v>
      </c>
      <c r="D62" s="390">
        <v>0</v>
      </c>
      <c r="E62" s="390">
        <v>3</v>
      </c>
      <c r="F62" s="390">
        <v>0</v>
      </c>
      <c r="G62" s="390">
        <v>2</v>
      </c>
      <c r="H62" s="390">
        <v>7</v>
      </c>
      <c r="I62" s="390">
        <v>1</v>
      </c>
      <c r="J62" s="390">
        <v>0</v>
      </c>
      <c r="K62" s="390">
        <v>0</v>
      </c>
      <c r="L62" s="390">
        <v>1</v>
      </c>
      <c r="M62" s="390">
        <v>1</v>
      </c>
      <c r="N62" s="390">
        <v>1</v>
      </c>
      <c r="O62" s="390">
        <v>4</v>
      </c>
      <c r="P62" s="390">
        <v>0</v>
      </c>
      <c r="Q62" s="390">
        <v>2</v>
      </c>
      <c r="R62" s="390">
        <f t="shared" si="7"/>
        <v>4</v>
      </c>
      <c r="S62" s="365"/>
      <c r="T62" s="390">
        <v>0</v>
      </c>
    </row>
    <row r="63" spans="1:20" s="506" customFormat="1" ht="15" customHeight="1" x14ac:dyDescent="0.2">
      <c r="A63" s="80" t="s">
        <v>99</v>
      </c>
      <c r="B63" s="390">
        <v>22</v>
      </c>
      <c r="C63" s="390">
        <v>4</v>
      </c>
      <c r="D63" s="390">
        <v>3</v>
      </c>
      <c r="E63" s="390">
        <v>7</v>
      </c>
      <c r="F63" s="390">
        <v>0</v>
      </c>
      <c r="G63" s="390">
        <v>1</v>
      </c>
      <c r="H63" s="390">
        <v>11</v>
      </c>
      <c r="I63" s="390">
        <v>1</v>
      </c>
      <c r="J63" s="390">
        <v>0</v>
      </c>
      <c r="K63" s="390">
        <v>0</v>
      </c>
      <c r="L63" s="390">
        <v>1</v>
      </c>
      <c r="M63" s="390">
        <v>1</v>
      </c>
      <c r="N63" s="390">
        <v>1</v>
      </c>
      <c r="O63" s="390">
        <v>1</v>
      </c>
      <c r="P63" s="390">
        <v>0</v>
      </c>
      <c r="Q63" s="390">
        <v>5</v>
      </c>
      <c r="R63" s="390">
        <f t="shared" si="7"/>
        <v>3</v>
      </c>
      <c r="S63" s="365"/>
      <c r="T63" s="390">
        <v>6</v>
      </c>
    </row>
    <row r="64" spans="1:20" s="506" customFormat="1" ht="15" customHeight="1" x14ac:dyDescent="0.2">
      <c r="A64" s="80" t="s">
        <v>100</v>
      </c>
      <c r="B64" s="390">
        <v>11</v>
      </c>
      <c r="C64" s="390">
        <v>0</v>
      </c>
      <c r="D64" s="390">
        <v>0</v>
      </c>
      <c r="E64" s="390">
        <v>0</v>
      </c>
      <c r="F64" s="390">
        <v>1</v>
      </c>
      <c r="G64" s="390">
        <v>4</v>
      </c>
      <c r="H64" s="390">
        <v>6</v>
      </c>
      <c r="I64" s="390">
        <v>0</v>
      </c>
      <c r="J64" s="390">
        <v>0</v>
      </c>
      <c r="K64" s="390">
        <v>0</v>
      </c>
      <c r="L64" s="390">
        <v>0</v>
      </c>
      <c r="M64" s="390">
        <v>0</v>
      </c>
      <c r="N64" s="390">
        <v>1</v>
      </c>
      <c r="O64" s="390">
        <v>1</v>
      </c>
      <c r="P64" s="390">
        <v>0</v>
      </c>
      <c r="Q64" s="390">
        <v>0</v>
      </c>
      <c r="R64" s="390">
        <f t="shared" si="7"/>
        <v>3</v>
      </c>
      <c r="S64" s="365"/>
      <c r="T64" s="390">
        <v>6</v>
      </c>
    </row>
    <row r="65" spans="1:20" s="507" customFormat="1" ht="6" customHeight="1" thickBot="1" x14ac:dyDescent="0.25">
      <c r="A65" s="194"/>
      <c r="B65" s="680"/>
      <c r="C65" s="680"/>
      <c r="D65" s="680"/>
      <c r="E65" s="680"/>
      <c r="F65" s="680"/>
      <c r="G65" s="680"/>
      <c r="H65" s="680"/>
      <c r="I65" s="680"/>
      <c r="J65" s="680"/>
      <c r="K65" s="680"/>
      <c r="L65" s="680"/>
      <c r="M65" s="680"/>
      <c r="N65" s="680"/>
      <c r="O65" s="680"/>
      <c r="P65" s="680"/>
      <c r="Q65" s="680"/>
      <c r="R65" s="680"/>
      <c r="S65" s="680"/>
      <c r="T65" s="680"/>
    </row>
    <row r="66" spans="1:20" s="507" customFormat="1" ht="12.75" customHeight="1" x14ac:dyDescent="0.2">
      <c r="A66" s="80"/>
      <c r="B66" s="681"/>
      <c r="C66" s="681"/>
      <c r="D66" s="681"/>
      <c r="E66" s="681"/>
      <c r="F66" s="681"/>
      <c r="G66" s="681"/>
      <c r="H66" s="681"/>
      <c r="I66" s="681"/>
      <c r="J66" s="681"/>
      <c r="K66" s="681"/>
      <c r="L66" s="681"/>
      <c r="M66" s="681"/>
      <c r="N66" s="681"/>
      <c r="O66" s="681"/>
      <c r="P66" s="681"/>
      <c r="Q66" s="681"/>
      <c r="R66" s="681"/>
      <c r="S66" s="681"/>
    </row>
    <row r="67" spans="1:20" s="468" customFormat="1" ht="11.25" customHeight="1" x14ac:dyDescent="0.2">
      <c r="A67" s="256" t="s">
        <v>194</v>
      </c>
      <c r="B67" s="249"/>
      <c r="C67" s="249"/>
      <c r="D67" s="249"/>
      <c r="E67" s="249"/>
      <c r="F67" s="249"/>
      <c r="G67" s="249"/>
      <c r="H67" s="249"/>
      <c r="I67" s="249"/>
      <c r="J67" s="249"/>
      <c r="K67" s="249"/>
      <c r="L67" s="249"/>
      <c r="M67" s="249"/>
      <c r="N67" s="249"/>
      <c r="O67" s="249"/>
      <c r="P67" s="249"/>
      <c r="Q67" s="249"/>
      <c r="R67" s="249"/>
      <c r="S67" s="249"/>
    </row>
    <row r="68" spans="1:20" s="468" customFormat="1" ht="11.25" customHeight="1" x14ac:dyDescent="0.2">
      <c r="A68" s="836" t="s">
        <v>559</v>
      </c>
      <c r="B68" s="836"/>
      <c r="C68" s="836"/>
      <c r="D68" s="836"/>
      <c r="E68" s="836"/>
      <c r="F68" s="836"/>
      <c r="G68" s="836"/>
      <c r="H68" s="836"/>
      <c r="I68" s="836"/>
      <c r="J68" s="836"/>
      <c r="K68" s="836"/>
      <c r="L68" s="836"/>
      <c r="M68" s="836"/>
      <c r="N68" s="836"/>
      <c r="O68" s="471"/>
      <c r="P68" s="471"/>
      <c r="Q68" s="471"/>
      <c r="R68" s="471"/>
      <c r="S68" s="682"/>
      <c r="T68" s="682"/>
    </row>
    <row r="69" spans="1:20" s="468" customFormat="1" ht="11.25" customHeight="1" x14ac:dyDescent="0.2">
      <c r="A69" s="837" t="s">
        <v>560</v>
      </c>
      <c r="B69" s="837"/>
      <c r="C69" s="837"/>
      <c r="D69" s="837"/>
      <c r="E69" s="837"/>
      <c r="F69" s="837"/>
      <c r="G69" s="837"/>
      <c r="H69" s="837"/>
      <c r="I69" s="837"/>
      <c r="J69" s="837"/>
      <c r="K69" s="837"/>
      <c r="L69" s="837"/>
      <c r="M69" s="837"/>
      <c r="N69" s="837"/>
      <c r="O69" s="470"/>
      <c r="P69" s="470"/>
      <c r="Q69" s="470"/>
      <c r="R69" s="470"/>
      <c r="S69" s="249"/>
    </row>
    <row r="70" spans="1:20" s="308" customFormat="1" ht="11.25" customHeight="1" x14ac:dyDescent="0.2">
      <c r="A70" s="836" t="s">
        <v>561</v>
      </c>
      <c r="B70" s="836"/>
      <c r="C70" s="836"/>
      <c r="D70" s="836"/>
      <c r="E70" s="836"/>
      <c r="F70" s="836"/>
      <c r="G70" s="836"/>
      <c r="H70" s="836"/>
      <c r="I70" s="836"/>
      <c r="J70" s="836"/>
      <c r="K70" s="836"/>
      <c r="L70" s="836"/>
      <c r="M70" s="836"/>
      <c r="N70" s="836"/>
      <c r="O70" s="471"/>
      <c r="P70" s="471"/>
      <c r="Q70" s="471"/>
      <c r="R70" s="471"/>
      <c r="S70" s="683"/>
      <c r="T70" s="683"/>
    </row>
    <row r="71" spans="1:20" s="468" customFormat="1" x14ac:dyDescent="0.2">
      <c r="A71" s="837" t="s">
        <v>567</v>
      </c>
      <c r="B71" s="837"/>
      <c r="C71" s="837"/>
      <c r="D71" s="837"/>
      <c r="E71" s="837"/>
      <c r="F71" s="837"/>
      <c r="G71" s="837"/>
      <c r="H71" s="837"/>
      <c r="I71" s="837"/>
      <c r="J71" s="837"/>
      <c r="K71" s="837"/>
      <c r="L71" s="837"/>
      <c r="M71" s="837"/>
      <c r="N71" s="837"/>
      <c r="O71" s="470"/>
      <c r="P71" s="470"/>
      <c r="Q71" s="470"/>
      <c r="R71" s="470"/>
      <c r="S71" s="307"/>
      <c r="T71" s="682"/>
    </row>
    <row r="72" spans="1:20" s="468" customFormat="1" ht="11.25" customHeight="1" x14ac:dyDescent="0.2">
      <c r="A72" s="749" t="s">
        <v>562</v>
      </c>
      <c r="B72" s="749"/>
      <c r="C72" s="749"/>
      <c r="D72" s="749"/>
      <c r="E72" s="749"/>
      <c r="F72" s="749"/>
      <c r="G72" s="749"/>
      <c r="H72" s="749"/>
      <c r="I72" s="749"/>
      <c r="J72" s="749"/>
      <c r="K72" s="749"/>
      <c r="L72" s="749"/>
      <c r="M72" s="749"/>
      <c r="N72" s="749"/>
      <c r="O72" s="578"/>
      <c r="P72" s="578"/>
      <c r="Q72" s="578"/>
      <c r="R72" s="578"/>
      <c r="S72" s="682"/>
      <c r="T72" s="682"/>
    </row>
    <row r="73" spans="1:20" s="468" customFormat="1" x14ac:dyDescent="0.2">
      <c r="A73" s="749"/>
      <c r="B73" s="749"/>
      <c r="C73" s="749"/>
      <c r="D73" s="749"/>
      <c r="E73" s="749"/>
      <c r="F73" s="749"/>
      <c r="G73" s="749"/>
      <c r="H73" s="749"/>
      <c r="I73" s="749"/>
      <c r="J73" s="749"/>
      <c r="K73" s="749"/>
      <c r="L73" s="749"/>
      <c r="M73" s="749"/>
      <c r="N73" s="749"/>
      <c r="O73" s="578"/>
      <c r="P73" s="578"/>
      <c r="Q73" s="578"/>
      <c r="R73" s="578"/>
      <c r="S73" s="682"/>
      <c r="T73" s="682"/>
    </row>
    <row r="74" spans="1:20" s="468" customFormat="1" ht="11.25" customHeight="1" x14ac:dyDescent="0.2">
      <c r="A74" s="836" t="s">
        <v>563</v>
      </c>
      <c r="B74" s="836"/>
      <c r="C74" s="836"/>
      <c r="D74" s="836"/>
      <c r="E74" s="836"/>
      <c r="F74" s="836"/>
      <c r="G74" s="836"/>
      <c r="H74" s="836"/>
      <c r="I74" s="836"/>
      <c r="J74" s="836"/>
      <c r="K74" s="836"/>
      <c r="L74" s="836"/>
      <c r="M74" s="836"/>
      <c r="N74" s="836"/>
      <c r="O74" s="471"/>
      <c r="P74" s="471"/>
      <c r="Q74" s="471"/>
      <c r="R74" s="471"/>
      <c r="S74" s="682"/>
      <c r="T74" s="682"/>
    </row>
    <row r="75" spans="1:20" s="468" customFormat="1" ht="11.25" customHeight="1" x14ac:dyDescent="0.2">
      <c r="A75" s="837" t="s">
        <v>564</v>
      </c>
      <c r="B75" s="837"/>
      <c r="C75" s="837"/>
      <c r="D75" s="837"/>
      <c r="E75" s="837"/>
      <c r="F75" s="837"/>
      <c r="G75" s="837"/>
      <c r="H75" s="837"/>
      <c r="I75" s="837"/>
      <c r="J75" s="837"/>
      <c r="K75" s="837"/>
      <c r="L75" s="837"/>
      <c r="M75" s="837"/>
      <c r="N75" s="837"/>
      <c r="O75" s="470"/>
      <c r="P75" s="470"/>
      <c r="Q75" s="470"/>
      <c r="R75" s="470"/>
      <c r="S75" s="249"/>
    </row>
    <row r="76" spans="1:20" s="468" customFormat="1" ht="11.25" customHeight="1" x14ac:dyDescent="0.2">
      <c r="A76" s="836" t="s">
        <v>565</v>
      </c>
      <c r="B76" s="836"/>
      <c r="C76" s="836"/>
      <c r="D76" s="836"/>
      <c r="E76" s="836"/>
      <c r="F76" s="836"/>
      <c r="G76" s="836"/>
      <c r="H76" s="836"/>
      <c r="I76" s="836"/>
      <c r="J76" s="836"/>
      <c r="K76" s="836"/>
      <c r="L76" s="836"/>
      <c r="M76" s="836"/>
      <c r="N76" s="836"/>
      <c r="O76" s="471"/>
      <c r="P76" s="471"/>
      <c r="Q76" s="471"/>
      <c r="R76" s="471"/>
      <c r="S76" s="682"/>
      <c r="T76" s="682"/>
    </row>
    <row r="77" spans="1:20" s="468" customFormat="1" x14ac:dyDescent="0.2">
      <c r="A77" s="836"/>
      <c r="B77" s="836"/>
      <c r="C77" s="836"/>
      <c r="D77" s="836"/>
      <c r="E77" s="836"/>
      <c r="F77" s="836"/>
      <c r="G77" s="836"/>
      <c r="H77" s="836"/>
      <c r="I77" s="836"/>
      <c r="J77" s="836"/>
      <c r="K77" s="836"/>
      <c r="L77" s="836"/>
      <c r="M77" s="836"/>
      <c r="N77" s="836"/>
      <c r="O77" s="471"/>
      <c r="P77" s="471"/>
      <c r="Q77" s="471"/>
      <c r="R77" s="471"/>
      <c r="S77" s="682"/>
      <c r="T77" s="682"/>
    </row>
    <row r="78" spans="1:20" s="468" customFormat="1" ht="11.25" customHeight="1" x14ac:dyDescent="0.2">
      <c r="A78" s="837" t="s">
        <v>566</v>
      </c>
      <c r="B78" s="837"/>
      <c r="C78" s="837"/>
      <c r="D78" s="837"/>
      <c r="E78" s="837"/>
      <c r="F78" s="837"/>
      <c r="G78" s="837"/>
      <c r="H78" s="837"/>
      <c r="I78" s="837"/>
      <c r="J78" s="837"/>
      <c r="K78" s="837"/>
      <c r="L78" s="837"/>
      <c r="M78" s="837"/>
      <c r="N78" s="837"/>
      <c r="O78" s="470"/>
      <c r="P78" s="470"/>
      <c r="Q78" s="470"/>
      <c r="R78" s="470"/>
      <c r="S78" s="249"/>
    </row>
    <row r="79" spans="1:20" s="468" customFormat="1" ht="11.25" customHeight="1" x14ac:dyDescent="0.2">
      <c r="A79" s="470" t="s">
        <v>1597</v>
      </c>
      <c r="B79" s="470"/>
      <c r="C79" s="470"/>
      <c r="D79" s="470"/>
      <c r="E79" s="470"/>
      <c r="F79" s="470"/>
      <c r="G79" s="470"/>
      <c r="H79" s="470"/>
      <c r="I79" s="470"/>
      <c r="J79" s="470"/>
      <c r="K79" s="470"/>
      <c r="L79" s="470"/>
      <c r="M79" s="470"/>
      <c r="N79" s="470"/>
      <c r="O79" s="249"/>
      <c r="P79" s="249"/>
      <c r="Q79" s="249"/>
      <c r="R79" s="249"/>
      <c r="S79" s="249"/>
    </row>
    <row r="80" spans="1:20" s="468" customFormat="1" ht="11.25" customHeight="1" x14ac:dyDescent="0.2">
      <c r="A80" s="837" t="s">
        <v>517</v>
      </c>
      <c r="B80" s="837"/>
      <c r="C80" s="837"/>
      <c r="D80" s="837"/>
      <c r="E80" s="837"/>
      <c r="F80" s="837"/>
      <c r="G80" s="837"/>
      <c r="H80" s="837"/>
      <c r="I80" s="837"/>
      <c r="J80" s="837"/>
      <c r="K80" s="837"/>
      <c r="L80" s="837"/>
      <c r="M80" s="837"/>
      <c r="N80" s="837"/>
      <c r="O80" s="470"/>
      <c r="P80" s="470"/>
      <c r="Q80" s="470"/>
      <c r="R80" s="470"/>
      <c r="S80" s="249"/>
    </row>
    <row r="81" spans="1:20" s="468" customFormat="1" ht="11.25" customHeight="1" x14ac:dyDescent="0.2">
      <c r="A81" s="837" t="s">
        <v>1598</v>
      </c>
      <c r="B81" s="837"/>
      <c r="C81" s="837"/>
      <c r="D81" s="837"/>
      <c r="E81" s="837"/>
      <c r="F81" s="837"/>
      <c r="G81" s="837"/>
      <c r="H81" s="837"/>
      <c r="I81" s="837"/>
      <c r="J81" s="837"/>
      <c r="K81" s="837"/>
      <c r="L81" s="837"/>
      <c r="M81" s="837"/>
      <c r="N81" s="837"/>
      <c r="O81" s="470"/>
      <c r="P81" s="470"/>
      <c r="Q81" s="470"/>
      <c r="R81" s="470"/>
      <c r="S81" s="249"/>
    </row>
    <row r="82" spans="1:20" s="471" customFormat="1" ht="11.25" customHeight="1" x14ac:dyDescent="0.2">
      <c r="A82" s="836" t="s">
        <v>568</v>
      </c>
      <c r="B82" s="836"/>
      <c r="C82" s="836"/>
      <c r="D82" s="836"/>
      <c r="E82" s="836"/>
      <c r="F82" s="836"/>
      <c r="G82" s="836"/>
      <c r="H82" s="836"/>
      <c r="I82" s="836"/>
      <c r="J82" s="836"/>
      <c r="K82" s="836"/>
      <c r="L82" s="836"/>
      <c r="M82" s="836"/>
      <c r="N82" s="836"/>
    </row>
    <row r="83" spans="1:20" s="471" customFormat="1" x14ac:dyDescent="0.2">
      <c r="A83" s="836"/>
      <c r="B83" s="836"/>
      <c r="C83" s="836"/>
      <c r="D83" s="836"/>
      <c r="E83" s="836"/>
      <c r="F83" s="836"/>
      <c r="G83" s="836"/>
      <c r="H83" s="836"/>
      <c r="I83" s="836"/>
      <c r="J83" s="836"/>
      <c r="K83" s="836"/>
      <c r="L83" s="836"/>
      <c r="M83" s="836"/>
      <c r="N83" s="836"/>
    </row>
    <row r="84" spans="1:20" s="468" customFormat="1" ht="11.25" customHeight="1" x14ac:dyDescent="0.2">
      <c r="A84" s="837" t="s">
        <v>569</v>
      </c>
      <c r="B84" s="837"/>
      <c r="C84" s="837"/>
      <c r="D84" s="837"/>
      <c r="E84" s="837"/>
      <c r="F84" s="837"/>
      <c r="G84" s="837"/>
      <c r="H84" s="837"/>
      <c r="I84" s="837"/>
      <c r="J84" s="837"/>
      <c r="K84" s="837"/>
      <c r="L84" s="837"/>
      <c r="M84" s="837"/>
      <c r="N84" s="837"/>
      <c r="O84" s="470"/>
      <c r="P84" s="470"/>
      <c r="Q84" s="470"/>
      <c r="R84" s="470"/>
      <c r="S84" s="684"/>
      <c r="T84" s="684"/>
    </row>
    <row r="85" spans="1:20" s="468" customFormat="1" ht="11.25" customHeight="1" x14ac:dyDescent="0.2">
      <c r="A85" s="838" t="s">
        <v>195</v>
      </c>
      <c r="B85" s="838"/>
      <c r="C85" s="838"/>
      <c r="D85" s="838"/>
      <c r="E85" s="838"/>
      <c r="F85" s="838"/>
      <c r="G85" s="838"/>
      <c r="H85" s="838"/>
      <c r="I85" s="838"/>
      <c r="J85" s="838"/>
      <c r="K85" s="838"/>
      <c r="L85" s="838"/>
      <c r="M85" s="838"/>
      <c r="N85" s="838"/>
      <c r="O85" s="469"/>
      <c r="P85" s="469"/>
      <c r="Q85" s="469"/>
      <c r="R85" s="469"/>
      <c r="S85" s="469"/>
      <c r="T85" s="469"/>
    </row>
    <row r="86" spans="1:20" s="468" customFormat="1" ht="11.25" customHeight="1" x14ac:dyDescent="0.2">
      <c r="A86" s="838" t="s">
        <v>753</v>
      </c>
      <c r="B86" s="838"/>
      <c r="C86" s="838"/>
      <c r="D86" s="838"/>
      <c r="E86" s="838"/>
      <c r="F86" s="838"/>
      <c r="G86" s="838"/>
      <c r="H86" s="838"/>
      <c r="I86" s="838"/>
      <c r="J86" s="838"/>
      <c r="K86" s="838"/>
      <c r="L86" s="838"/>
      <c r="M86" s="838"/>
      <c r="N86" s="838"/>
      <c r="O86" s="469"/>
      <c r="P86" s="469"/>
      <c r="Q86" s="469"/>
      <c r="R86" s="469"/>
      <c r="S86" s="469"/>
      <c r="T86" s="469"/>
    </row>
    <row r="87" spans="1:20" s="468" customFormat="1" ht="11.25" customHeight="1" x14ac:dyDescent="0.2">
      <c r="Q87" s="253"/>
      <c r="R87" s="253"/>
      <c r="S87" s="253"/>
    </row>
    <row r="88" spans="1:20" s="468" customFormat="1" ht="11.25" customHeight="1" x14ac:dyDescent="0.2">
      <c r="A88" s="839" t="s">
        <v>785</v>
      </c>
      <c r="B88" s="839"/>
      <c r="Q88" s="253"/>
      <c r="R88" s="253"/>
      <c r="S88" s="253"/>
    </row>
  </sheetData>
  <mergeCells count="41">
    <mergeCell ref="A68:N68"/>
    <mergeCell ref="K6:K9"/>
    <mergeCell ref="P3:P9"/>
    <mergeCell ref="E3:E9"/>
    <mergeCell ref="F3:F9"/>
    <mergeCell ref="G3:G9"/>
    <mergeCell ref="H3:H9"/>
    <mergeCell ref="I3:J3"/>
    <mergeCell ref="L5:L9"/>
    <mergeCell ref="N3:N9"/>
    <mergeCell ref="A75:N75"/>
    <mergeCell ref="A76:N77"/>
    <mergeCell ref="A78:N78"/>
    <mergeCell ref="A80:N80"/>
    <mergeCell ref="A81:N81"/>
    <mergeCell ref="V1:X1"/>
    <mergeCell ref="J5:J9"/>
    <mergeCell ref="O3:O9"/>
    <mergeCell ref="A39:T39"/>
    <mergeCell ref="A38:Q38"/>
    <mergeCell ref="Q3:Q9"/>
    <mergeCell ref="T3:T9"/>
    <mergeCell ref="A11:Q11"/>
    <mergeCell ref="R3:R9"/>
    <mergeCell ref="C3:C9"/>
    <mergeCell ref="B3:B9"/>
    <mergeCell ref="D3:D9"/>
    <mergeCell ref="I4:I9"/>
    <mergeCell ref="M1:N1"/>
    <mergeCell ref="A1:K1"/>
    <mergeCell ref="M6:M9"/>
    <mergeCell ref="A69:N69"/>
    <mergeCell ref="A70:N70"/>
    <mergeCell ref="A71:N71"/>
    <mergeCell ref="A72:N73"/>
    <mergeCell ref="A74:N74"/>
    <mergeCell ref="A82:N83"/>
    <mergeCell ref="A84:N84"/>
    <mergeCell ref="A85:N85"/>
    <mergeCell ref="A86:N86"/>
    <mergeCell ref="A88:B88"/>
  </mergeCells>
  <phoneticPr fontId="22" type="noConversion"/>
  <hyperlinks>
    <hyperlink ref="M1" location="Contents!A1" display="back to contents"/>
  </hyperlinks>
  <pageMargins left="0.75" right="0.75" top="0.53" bottom="0.56000000000000005" header="0.32" footer="0.35"/>
  <pageSetup paperSize="9" scale="51" orientation="landscape" r:id="rId1"/>
  <headerFooter alignWithMargins="0"/>
  <rowBreaks count="1" manualBreakCount="1">
    <brk id="37"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A30045156</value>
    </field>
    <field name="Objective-Title">
      <value order="0">Drug-related Deaths in 2019 - tables and charts</value>
    </field>
    <field name="Objective-Description">
      <value order="0"/>
    </field>
    <field name="Objective-CreationStamp">
      <value order="0">2020-09-16T16:49:33Z</value>
    </field>
    <field name="Objective-IsApproved">
      <value order="0">false</value>
    </field>
    <field name="Objective-IsPublished">
      <value order="0">true</value>
    </field>
    <field name="Objective-DatePublished">
      <value order="0">2020-11-18T12:10:22Z</value>
    </field>
    <field name="Objective-ModificationStamp">
      <value order="0">2020-11-18T12:10:22Z</value>
    </field>
    <field name="Objective-Owner">
      <value order="0">Dixon, Frank FJ (N310421)</value>
    </field>
    <field name="Objective-Path">
      <value order="0">Objective Global Folder:SG File Plan:People, communities and living:Population and migration:Demography:Research and analysis: Demography:National Records of Scotland (NRS): Vital Events: Publications: Drug-related Deaths: 2016-2021</value>
    </field>
    <field name="Objective-Parent">
      <value order="0">National Records of Scotland (NRS): Vital Events: Publications: Drug-related Deaths: 2016-2021</value>
    </field>
    <field name="Objective-State">
      <value order="0">Published</value>
    </field>
    <field name="Objective-VersionId">
      <value order="0">vA44945813</value>
    </field>
    <field name="Objective-Version">
      <value order="0">1.0</value>
    </field>
    <field name="Objective-VersionNumber">
      <value order="0">10</value>
    </field>
    <field name="Objective-VersionComment">
      <value order="0"/>
    </field>
    <field name="Objective-FileNumber">
      <value order="0">PROJ/11656</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39</vt:i4>
      </vt:variant>
    </vt:vector>
  </HeadingPairs>
  <TitlesOfParts>
    <vt:vector size="89" baseType="lpstr">
      <vt:lpstr>Contents</vt:lpstr>
      <vt:lpstr>1 - summary</vt:lpstr>
      <vt:lpstr>Figure 1</vt:lpstr>
      <vt:lpstr>2 - causes</vt:lpstr>
      <vt:lpstr>3 - drugs reported</vt:lpstr>
      <vt:lpstr>4 - sex and age</vt:lpstr>
      <vt:lpstr>5 - sex age cause</vt:lpstr>
      <vt:lpstr>6 - sex, age and drugs</vt:lpstr>
      <vt:lpstr>7 - only one drug involved</vt:lpstr>
      <vt:lpstr>8 - death rates by age</vt:lpstr>
      <vt:lpstr>9 - per problem drug user</vt:lpstr>
      <vt:lpstr>HB1 - summary</vt:lpstr>
      <vt:lpstr>HB2 - causes</vt:lpstr>
      <vt:lpstr>HB3 - drugs reported</vt:lpstr>
      <vt:lpstr>HB4 - rates by age-group</vt:lpstr>
      <vt:lpstr>HB5 - per problem drug user</vt:lpstr>
      <vt:lpstr>Figure 2</vt:lpstr>
      <vt:lpstr>C1 - summary</vt:lpstr>
      <vt:lpstr>C2 - causes</vt:lpstr>
      <vt:lpstr>C3 - drugs reported</vt:lpstr>
      <vt:lpstr>C4 - rates by age-group</vt:lpstr>
      <vt:lpstr>C5 - per problem drug user</vt:lpstr>
      <vt:lpstr>Figure 3</vt:lpstr>
      <vt:lpstr>X - diff defs</vt:lpstr>
      <vt:lpstr>Figure 4</vt:lpstr>
      <vt:lpstr>Y - ONS 'wide' defn - drugs</vt:lpstr>
      <vt:lpstr>Z - excluded and other causes</vt:lpstr>
      <vt:lpstr>NPS1</vt:lpstr>
      <vt:lpstr>NPS2</vt:lpstr>
      <vt:lpstr>NPS3</vt:lpstr>
      <vt:lpstr>CS1 - 'extra' deaths - drugs</vt:lpstr>
      <vt:lpstr>CS2 - 'extra' deaths - age sex</vt:lpstr>
      <vt:lpstr>EMCDDA - drug-induced deaths</vt:lpstr>
      <vt:lpstr>working + background</vt:lpstr>
      <vt:lpstr>unspecified drug</vt:lpstr>
      <vt:lpstr>1+ of main drugs implic</vt:lpstr>
      <vt:lpstr>only drug implicated ...</vt:lpstr>
      <vt:lpstr>no drug was implicated</vt:lpstr>
      <vt:lpstr>8 calc Scots rates</vt:lpstr>
      <vt:lpstr>9 for prob drug user</vt:lpstr>
      <vt:lpstr>HB1 C1 calc first 5-yr aves</vt:lpstr>
      <vt:lpstr>HB4 calc HB rates</vt:lpstr>
      <vt:lpstr>Fig 2 calc rates</vt:lpstr>
      <vt:lpstr>C4 calc LA rates</vt:lpstr>
      <vt:lpstr>Fig 3 calc rates</vt:lpstr>
      <vt:lpstr>Fig 4 per million </vt:lpstr>
      <vt:lpstr>calc Scot rate for Table EMCDDA</vt:lpstr>
      <vt:lpstr>S UK rate per mill pop all ages</vt:lpstr>
      <vt:lpstr>Number of drugs implicated</vt:lpstr>
      <vt:lpstr>Number of drugs mentioned</vt:lpstr>
      <vt:lpstr>'1 - summary'!Print_Area</vt:lpstr>
      <vt:lpstr>'1+ of main drugs implic'!Print_Area</vt:lpstr>
      <vt:lpstr>'2 - causes'!Print_Area</vt:lpstr>
      <vt:lpstr>'3 - drugs reported'!Print_Area</vt:lpstr>
      <vt:lpstr>'4 - sex and age'!Print_Area</vt:lpstr>
      <vt:lpstr>'5 - sex age cause'!Print_Area</vt:lpstr>
      <vt:lpstr>'6 - sex, age and drugs'!Print_Area</vt:lpstr>
      <vt:lpstr>'7 - only one drug involved'!Print_Area</vt:lpstr>
      <vt:lpstr>'8 - death rates by age'!Print_Area</vt:lpstr>
      <vt:lpstr>'8 calc Scots rates'!Print_Area</vt:lpstr>
      <vt:lpstr>'9 - per problem drug user'!Print_Area</vt:lpstr>
      <vt:lpstr>'9 for prob drug user'!Print_Area</vt:lpstr>
      <vt:lpstr>'C1 - summary'!Print_Area</vt:lpstr>
      <vt:lpstr>'C2 - causes'!Print_Area</vt:lpstr>
      <vt:lpstr>'C3 - drugs reported'!Print_Area</vt:lpstr>
      <vt:lpstr>'C4 - rates by age-group'!Print_Area</vt:lpstr>
      <vt:lpstr>'C5 - per problem drug user'!Print_Area</vt:lpstr>
      <vt:lpstr>'CS1 - ''extra'' deaths - drugs'!Print_Area</vt:lpstr>
      <vt:lpstr>'CS2 - ''extra'' deaths - age sex'!Print_Area</vt:lpstr>
      <vt:lpstr>'EMCDDA - drug-induced deaths'!Print_Area</vt:lpstr>
      <vt:lpstr>'Fig 2 calc rates'!Print_Area</vt:lpstr>
      <vt:lpstr>'Fig 3 calc rates'!Print_Area</vt:lpstr>
      <vt:lpstr>'Figure 1'!Print_Area</vt:lpstr>
      <vt:lpstr>'Figure 2'!Print_Area</vt:lpstr>
      <vt:lpstr>'Figure 3'!Print_Area</vt:lpstr>
      <vt:lpstr>'Figure 4'!Print_Area</vt:lpstr>
      <vt:lpstr>'HB1 - summary'!Print_Area</vt:lpstr>
      <vt:lpstr>'HB1 C1 calc first 5-yr aves'!Print_Area</vt:lpstr>
      <vt:lpstr>'HB2 - causes'!Print_Area</vt:lpstr>
      <vt:lpstr>'HB3 - drugs reported'!Print_Area</vt:lpstr>
      <vt:lpstr>'HB4 - rates by age-group'!Print_Area</vt:lpstr>
      <vt:lpstr>'HB5 - per problem drug user'!Print_Area</vt:lpstr>
      <vt:lpstr>'NPS1'!Print_Area</vt:lpstr>
      <vt:lpstr>'NPS2'!Print_Area</vt:lpstr>
      <vt:lpstr>'NPS3'!Print_Area</vt:lpstr>
      <vt:lpstr>'unspecified drug'!Print_Area</vt:lpstr>
      <vt:lpstr>'X - diff defs'!Print_Area</vt:lpstr>
      <vt:lpstr>'Y - ONS ''wide'' defn - drugs'!Print_Area</vt:lpstr>
      <vt:lpstr>'Z - excluded and other causes'!Print_Area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cp:lastPrinted>2020-11-06T16:58:19Z</cp:lastPrinted>
  <dcterms:created xsi:type="dcterms:W3CDTF">2000-07-12T06:56:02Z</dcterms:created>
  <dcterms:modified xsi:type="dcterms:W3CDTF">2020-12-10T15:19:04Z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A30045156</vt:lpwstr>
  </property>
  <property fmtid="{D5CDD505-2E9C-101B-9397-08002B2CF9AE}" pid="4" name="Objective-Title">
    <vt:lpwstr>Drug-related Deaths in 2019 - tables and charts</vt:lpwstr>
  </property>
  <property fmtid="{D5CDD505-2E9C-101B-9397-08002B2CF9AE}" pid="5" name="Objective-Comment">
    <vt:lpwstr/>
  </property>
  <property fmtid="{D5CDD505-2E9C-101B-9397-08002B2CF9AE}" pid="6" name="Objective-CreationStamp">
    <vt:filetime>2020-09-16T16:49:40Z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2020-11-18T12:10:22Z</vt:filetime>
  </property>
  <property fmtid="{D5CDD505-2E9C-101B-9397-08002B2CF9AE}" pid="10" name="Objective-ModificationStamp">
    <vt:filetime>2020-11-18T12:10:22Z</vt:filetime>
  </property>
  <property fmtid="{D5CDD505-2E9C-101B-9397-08002B2CF9AE}" pid="11" name="Objective-Owner">
    <vt:lpwstr>Dixon, Frank FJ (N310421)</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Drug-related Deaths: 2016-2021:</vt:lpwstr>
  </property>
  <property fmtid="{D5CDD505-2E9C-101B-9397-08002B2CF9AE}" pid="13" name="Objective-Parent">
    <vt:lpwstr>National Records of Scotland (NRS): Vital Events: Publications: Drug-related Deaths: 2016-2021</vt:lpwstr>
  </property>
  <property fmtid="{D5CDD505-2E9C-101B-9397-08002B2CF9AE}" pid="14" name="Objective-State">
    <vt:lpwstr>Published</vt:lpwstr>
  </property>
  <property fmtid="{D5CDD505-2E9C-101B-9397-08002B2CF9AE}" pid="15" name="Objective-Version">
    <vt:lpwstr>1.0</vt:lpwstr>
  </property>
  <property fmtid="{D5CDD505-2E9C-101B-9397-08002B2CF9AE}" pid="16" name="Objective-VersionNumber">
    <vt:r8>10</vt:r8>
  </property>
  <property fmtid="{D5CDD505-2E9C-101B-9397-08002B2CF9AE}" pid="17" name="Objective-VersionComment">
    <vt:lpwstr/>
  </property>
  <property fmtid="{D5CDD505-2E9C-101B-9397-08002B2CF9AE}" pid="18" name="Objective-FileNumber">
    <vt:lpwstr>PROJ/11656</vt:lpwstr>
  </property>
  <property fmtid="{D5CDD505-2E9C-101B-9397-08002B2CF9AE}" pid="19" name="Objective-Classification">
    <vt:lpwstr>[Inherited - OFFICIAL-SENSITIVE]</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vA44945813</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ies>
</file>