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3285" windowWidth="6600" windowHeight="5820" tabRatio="652"/>
  </bookViews>
  <sheets>
    <sheet name="Contents" sheetId="32" r:id="rId1"/>
    <sheet name="1 - summary" sheetId="8" r:id="rId2"/>
    <sheet name="Figure 1" sheetId="14" r:id="rId3"/>
    <sheet name="2 - causes" sheetId="33" r:id="rId4"/>
    <sheet name="3 - drugs reported" sheetId="34" r:id="rId5"/>
    <sheet name="4 - sex and age" sheetId="35" r:id="rId6"/>
    <sheet name="5 - sex age cause" sheetId="36" r:id="rId7"/>
    <sheet name="6 - sex, age and drugs" sheetId="37" r:id="rId8"/>
    <sheet name="7 - only one drug involved" sheetId="38" r:id="rId9"/>
    <sheet name="8 - death rates by age" sheetId="20" r:id="rId10"/>
    <sheet name="9 - per problem drug user" sheetId="54" r:id="rId11"/>
    <sheet name="HB1 - summary" sheetId="2" r:id="rId12"/>
    <sheet name="HB2 - causes" sheetId="39" r:id="rId13"/>
    <sheet name="HB3 - drugs reported" sheetId="40" r:id="rId14"/>
    <sheet name="HB4 - rates by age-group" sheetId="30" r:id="rId15"/>
    <sheet name="HB5 - per problem drug user" sheetId="53" r:id="rId16"/>
    <sheet name="Figure 2" sheetId="51" r:id="rId17"/>
    <sheet name="C1 - summary" sheetId="11" r:id="rId18"/>
    <sheet name="C2 - causes" sheetId="41" r:id="rId19"/>
    <sheet name="C3 - drugs reported" sheetId="42" r:id="rId20"/>
    <sheet name="C4 - rates by age-group" sheetId="31" r:id="rId21"/>
    <sheet name="C5 - per problem drug user" sheetId="52" r:id="rId22"/>
    <sheet name="Figure 3" sheetId="50" r:id="rId23"/>
    <sheet name="X - different definitions" sheetId="12" r:id="rId24"/>
    <sheet name="Figure 4" sheetId="16" r:id="rId25"/>
    <sheet name="Y - ONS 'wide' defn - drugs" sheetId="43" r:id="rId26"/>
    <sheet name="Z - excluded and other causes" sheetId="44" r:id="rId27"/>
    <sheet name="NPS1" sheetId="57" r:id="rId28"/>
    <sheet name="NPS2" sheetId="58" r:id="rId29"/>
    <sheet name="NPS3" sheetId="59" r:id="rId30"/>
    <sheet name="CS1 - 'extra' deaths - drugs" sheetId="62" r:id="rId31"/>
    <sheet name="CS2 - 'extra' deaths - age sex" sheetId="63" r:id="rId32"/>
    <sheet name="working + background" sheetId="23" r:id="rId33"/>
    <sheet name="unspecified drug" sheetId="24" r:id="rId34"/>
    <sheet name="1+ of main drugs implic" sheetId="25" r:id="rId35"/>
    <sheet name="8 calc Scots rates" sheetId="19" r:id="rId36"/>
    <sheet name="9 for prob drug user" sheetId="56" r:id="rId37"/>
    <sheet name="HB1 and C1 calc 00-04 averages" sheetId="60" r:id="rId38"/>
    <sheet name="HB4 calc HB rates" sheetId="18" r:id="rId39"/>
    <sheet name="Calc new HB 5-yr age grp pops" sheetId="61" r:id="rId40"/>
    <sheet name="Fig 2 calc rates" sheetId="49" r:id="rId41"/>
    <sheet name="C4 calc LA rates" sheetId="27" r:id="rId42"/>
    <sheet name="Fig 3 calc rates" sheetId="55" r:id="rId43"/>
  </sheets>
  <definedNames>
    <definedName name="_xlnm.Print_Area" localSheetId="1">'1 - summary'!$A$1:$K$34</definedName>
    <definedName name="_xlnm.Print_Area" localSheetId="34">'1+ of main drugs implic'!$A$1:$I$25</definedName>
    <definedName name="_xlnm.Print_Area" localSheetId="3">'2 - causes'!$A$1:$H$47</definedName>
    <definedName name="_xlnm.Print_Area" localSheetId="4">'3 - drugs reported'!$A$1:$O$45</definedName>
    <definedName name="_xlnm.Print_Area" localSheetId="5">'4 - sex and age'!$A$1:$R$35</definedName>
    <definedName name="_xlnm.Print_Area" localSheetId="6">'5 - sex age cause'!$A$1:$I$72</definedName>
    <definedName name="_xlnm.Print_Area" localSheetId="7">'6 - sex, age and drugs'!$A$1:$O$72</definedName>
    <definedName name="_xlnm.Print_Area" localSheetId="8">'7 - only one drug involved'!$A$1:$Q$83</definedName>
    <definedName name="_xlnm.Print_Area" localSheetId="9">'8 - death rates by age'!$A$1:$I$33</definedName>
    <definedName name="_xlnm.Print_Area" localSheetId="10">'9 - per problem drug user'!$A$1:$N$38</definedName>
    <definedName name="_xlnm.Print_Area" localSheetId="36">'9 for prob drug user'!$A$1:$R$39</definedName>
    <definedName name="_xlnm.Print_Area" localSheetId="17">'C1 - summary'!$A$1:$S$41</definedName>
    <definedName name="_xlnm.Print_Area" localSheetId="18">'C2 - causes'!$A$1:$H$91</definedName>
    <definedName name="_xlnm.Print_Area" localSheetId="19">'C3 - drugs reported'!$A$1:$O$50</definedName>
    <definedName name="_xlnm.Print_Area" localSheetId="20">'C4 - rates by age-group'!$A$1:$I$50</definedName>
    <definedName name="_xlnm.Print_Area" localSheetId="21">'C5 - per problem drug user'!$A$1:$N$49</definedName>
    <definedName name="_xlnm.Print_Area" localSheetId="39">'Calc new HB 5-yr age grp pops'!$A$1:$V$80</definedName>
    <definedName name="_xlnm.Print_Area" localSheetId="30">'CS1 - ''extra'' deaths - drugs'!$A$1:$S$32</definedName>
    <definedName name="_xlnm.Print_Area" localSheetId="31">'CS2 - ''extra'' deaths - age sex'!$A$1:$S$45</definedName>
    <definedName name="_xlnm.Print_Area" localSheetId="40">'Fig 2 calc rates'!$A$1:$I$21</definedName>
    <definedName name="_xlnm.Print_Area" localSheetId="42">'Fig 3 calc rates'!$A$1:$H$39</definedName>
    <definedName name="_xlnm.Print_Area" localSheetId="2">'Figure 1'!$A$1:$L$43</definedName>
    <definedName name="_xlnm.Print_Area" localSheetId="16">'Figure 2'!$A$1:$M$62</definedName>
    <definedName name="_xlnm.Print_Area" localSheetId="22">'Figure 3'!$B$1:$N$63</definedName>
    <definedName name="_xlnm.Print_Area" localSheetId="24">'Figure 4'!$A$1:$K$37</definedName>
    <definedName name="_xlnm.Print_Area" localSheetId="11">'HB1 - summary'!$A$1:$R$54</definedName>
    <definedName name="_xlnm.Print_Area" localSheetId="37">'HB1 and C1 calc 00-04 averages'!$A$1:$J$61</definedName>
    <definedName name="_xlnm.Print_Area" localSheetId="12">'HB2 - causes'!$A$1:$H$56</definedName>
    <definedName name="_xlnm.Print_Area" localSheetId="13">'HB3 - drugs reported'!$A$1:$O$31</definedName>
    <definedName name="_xlnm.Print_Area" localSheetId="14">'HB4 - rates by age-group'!$A$1:$I$33</definedName>
    <definedName name="_xlnm.Print_Area" localSheetId="15">'HB5 - per problem drug user'!$A$1:$N$39</definedName>
    <definedName name="_xlnm.Print_Area" localSheetId="27">'NPS1'!$A$1:$L$81</definedName>
    <definedName name="_xlnm.Print_Area" localSheetId="28">'NPS2'!$A$1:$P$56</definedName>
    <definedName name="_xlnm.Print_Area" localSheetId="29">'NPS3'!$A$1:$F$205</definedName>
    <definedName name="_xlnm.Print_Area" localSheetId="33">'unspecified drug'!$A$1:$L$29</definedName>
    <definedName name="_xlnm.Print_Area" localSheetId="23">'X - different definitions'!$A$1:$G$30</definedName>
    <definedName name="_xlnm.Print_Area" localSheetId="25">'Y - ONS ''wide'' defn - drugs'!$A$1:$M$52</definedName>
    <definedName name="_xlnm.Print_Area" localSheetId="26">'Z - excluded and other causes'!$A$1:$Q$42</definedName>
  </definedNames>
  <calcPr calcId="145621"/>
</workbook>
</file>

<file path=xl/calcChain.xml><?xml version="1.0" encoding="utf-8"?>
<calcChain xmlns="http://schemas.openxmlformats.org/spreadsheetml/2006/main">
  <c r="H9" i="54" l="1"/>
  <c r="D24" i="54"/>
  <c r="D25" i="54"/>
  <c r="D26" i="54"/>
  <c r="C21" i="25" l="1"/>
  <c r="D21" i="25"/>
  <c r="B21" i="25"/>
  <c r="M7" i="19" l="1"/>
  <c r="M8" i="19"/>
  <c r="M9" i="19"/>
  <c r="M10" i="19"/>
  <c r="M11" i="19"/>
  <c r="M12" i="19"/>
  <c r="M13" i="19"/>
  <c r="M14" i="19"/>
  <c r="M15" i="19"/>
  <c r="M16" i="19"/>
  <c r="M17" i="19"/>
  <c r="M18" i="19"/>
  <c r="M19" i="19"/>
  <c r="M20" i="19"/>
  <c r="M6" i="19"/>
  <c r="D8" i="35" l="1"/>
  <c r="E8" i="35"/>
  <c r="G8" i="35"/>
  <c r="H8" i="35"/>
  <c r="I8" i="35"/>
  <c r="J8" i="35"/>
  <c r="K8" i="35"/>
  <c r="L8" i="35"/>
  <c r="M8" i="35"/>
  <c r="B8" i="35"/>
  <c r="N12" i="2" l="1"/>
  <c r="N13" i="2"/>
  <c r="N14" i="2"/>
  <c r="N15" i="2"/>
  <c r="N16" i="2"/>
  <c r="N17" i="2"/>
  <c r="N18" i="2"/>
  <c r="N19" i="2"/>
  <c r="N20" i="2"/>
  <c r="N21" i="2"/>
  <c r="N22" i="2"/>
  <c r="N23" i="2"/>
  <c r="N24" i="2"/>
  <c r="N11" i="2"/>
  <c r="N9" i="2"/>
  <c r="N33" i="11"/>
  <c r="N34" i="11"/>
  <c r="N35" i="11"/>
  <c r="N36" i="11"/>
  <c r="N37" i="11"/>
  <c r="N38"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5"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7" i="11"/>
  <c r="O5" i="11"/>
  <c r="H34" i="52" l="1"/>
  <c r="A28" i="55"/>
  <c r="A16" i="49"/>
  <c r="H23" i="53"/>
  <c r="D28" i="18"/>
  <c r="E28" i="18"/>
  <c r="F28" i="18"/>
  <c r="G28" i="18"/>
  <c r="H28" i="18"/>
  <c r="I28" i="18"/>
  <c r="J28" i="18"/>
  <c r="K28" i="18"/>
  <c r="L28" i="18"/>
  <c r="M28" i="18"/>
  <c r="N28" i="18"/>
  <c r="O28" i="18"/>
  <c r="P28" i="18"/>
  <c r="Q28" i="18"/>
  <c r="R28" i="18"/>
  <c r="S28" i="18"/>
  <c r="T28" i="18"/>
  <c r="U28" i="18"/>
  <c r="V28" i="18"/>
  <c r="D29" i="18"/>
  <c r="E29" i="18"/>
  <c r="F29" i="18"/>
  <c r="G29" i="18"/>
  <c r="H29" i="18"/>
  <c r="I29" i="18"/>
  <c r="J29" i="18"/>
  <c r="K29" i="18"/>
  <c r="L29" i="18"/>
  <c r="M29" i="18"/>
  <c r="N29" i="18"/>
  <c r="O29" i="18"/>
  <c r="P29" i="18"/>
  <c r="Q29" i="18"/>
  <c r="R29" i="18"/>
  <c r="S29" i="18"/>
  <c r="T29" i="18"/>
  <c r="U29" i="18"/>
  <c r="V29" i="18"/>
  <c r="D30" i="18"/>
  <c r="E30" i="18"/>
  <c r="F30" i="18"/>
  <c r="G30" i="18"/>
  <c r="H30" i="18"/>
  <c r="I30" i="18"/>
  <c r="J30" i="18"/>
  <c r="K30" i="18"/>
  <c r="L30" i="18"/>
  <c r="M30" i="18"/>
  <c r="N30" i="18"/>
  <c r="O30" i="18"/>
  <c r="P30" i="18"/>
  <c r="Q30" i="18"/>
  <c r="R30" i="18"/>
  <c r="S30" i="18"/>
  <c r="T30" i="18"/>
  <c r="U30" i="18"/>
  <c r="V30" i="18"/>
  <c r="D31" i="18"/>
  <c r="E31" i="18"/>
  <c r="F31" i="18"/>
  <c r="G31" i="18"/>
  <c r="H31" i="18"/>
  <c r="I31" i="18"/>
  <c r="J31" i="18"/>
  <c r="K31" i="18"/>
  <c r="L31" i="18"/>
  <c r="M31" i="18"/>
  <c r="N31" i="18"/>
  <c r="O31" i="18"/>
  <c r="P31" i="18"/>
  <c r="Q31" i="18"/>
  <c r="R31" i="18"/>
  <c r="S31" i="18"/>
  <c r="T31" i="18"/>
  <c r="U31" i="18"/>
  <c r="V31" i="18"/>
  <c r="D32" i="18"/>
  <c r="E32" i="18"/>
  <c r="F32" i="18"/>
  <c r="G32" i="18"/>
  <c r="H32" i="18"/>
  <c r="I32" i="18"/>
  <c r="J32" i="18"/>
  <c r="K32" i="18"/>
  <c r="L32" i="18"/>
  <c r="M32" i="18"/>
  <c r="N32" i="18"/>
  <c r="O32" i="18"/>
  <c r="P32" i="18"/>
  <c r="Q32" i="18"/>
  <c r="R32" i="18"/>
  <c r="S32" i="18"/>
  <c r="T32" i="18"/>
  <c r="U32" i="18"/>
  <c r="V32" i="18"/>
  <c r="D33" i="18"/>
  <c r="E33" i="18"/>
  <c r="F33" i="18"/>
  <c r="G33" i="18"/>
  <c r="H33" i="18"/>
  <c r="I33" i="18"/>
  <c r="J33" i="18"/>
  <c r="K33" i="18"/>
  <c r="L33" i="18"/>
  <c r="M33" i="18"/>
  <c r="N33" i="18"/>
  <c r="O33" i="18"/>
  <c r="P33" i="18"/>
  <c r="Q33" i="18"/>
  <c r="R33" i="18"/>
  <c r="S33" i="18"/>
  <c r="T33" i="18"/>
  <c r="U33" i="18"/>
  <c r="V33" i="18"/>
  <c r="D34" i="18"/>
  <c r="E34" i="18"/>
  <c r="F34" i="18"/>
  <c r="G34" i="18"/>
  <c r="H34" i="18"/>
  <c r="I34" i="18"/>
  <c r="J34" i="18"/>
  <c r="K34" i="18"/>
  <c r="L34" i="18"/>
  <c r="M34" i="18"/>
  <c r="N34" i="18"/>
  <c r="O34" i="18"/>
  <c r="P34" i="18"/>
  <c r="Q34" i="18"/>
  <c r="R34" i="18"/>
  <c r="S34" i="18"/>
  <c r="T34" i="18"/>
  <c r="U34" i="18"/>
  <c r="V34" i="18"/>
  <c r="D35" i="18"/>
  <c r="E35" i="18"/>
  <c r="F35" i="18"/>
  <c r="G35" i="18"/>
  <c r="H35" i="18"/>
  <c r="I35" i="18"/>
  <c r="J35" i="18"/>
  <c r="K35" i="18"/>
  <c r="L35" i="18"/>
  <c r="M35" i="18"/>
  <c r="N35" i="18"/>
  <c r="O35" i="18"/>
  <c r="P35" i="18"/>
  <c r="Q35" i="18"/>
  <c r="R35" i="18"/>
  <c r="S35" i="18"/>
  <c r="T35" i="18"/>
  <c r="U35" i="18"/>
  <c r="V35" i="18"/>
  <c r="D36" i="18"/>
  <c r="E36" i="18"/>
  <c r="F36" i="18"/>
  <c r="G36" i="18"/>
  <c r="H36" i="18"/>
  <c r="I36" i="18"/>
  <c r="J36" i="18"/>
  <c r="K36" i="18"/>
  <c r="L36" i="18"/>
  <c r="M36" i="18"/>
  <c r="N36" i="18"/>
  <c r="O36" i="18"/>
  <c r="P36" i="18"/>
  <c r="Q36" i="18"/>
  <c r="R36" i="18"/>
  <c r="S36" i="18"/>
  <c r="T36" i="18"/>
  <c r="U36" i="18"/>
  <c r="V36" i="18"/>
  <c r="D37" i="18"/>
  <c r="E37" i="18"/>
  <c r="F37" i="18"/>
  <c r="G37" i="18"/>
  <c r="H37" i="18"/>
  <c r="I37" i="18"/>
  <c r="J37" i="18"/>
  <c r="K37" i="18"/>
  <c r="L37" i="18"/>
  <c r="M37" i="18"/>
  <c r="N37" i="18"/>
  <c r="O37" i="18"/>
  <c r="P37" i="18"/>
  <c r="Q37" i="18"/>
  <c r="R37" i="18"/>
  <c r="S37" i="18"/>
  <c r="T37" i="18"/>
  <c r="U37" i="18"/>
  <c r="V37" i="18"/>
  <c r="D38" i="18"/>
  <c r="E38" i="18"/>
  <c r="F38" i="18"/>
  <c r="G38" i="18"/>
  <c r="H38" i="18"/>
  <c r="I38" i="18"/>
  <c r="J38" i="18"/>
  <c r="K38" i="18"/>
  <c r="L38" i="18"/>
  <c r="M38" i="18"/>
  <c r="N38" i="18"/>
  <c r="O38" i="18"/>
  <c r="P38" i="18"/>
  <c r="Q38" i="18"/>
  <c r="R38" i="18"/>
  <c r="S38" i="18"/>
  <c r="T38" i="18"/>
  <c r="U38" i="18"/>
  <c r="V38" i="18"/>
  <c r="D39" i="18"/>
  <c r="E39" i="18"/>
  <c r="F39" i="18"/>
  <c r="G39" i="18"/>
  <c r="H39" i="18"/>
  <c r="I39" i="18"/>
  <c r="J39" i="18"/>
  <c r="K39" i="18"/>
  <c r="L39" i="18"/>
  <c r="M39" i="18"/>
  <c r="N39" i="18"/>
  <c r="O39" i="18"/>
  <c r="P39" i="18"/>
  <c r="Q39" i="18"/>
  <c r="R39" i="18"/>
  <c r="S39" i="18"/>
  <c r="T39" i="18"/>
  <c r="U39" i="18"/>
  <c r="V39" i="18"/>
  <c r="D40" i="18"/>
  <c r="E40" i="18"/>
  <c r="F40" i="18"/>
  <c r="G40" i="18"/>
  <c r="H40" i="18"/>
  <c r="I40" i="18"/>
  <c r="J40" i="18"/>
  <c r="K40" i="18"/>
  <c r="L40" i="18"/>
  <c r="M40" i="18"/>
  <c r="N40" i="18"/>
  <c r="O40" i="18"/>
  <c r="P40" i="18"/>
  <c r="Q40" i="18"/>
  <c r="R40" i="18"/>
  <c r="S40" i="18"/>
  <c r="T40" i="18"/>
  <c r="U40" i="18"/>
  <c r="V40" i="18"/>
  <c r="E27" i="18"/>
  <c r="F27" i="18"/>
  <c r="G27" i="18"/>
  <c r="H27" i="18"/>
  <c r="I27" i="18"/>
  <c r="J27" i="18"/>
  <c r="K27" i="18"/>
  <c r="L27" i="18"/>
  <c r="M27" i="18"/>
  <c r="N27" i="18"/>
  <c r="O27" i="18"/>
  <c r="P27" i="18"/>
  <c r="Q27" i="18"/>
  <c r="R27" i="18"/>
  <c r="S27" i="18"/>
  <c r="T27" i="18"/>
  <c r="U27" i="18"/>
  <c r="V27" i="18"/>
  <c r="D27" i="18"/>
  <c r="E25" i="18"/>
  <c r="F25" i="18"/>
  <c r="G25" i="18"/>
  <c r="H25" i="18"/>
  <c r="I25" i="18"/>
  <c r="J25" i="18"/>
  <c r="K25" i="18"/>
  <c r="L25" i="18"/>
  <c r="M25" i="18"/>
  <c r="N25" i="18"/>
  <c r="O25" i="18"/>
  <c r="P25" i="18"/>
  <c r="Q25" i="18"/>
  <c r="R25" i="18"/>
  <c r="S25" i="18"/>
  <c r="T25" i="18"/>
  <c r="U25" i="18"/>
  <c r="V25" i="18"/>
  <c r="D25" i="18"/>
  <c r="B28" i="18"/>
  <c r="B29" i="18"/>
  <c r="B30" i="18"/>
  <c r="B31" i="18"/>
  <c r="B32" i="18"/>
  <c r="B33" i="18"/>
  <c r="B34" i="18"/>
  <c r="B35" i="18"/>
  <c r="B36" i="18"/>
  <c r="B37" i="18"/>
  <c r="B38" i="18"/>
  <c r="B39" i="18"/>
  <c r="B40" i="18"/>
  <c r="B27" i="18"/>
  <c r="B25" i="18"/>
  <c r="G27" i="58"/>
  <c r="H27" i="58"/>
  <c r="I27" i="58"/>
  <c r="J27" i="58"/>
  <c r="K27" i="58"/>
  <c r="L27" i="58"/>
  <c r="M27" i="58"/>
  <c r="N27" i="58"/>
  <c r="O27" i="58"/>
  <c r="P27" i="58"/>
  <c r="G28" i="58"/>
  <c r="H28" i="58"/>
  <c r="I28" i="58"/>
  <c r="J28" i="58"/>
  <c r="K28" i="58"/>
  <c r="L28" i="58"/>
  <c r="M28" i="58"/>
  <c r="N28" i="58"/>
  <c r="O28" i="58"/>
  <c r="P28" i="58"/>
  <c r="F28" i="58"/>
  <c r="F27" i="58"/>
  <c r="B23" i="20"/>
  <c r="C23" i="20"/>
  <c r="D23" i="20"/>
  <c r="E23" i="20"/>
  <c r="F23" i="20"/>
  <c r="G23" i="20"/>
  <c r="H23" i="20"/>
  <c r="A77" i="19"/>
  <c r="C77" i="19"/>
  <c r="D77" i="19"/>
  <c r="E77" i="19"/>
  <c r="F77" i="19"/>
  <c r="G77" i="19"/>
  <c r="I77" i="19"/>
  <c r="K77" i="19"/>
  <c r="A58" i="19"/>
  <c r="C58" i="19"/>
  <c r="D58" i="19"/>
  <c r="E58" i="19"/>
  <c r="F58" i="19"/>
  <c r="G58" i="19"/>
  <c r="I58" i="19"/>
  <c r="K58" i="19"/>
  <c r="K20" i="19"/>
  <c r="E20" i="25"/>
  <c r="H24" i="24"/>
  <c r="D24" i="24"/>
  <c r="G25" i="24"/>
  <c r="F25" i="24"/>
  <c r="C25" i="24"/>
  <c r="B25" i="24"/>
  <c r="O12" i="2"/>
  <c r="O13" i="2"/>
  <c r="O14" i="2"/>
  <c r="O15" i="2"/>
  <c r="O16" i="2"/>
  <c r="O17" i="2"/>
  <c r="O18" i="2"/>
  <c r="O19" i="2"/>
  <c r="O20" i="2"/>
  <c r="O21" i="2"/>
  <c r="O22" i="2"/>
  <c r="O23" i="2"/>
  <c r="O24" i="2"/>
  <c r="O11" i="2"/>
  <c r="O9" i="2"/>
  <c r="P25" i="44" l="1"/>
  <c r="P16" i="44"/>
  <c r="N61" i="38"/>
  <c r="N60" i="38"/>
  <c r="N59" i="38"/>
  <c r="N58" i="38"/>
  <c r="N57" i="38"/>
  <c r="N54" i="38"/>
  <c r="N53" i="38"/>
  <c r="N52" i="38"/>
  <c r="N51" i="38"/>
  <c r="N50" i="38"/>
  <c r="N47" i="38"/>
  <c r="N46" i="38"/>
  <c r="N45" i="38"/>
  <c r="N44" i="38"/>
  <c r="N43" i="38"/>
  <c r="N41" i="38"/>
  <c r="N40" i="38"/>
  <c r="N38" i="38"/>
  <c r="N13" i="38"/>
  <c r="N15" i="38"/>
  <c r="N16" i="38"/>
  <c r="N17" i="38"/>
  <c r="N18" i="38"/>
  <c r="N19" i="38"/>
  <c r="N22" i="38"/>
  <c r="N23" i="38"/>
  <c r="N24" i="38"/>
  <c r="N25" i="38"/>
  <c r="N26" i="38"/>
  <c r="N29" i="38"/>
  <c r="N30" i="38"/>
  <c r="N31" i="38"/>
  <c r="N32" i="38"/>
  <c r="N33" i="38"/>
  <c r="N12" i="38"/>
  <c r="N10" i="38"/>
  <c r="D29" i="35"/>
  <c r="E29" i="35"/>
  <c r="G29" i="35"/>
  <c r="H29" i="35"/>
  <c r="I29" i="35"/>
  <c r="J29" i="35"/>
  <c r="K29" i="35"/>
  <c r="L29" i="35"/>
  <c r="M29" i="35"/>
  <c r="B29" i="35"/>
  <c r="C9" i="34"/>
  <c r="D9" i="34"/>
  <c r="E9" i="34"/>
  <c r="F9" i="34"/>
  <c r="G9" i="34"/>
  <c r="H9" i="34"/>
  <c r="I9" i="34"/>
  <c r="J9" i="34"/>
  <c r="K9" i="34"/>
  <c r="L9" i="34"/>
  <c r="M9" i="34"/>
  <c r="N9" i="34"/>
  <c r="B9" i="34"/>
  <c r="C9" i="33"/>
  <c r="D9" i="33"/>
  <c r="E9" i="33"/>
  <c r="F9" i="33"/>
  <c r="G9" i="33"/>
  <c r="B9" i="33"/>
  <c r="E32" i="34"/>
  <c r="F32" i="34"/>
  <c r="G32" i="34"/>
  <c r="H32" i="34"/>
  <c r="E33" i="34"/>
  <c r="F33" i="34"/>
  <c r="G33" i="34"/>
  <c r="H33" i="34"/>
  <c r="C34" i="34"/>
  <c r="D34" i="34"/>
  <c r="E34" i="34"/>
  <c r="F34" i="34"/>
  <c r="G34" i="34"/>
  <c r="H34" i="34"/>
  <c r="I34" i="34"/>
  <c r="J34" i="34"/>
  <c r="K34" i="34"/>
  <c r="L34" i="34"/>
  <c r="M34" i="34"/>
  <c r="N34" i="34"/>
  <c r="B34" i="34"/>
  <c r="C30" i="33"/>
  <c r="D30" i="33"/>
  <c r="E30" i="33"/>
  <c r="F30" i="33"/>
  <c r="G30" i="33"/>
  <c r="B30" i="33"/>
  <c r="I25" i="8"/>
  <c r="J25" i="8"/>
  <c r="E23" i="8"/>
  <c r="D23" i="8"/>
  <c r="F23" i="8" s="1"/>
  <c r="C24" i="8"/>
  <c r="I12" i="8" l="1"/>
  <c r="J12" i="8" s="1"/>
  <c r="I13" i="8"/>
  <c r="J13" i="8" s="1"/>
  <c r="I14" i="8"/>
  <c r="J14" i="8" s="1"/>
  <c r="I15" i="8"/>
  <c r="J15" i="8" s="1"/>
  <c r="I16" i="8"/>
  <c r="J16" i="8" s="1"/>
  <c r="I17" i="8"/>
  <c r="J17" i="8" s="1"/>
  <c r="I18" i="8"/>
  <c r="J18" i="8" s="1"/>
  <c r="I19" i="8"/>
  <c r="J19" i="8" s="1"/>
  <c r="I20" i="8"/>
  <c r="J20" i="8" s="1"/>
  <c r="I21" i="8"/>
  <c r="J21" i="8" s="1"/>
  <c r="I22" i="8"/>
  <c r="J22" i="8" s="1"/>
  <c r="I23" i="8"/>
  <c r="J23" i="8" s="1"/>
  <c r="I24" i="8"/>
  <c r="J24" i="8" s="1"/>
  <c r="I11" i="8"/>
  <c r="J11" i="8" s="1"/>
  <c r="L37" i="58" l="1"/>
  <c r="O37" i="58"/>
  <c r="O39" i="58"/>
  <c r="L40" i="58"/>
  <c r="O40" i="58"/>
  <c r="A63" i="61"/>
  <c r="B63" i="61"/>
  <c r="D63" i="61"/>
  <c r="E63" i="61"/>
  <c r="F63" i="61"/>
  <c r="G63" i="61"/>
  <c r="H63" i="61"/>
  <c r="I63" i="61"/>
  <c r="J63" i="61"/>
  <c r="K63" i="61"/>
  <c r="L63" i="61"/>
  <c r="M63" i="61"/>
  <c r="N63" i="61"/>
  <c r="O63" i="61"/>
  <c r="P63" i="61"/>
  <c r="Q63" i="61"/>
  <c r="R63" i="61"/>
  <c r="S63" i="61"/>
  <c r="T63" i="61"/>
  <c r="U63" i="61"/>
  <c r="V63" i="61"/>
  <c r="A64" i="61"/>
  <c r="B64" i="61"/>
  <c r="D64" i="61"/>
  <c r="E64" i="61"/>
  <c r="F64" i="61"/>
  <c r="G64" i="61"/>
  <c r="H64" i="61"/>
  <c r="I64" i="61"/>
  <c r="J64" i="61"/>
  <c r="K64" i="61"/>
  <c r="L64" i="61"/>
  <c r="M64" i="61"/>
  <c r="N64" i="61"/>
  <c r="O64" i="61"/>
  <c r="P64" i="61"/>
  <c r="Q64" i="61"/>
  <c r="R64" i="61"/>
  <c r="S64" i="61"/>
  <c r="T64" i="61"/>
  <c r="U64" i="61"/>
  <c r="V64" i="61"/>
  <c r="A65" i="61"/>
  <c r="B65" i="61"/>
  <c r="D65" i="61"/>
  <c r="E65" i="61"/>
  <c r="F65" i="61"/>
  <c r="G65" i="61"/>
  <c r="H65" i="61"/>
  <c r="I65" i="61"/>
  <c r="J65" i="61"/>
  <c r="K65" i="61"/>
  <c r="L65" i="61"/>
  <c r="M65" i="61"/>
  <c r="N65" i="61"/>
  <c r="O65" i="61"/>
  <c r="P65" i="61"/>
  <c r="Q65" i="61"/>
  <c r="R65" i="61"/>
  <c r="S65" i="61"/>
  <c r="T65" i="61"/>
  <c r="U65" i="61"/>
  <c r="V65" i="61"/>
  <c r="A66" i="61"/>
  <c r="B66" i="61"/>
  <c r="D66" i="61"/>
  <c r="E66" i="61"/>
  <c r="F66" i="61"/>
  <c r="G66" i="61"/>
  <c r="H66" i="61"/>
  <c r="I66" i="61"/>
  <c r="J66" i="61"/>
  <c r="K66" i="61"/>
  <c r="L66" i="61"/>
  <c r="M66" i="61"/>
  <c r="N66" i="61"/>
  <c r="O66" i="61"/>
  <c r="P66" i="61"/>
  <c r="P78" i="61" s="1"/>
  <c r="P79" i="61" s="1"/>
  <c r="Q66" i="61"/>
  <c r="R66" i="61"/>
  <c r="S66" i="61"/>
  <c r="T66" i="61"/>
  <c r="U66" i="61"/>
  <c r="V66" i="61"/>
  <c r="A67" i="61"/>
  <c r="B67" i="61"/>
  <c r="D67" i="61"/>
  <c r="E67" i="61"/>
  <c r="F67" i="61"/>
  <c r="G67" i="61"/>
  <c r="H67" i="61"/>
  <c r="I67" i="61"/>
  <c r="J67" i="61"/>
  <c r="K67" i="61"/>
  <c r="L67" i="61"/>
  <c r="M67" i="61"/>
  <c r="N67" i="61"/>
  <c r="O67" i="61"/>
  <c r="P67" i="61"/>
  <c r="Q67" i="61"/>
  <c r="R67" i="61"/>
  <c r="S67" i="61"/>
  <c r="T67" i="61"/>
  <c r="U67" i="61"/>
  <c r="V67" i="61"/>
  <c r="A68" i="61"/>
  <c r="B68" i="61"/>
  <c r="D68" i="61"/>
  <c r="E68" i="61"/>
  <c r="F68" i="61"/>
  <c r="G68" i="61"/>
  <c r="H68" i="61"/>
  <c r="I68" i="61"/>
  <c r="J68" i="61"/>
  <c r="K68" i="61"/>
  <c r="L68" i="61"/>
  <c r="M68" i="61"/>
  <c r="M78" i="61" s="1"/>
  <c r="M79" i="61" s="1"/>
  <c r="N68" i="61"/>
  <c r="O68" i="61"/>
  <c r="P68" i="61"/>
  <c r="Q68" i="61"/>
  <c r="R68" i="61"/>
  <c r="S68" i="61"/>
  <c r="T68" i="61"/>
  <c r="U68" i="61"/>
  <c r="U78" i="61" s="1"/>
  <c r="U79" i="61" s="1"/>
  <c r="V68" i="61"/>
  <c r="V78" i="61" s="1"/>
  <c r="V79" i="61" s="1"/>
  <c r="A69" i="61"/>
  <c r="B69" i="61"/>
  <c r="D69" i="61"/>
  <c r="E69" i="61"/>
  <c r="E78" i="61" s="1"/>
  <c r="E79" i="61" s="1"/>
  <c r="F69" i="61"/>
  <c r="G69" i="61"/>
  <c r="H69" i="61"/>
  <c r="H78" i="61" s="1"/>
  <c r="H79" i="61" s="1"/>
  <c r="I69" i="61"/>
  <c r="J69" i="61"/>
  <c r="K69" i="61"/>
  <c r="L69" i="61"/>
  <c r="M69" i="61"/>
  <c r="N69" i="61"/>
  <c r="O69" i="61"/>
  <c r="P69" i="61"/>
  <c r="Q69" i="61"/>
  <c r="R69" i="61"/>
  <c r="S69" i="61"/>
  <c r="T69" i="61"/>
  <c r="U69" i="61"/>
  <c r="V69" i="61"/>
  <c r="A70" i="61"/>
  <c r="B70" i="61"/>
  <c r="D70" i="61"/>
  <c r="E70" i="61"/>
  <c r="F70" i="61"/>
  <c r="G70" i="61"/>
  <c r="G78" i="61" s="1"/>
  <c r="G79" i="61" s="1"/>
  <c r="H70" i="61"/>
  <c r="I70" i="61"/>
  <c r="J70" i="61"/>
  <c r="K70" i="61"/>
  <c r="L70" i="61"/>
  <c r="M70" i="61"/>
  <c r="N70" i="61"/>
  <c r="O70" i="61"/>
  <c r="O78" i="61" s="1"/>
  <c r="O79" i="61" s="1"/>
  <c r="P70" i="61"/>
  <c r="Q70" i="61"/>
  <c r="R70" i="61"/>
  <c r="S70" i="61"/>
  <c r="T70" i="61"/>
  <c r="U70" i="61"/>
  <c r="V70" i="61"/>
  <c r="A71" i="61"/>
  <c r="B71" i="61"/>
  <c r="D71" i="61"/>
  <c r="E71" i="61"/>
  <c r="F71" i="61"/>
  <c r="F78" i="61" s="1"/>
  <c r="F79" i="61" s="1"/>
  <c r="G71" i="61"/>
  <c r="H71" i="61"/>
  <c r="I71" i="61"/>
  <c r="J71" i="61"/>
  <c r="K71" i="61"/>
  <c r="L71" i="61"/>
  <c r="M71" i="61"/>
  <c r="N71" i="61"/>
  <c r="N78" i="61" s="1"/>
  <c r="N79" i="61" s="1"/>
  <c r="O71" i="61"/>
  <c r="P71" i="61"/>
  <c r="Q71" i="61"/>
  <c r="R71" i="61"/>
  <c r="S71" i="61"/>
  <c r="T71" i="61"/>
  <c r="U71" i="61"/>
  <c r="V71" i="61"/>
  <c r="A72" i="61"/>
  <c r="B72" i="61"/>
  <c r="D72" i="61"/>
  <c r="E72" i="61"/>
  <c r="F72" i="61"/>
  <c r="G72" i="61"/>
  <c r="H72" i="61"/>
  <c r="I72" i="61"/>
  <c r="J72" i="61"/>
  <c r="K72" i="61"/>
  <c r="L72" i="61"/>
  <c r="M72" i="61"/>
  <c r="N72" i="61"/>
  <c r="O72" i="61"/>
  <c r="P72" i="61"/>
  <c r="Q72" i="61"/>
  <c r="R72" i="61"/>
  <c r="S72" i="61"/>
  <c r="T72" i="61"/>
  <c r="U72" i="61"/>
  <c r="V72" i="61"/>
  <c r="A73" i="61"/>
  <c r="B73" i="61"/>
  <c r="D73" i="61"/>
  <c r="E73" i="61"/>
  <c r="F73" i="61"/>
  <c r="G73" i="61"/>
  <c r="H73" i="61"/>
  <c r="I73" i="61"/>
  <c r="J73" i="61"/>
  <c r="K73" i="61"/>
  <c r="L73" i="61"/>
  <c r="M73" i="61"/>
  <c r="N73" i="61"/>
  <c r="O73" i="61"/>
  <c r="P73" i="61"/>
  <c r="Q73" i="61"/>
  <c r="R73" i="61"/>
  <c r="S73" i="61"/>
  <c r="T73" i="61"/>
  <c r="U73" i="61"/>
  <c r="V73" i="61"/>
  <c r="A74" i="61"/>
  <c r="B74" i="61"/>
  <c r="D74" i="61"/>
  <c r="E74" i="61"/>
  <c r="F74" i="61"/>
  <c r="G74" i="61"/>
  <c r="H74" i="61"/>
  <c r="I74" i="61"/>
  <c r="J74" i="61"/>
  <c r="K74" i="61"/>
  <c r="L74" i="61"/>
  <c r="M74" i="61"/>
  <c r="N74" i="61"/>
  <c r="O74" i="61"/>
  <c r="P74" i="61"/>
  <c r="Q74" i="61"/>
  <c r="R74" i="61"/>
  <c r="S74" i="61"/>
  <c r="T74" i="61"/>
  <c r="U74" i="61"/>
  <c r="V74" i="61"/>
  <c r="A75" i="61"/>
  <c r="B75" i="61"/>
  <c r="D75" i="61"/>
  <c r="E75" i="61"/>
  <c r="F75" i="61"/>
  <c r="G75" i="61"/>
  <c r="H75" i="61"/>
  <c r="I75" i="61"/>
  <c r="J75" i="61"/>
  <c r="K75" i="61"/>
  <c r="L75" i="61"/>
  <c r="M75" i="61"/>
  <c r="N75" i="61"/>
  <c r="O75" i="61"/>
  <c r="P75" i="61"/>
  <c r="Q75" i="61"/>
  <c r="R75" i="61"/>
  <c r="S75" i="61"/>
  <c r="T75" i="61"/>
  <c r="U75" i="61"/>
  <c r="V75" i="61"/>
  <c r="A76" i="61"/>
  <c r="B76" i="61"/>
  <c r="D76" i="61"/>
  <c r="E76" i="61"/>
  <c r="C76" i="61" s="1"/>
  <c r="F76" i="61"/>
  <c r="G76" i="61"/>
  <c r="H76" i="61"/>
  <c r="I76" i="61"/>
  <c r="J76" i="61"/>
  <c r="K76" i="61"/>
  <c r="L76" i="61"/>
  <c r="M76" i="61"/>
  <c r="N76" i="61"/>
  <c r="O76" i="61"/>
  <c r="P76" i="61"/>
  <c r="Q76" i="61"/>
  <c r="R76" i="61"/>
  <c r="S76" i="61"/>
  <c r="T76" i="61"/>
  <c r="U76" i="61"/>
  <c r="V76" i="61"/>
  <c r="V61" i="61"/>
  <c r="U61" i="61"/>
  <c r="T61" i="61"/>
  <c r="S61" i="61"/>
  <c r="R61" i="61"/>
  <c r="Q61" i="61"/>
  <c r="P61" i="61"/>
  <c r="O61" i="61"/>
  <c r="N61" i="61"/>
  <c r="M61" i="61"/>
  <c r="L61" i="61"/>
  <c r="K61" i="61"/>
  <c r="J61" i="61"/>
  <c r="I61" i="61"/>
  <c r="H61" i="61"/>
  <c r="G61" i="61"/>
  <c r="F61" i="61"/>
  <c r="E61" i="61"/>
  <c r="D61" i="61"/>
  <c r="B61" i="61"/>
  <c r="C61" i="61" s="1"/>
  <c r="A61" i="61"/>
  <c r="T78" i="61"/>
  <c r="T79" i="61" s="1"/>
  <c r="L78" i="61"/>
  <c r="L79" i="61" s="1"/>
  <c r="D78" i="61"/>
  <c r="D79" i="61" s="1"/>
  <c r="Q78" i="61"/>
  <c r="Q79" i="61" s="1"/>
  <c r="I78" i="61"/>
  <c r="I79" i="61" s="1"/>
  <c r="S78" i="61"/>
  <c r="S79" i="61" s="1"/>
  <c r="K78" i="61"/>
  <c r="K79" i="61" s="1"/>
  <c r="B78" i="61"/>
  <c r="B79" i="61" s="1"/>
  <c r="R78" i="61"/>
  <c r="R79" i="61" s="1"/>
  <c r="J78" i="61"/>
  <c r="J79" i="61" s="1"/>
  <c r="C70" i="61"/>
  <c r="C72" i="61"/>
  <c r="C67" i="61"/>
  <c r="C73" i="61"/>
  <c r="C68" i="61"/>
  <c r="C64" i="61"/>
  <c r="C74" i="61"/>
  <c r="C69" i="61"/>
  <c r="C65" i="61"/>
  <c r="C78" i="61" s="1"/>
  <c r="C79" i="61" s="1"/>
  <c r="C63" i="61"/>
  <c r="C75" i="61"/>
  <c r="C71" i="61"/>
  <c r="C66" i="61"/>
  <c r="D33" i="34"/>
  <c r="I33" i="34"/>
  <c r="J33" i="34"/>
  <c r="K33" i="34"/>
  <c r="L33" i="34"/>
  <c r="M33" i="34"/>
  <c r="N33" i="34"/>
  <c r="C33" i="34"/>
  <c r="B33" i="34"/>
  <c r="E19" i="25"/>
  <c r="H23" i="24"/>
  <c r="D23" i="24"/>
  <c r="O25" i="44"/>
  <c r="O16" i="44"/>
  <c r="H11" i="60"/>
  <c r="H12" i="60"/>
  <c r="H57" i="60" s="1"/>
  <c r="H13" i="60"/>
  <c r="H14" i="60"/>
  <c r="H49" i="60" s="1"/>
  <c r="H15" i="60"/>
  <c r="H47" i="60" s="1"/>
  <c r="H16" i="60"/>
  <c r="H17" i="60"/>
  <c r="H45" i="60" s="1"/>
  <c r="H18" i="60"/>
  <c r="H51" i="60" s="1"/>
  <c r="H19" i="60"/>
  <c r="H20" i="60"/>
  <c r="H21" i="60"/>
  <c r="H22" i="60"/>
  <c r="H58" i="60" s="1"/>
  <c r="H23" i="60"/>
  <c r="H24" i="60"/>
  <c r="H48" i="60"/>
  <c r="H25" i="60"/>
  <c r="H26" i="60"/>
  <c r="H52" i="60" s="1"/>
  <c r="H27" i="60"/>
  <c r="H28" i="60"/>
  <c r="H54" i="60" s="1"/>
  <c r="H29" i="60"/>
  <c r="H30" i="60"/>
  <c r="H31" i="60"/>
  <c r="H53" i="60" s="1"/>
  <c r="H32" i="60"/>
  <c r="H55" i="60" s="1"/>
  <c r="H33" i="60"/>
  <c r="H34" i="60"/>
  <c r="H35" i="60"/>
  <c r="H46" i="60" s="1"/>
  <c r="H36" i="60"/>
  <c r="H56" i="60"/>
  <c r="H37" i="60"/>
  <c r="H38" i="60"/>
  <c r="H39" i="60"/>
  <c r="H40" i="60"/>
  <c r="H41" i="60"/>
  <c r="H8" i="60"/>
  <c r="H10" i="60"/>
  <c r="H50" i="60" s="1"/>
  <c r="H16" i="56"/>
  <c r="H17" i="56"/>
  <c r="J17" i="56" s="1"/>
  <c r="B11" i="54" s="1"/>
  <c r="J11" i="54" s="1"/>
  <c r="H20" i="56"/>
  <c r="H21" i="56"/>
  <c r="H22" i="56"/>
  <c r="H23" i="56"/>
  <c r="H24" i="56"/>
  <c r="H27" i="56"/>
  <c r="H28" i="56"/>
  <c r="H29" i="56"/>
  <c r="H30" i="56"/>
  <c r="H31" i="56"/>
  <c r="H33" i="56"/>
  <c r="H34" i="56"/>
  <c r="H35" i="56"/>
  <c r="H36" i="56"/>
  <c r="H37" i="56"/>
  <c r="H13" i="56"/>
  <c r="J13" i="56" s="1"/>
  <c r="B9" i="54" s="1"/>
  <c r="D22" i="8"/>
  <c r="E22" i="8" s="1"/>
  <c r="C23" i="8"/>
  <c r="N32" i="58"/>
  <c r="M32" i="58"/>
  <c r="L32" i="58"/>
  <c r="K32" i="58"/>
  <c r="J32" i="58"/>
  <c r="I32" i="58"/>
  <c r="H32" i="58"/>
  <c r="G32" i="58"/>
  <c r="F32" i="58"/>
  <c r="N21" i="58"/>
  <c r="N40" i="58" s="1"/>
  <c r="M21" i="58"/>
  <c r="M40" i="58" s="1"/>
  <c r="K21" i="58"/>
  <c r="K40" i="58"/>
  <c r="J21" i="58"/>
  <c r="J40" i="58" s="1"/>
  <c r="I21" i="58"/>
  <c r="I40" i="58" s="1"/>
  <c r="H21" i="58"/>
  <c r="H40" i="58"/>
  <c r="G21" i="58"/>
  <c r="G40" i="58" s="1"/>
  <c r="F21" i="58"/>
  <c r="N15" i="58"/>
  <c r="N39" i="58" s="1"/>
  <c r="M15" i="58"/>
  <c r="M39" i="58" s="1"/>
  <c r="L15" i="58"/>
  <c r="L39" i="58" s="1"/>
  <c r="K15" i="58"/>
  <c r="K39" i="58"/>
  <c r="J15" i="58"/>
  <c r="J39" i="58" s="1"/>
  <c r="I15" i="58"/>
  <c r="I13" i="58" s="1"/>
  <c r="I9" i="58" s="1"/>
  <c r="I37" i="58" s="1"/>
  <c r="H15" i="58"/>
  <c r="H39" i="58" s="1"/>
  <c r="G15" i="58"/>
  <c r="G39" i="58" s="1"/>
  <c r="F15" i="58"/>
  <c r="F13" i="58" s="1"/>
  <c r="F9" i="58" s="1"/>
  <c r="F37" i="58" s="1"/>
  <c r="H13" i="58"/>
  <c r="F40" i="58"/>
  <c r="G13" i="58"/>
  <c r="K13" i="58"/>
  <c r="K9" i="58" s="1"/>
  <c r="K37" i="58" s="1"/>
  <c r="C25" i="18"/>
  <c r="K19" i="19"/>
  <c r="K76" i="19" s="1"/>
  <c r="G22" i="20" s="1"/>
  <c r="C57" i="19"/>
  <c r="C76" i="19"/>
  <c r="B22" i="20" s="1"/>
  <c r="D57" i="19"/>
  <c r="D76" i="19"/>
  <c r="C22" i="20" s="1"/>
  <c r="E57" i="19"/>
  <c r="E76" i="19"/>
  <c r="D22" i="20" s="1"/>
  <c r="F57" i="19"/>
  <c r="F76" i="19"/>
  <c r="E22" i="20"/>
  <c r="G57" i="19"/>
  <c r="G76" i="19"/>
  <c r="F22" i="20" s="1"/>
  <c r="I57" i="19"/>
  <c r="I76" i="19"/>
  <c r="H22" i="20" s="1"/>
  <c r="K57" i="19"/>
  <c r="A57" i="19"/>
  <c r="A76" i="19" s="1"/>
  <c r="B13" i="52"/>
  <c r="B14" i="52"/>
  <c r="B15" i="52"/>
  <c r="B16" i="52"/>
  <c r="B18" i="52"/>
  <c r="B19" i="52"/>
  <c r="B20" i="52"/>
  <c r="B22" i="52"/>
  <c r="B23" i="52"/>
  <c r="B24" i="52"/>
  <c r="B26" i="52"/>
  <c r="B27" i="52"/>
  <c r="B28" i="52"/>
  <c r="B29" i="52"/>
  <c r="B30" i="52"/>
  <c r="B31" i="52"/>
  <c r="B32" i="52"/>
  <c r="B34" i="52"/>
  <c r="B35" i="52"/>
  <c r="B36" i="52"/>
  <c r="B37" i="52"/>
  <c r="B38" i="52"/>
  <c r="B39" i="52"/>
  <c r="B40" i="52"/>
  <c r="B42" i="52"/>
  <c r="B43" i="52"/>
  <c r="B12" i="52"/>
  <c r="B10" i="52"/>
  <c r="B14" i="53"/>
  <c r="J14" i="53" s="1"/>
  <c r="B7" i="49" s="1"/>
  <c r="B15" i="53"/>
  <c r="M15" i="53" s="1"/>
  <c r="D8" i="49" s="1"/>
  <c r="B16" i="53"/>
  <c r="L16" i="53" s="1"/>
  <c r="C9" i="49" s="1"/>
  <c r="B17" i="53"/>
  <c r="J17" i="53" s="1"/>
  <c r="B10" i="49" s="1"/>
  <c r="B18" i="53"/>
  <c r="L18" i="53" s="1"/>
  <c r="C11" i="49" s="1"/>
  <c r="B19" i="53"/>
  <c r="M19" i="53" s="1"/>
  <c r="D12" i="49" s="1"/>
  <c r="B20" i="53"/>
  <c r="M20" i="53" s="1"/>
  <c r="D13" i="49" s="1"/>
  <c r="B21" i="53"/>
  <c r="J21" i="53" s="1"/>
  <c r="B14" i="49" s="1"/>
  <c r="B22" i="53"/>
  <c r="J22" i="53" s="1"/>
  <c r="B15" i="49" s="1"/>
  <c r="B23" i="53"/>
  <c r="B24" i="53"/>
  <c r="J24" i="53" s="1"/>
  <c r="B17" i="49" s="1"/>
  <c r="B25" i="53"/>
  <c r="B26" i="53"/>
  <c r="J26" i="53" s="1"/>
  <c r="B19" i="49" s="1"/>
  <c r="B13" i="53"/>
  <c r="J13" i="53" s="1"/>
  <c r="B6" i="49" s="1"/>
  <c r="B11" i="53"/>
  <c r="M11" i="53" s="1"/>
  <c r="D5" i="49" s="1"/>
  <c r="C56" i="19"/>
  <c r="C75" i="19" s="1"/>
  <c r="B21" i="20" s="1"/>
  <c r="D56" i="19"/>
  <c r="E56" i="19"/>
  <c r="E75" i="19" s="1"/>
  <c r="D21" i="20" s="1"/>
  <c r="F56" i="19"/>
  <c r="G56" i="19"/>
  <c r="G75" i="19" s="1"/>
  <c r="F21" i="20" s="1"/>
  <c r="D7" i="35"/>
  <c r="E7" i="35"/>
  <c r="I7" i="35"/>
  <c r="J7" i="35"/>
  <c r="K7" i="35"/>
  <c r="B7" i="35"/>
  <c r="C8" i="33"/>
  <c r="D8" i="33"/>
  <c r="E8" i="33"/>
  <c r="F8" i="33"/>
  <c r="G8" i="33"/>
  <c r="B8" i="33"/>
  <c r="J16" i="56"/>
  <c r="B12" i="54" s="1"/>
  <c r="J12" i="54" s="1"/>
  <c r="J21" i="56"/>
  <c r="B14" i="54" s="1"/>
  <c r="J14" i="54" s="1"/>
  <c r="J22" i="56"/>
  <c r="B15" i="54" s="1"/>
  <c r="J15" i="54" s="1"/>
  <c r="J23" i="56"/>
  <c r="B16" i="54" s="1"/>
  <c r="J16" i="54" s="1"/>
  <c r="J28" i="56"/>
  <c r="B24" i="54" s="1"/>
  <c r="J24" i="54" s="1"/>
  <c r="J29" i="56"/>
  <c r="B25" i="54" s="1"/>
  <c r="J25" i="54" s="1"/>
  <c r="J30" i="56"/>
  <c r="B26" i="54" s="1"/>
  <c r="J26" i="54" s="1"/>
  <c r="J34" i="56"/>
  <c r="B19" i="54" s="1"/>
  <c r="J19" i="54" s="1"/>
  <c r="J35" i="56"/>
  <c r="B20" i="54" s="1"/>
  <c r="J20" i="54" s="1"/>
  <c r="J36" i="56"/>
  <c r="B21" i="54" s="1"/>
  <c r="J21" i="54" s="1"/>
  <c r="A37" i="55"/>
  <c r="A36" i="55"/>
  <c r="A35" i="55"/>
  <c r="A34" i="55"/>
  <c r="A33" i="55"/>
  <c r="A32" i="55"/>
  <c r="A31" i="55"/>
  <c r="A30" i="55"/>
  <c r="A29" i="55"/>
  <c r="A27" i="55"/>
  <c r="A26" i="55"/>
  <c r="A25" i="55"/>
  <c r="A24" i="55"/>
  <c r="A23" i="55"/>
  <c r="A22" i="55"/>
  <c r="A21" i="55"/>
  <c r="A20" i="55"/>
  <c r="A19" i="55"/>
  <c r="A18" i="55"/>
  <c r="A17" i="55"/>
  <c r="A16" i="55"/>
  <c r="A15" i="55"/>
  <c r="A14" i="55"/>
  <c r="A13" i="55"/>
  <c r="A12" i="55"/>
  <c r="A11" i="55"/>
  <c r="A10" i="55"/>
  <c r="A9" i="55"/>
  <c r="A8" i="55"/>
  <c r="A7" i="55"/>
  <c r="A6" i="55"/>
  <c r="A19" i="49"/>
  <c r="A18" i="49"/>
  <c r="A17" i="49"/>
  <c r="A15" i="49"/>
  <c r="A14" i="49"/>
  <c r="A13" i="49"/>
  <c r="A12" i="49"/>
  <c r="A11" i="49"/>
  <c r="A10" i="49"/>
  <c r="A9" i="49"/>
  <c r="A8" i="49"/>
  <c r="A7" i="49"/>
  <c r="A6" i="49"/>
  <c r="H11" i="53"/>
  <c r="H13" i="53"/>
  <c r="H14" i="53"/>
  <c r="H15" i="53"/>
  <c r="H16" i="53"/>
  <c r="H17" i="53"/>
  <c r="H18" i="53"/>
  <c r="H19" i="53"/>
  <c r="H20" i="53"/>
  <c r="H21" i="53"/>
  <c r="H22" i="53"/>
  <c r="H24" i="53"/>
  <c r="H25" i="53"/>
  <c r="H26" i="53"/>
  <c r="H10" i="52"/>
  <c r="H12" i="52"/>
  <c r="H13" i="52"/>
  <c r="H14" i="52"/>
  <c r="H15" i="52"/>
  <c r="H16" i="52"/>
  <c r="H17" i="52"/>
  <c r="H18" i="52"/>
  <c r="H19" i="52"/>
  <c r="H20" i="52"/>
  <c r="H21" i="52"/>
  <c r="H22" i="52"/>
  <c r="H23" i="52"/>
  <c r="H24" i="52"/>
  <c r="H25" i="52"/>
  <c r="H26" i="52"/>
  <c r="H27" i="52"/>
  <c r="H28" i="52"/>
  <c r="H29" i="52"/>
  <c r="H30" i="52"/>
  <c r="H31" i="52"/>
  <c r="H32" i="52"/>
  <c r="H33" i="52"/>
  <c r="H35" i="52"/>
  <c r="H36" i="52"/>
  <c r="H37" i="52"/>
  <c r="H38" i="52"/>
  <c r="H39" i="52"/>
  <c r="H40" i="52"/>
  <c r="H41" i="52"/>
  <c r="H42" i="52"/>
  <c r="H43" i="52"/>
  <c r="E18" i="25"/>
  <c r="H22" i="24"/>
  <c r="D22" i="24"/>
  <c r="N25" i="44"/>
  <c r="N16" i="44"/>
  <c r="C43" i="27"/>
  <c r="D75" i="19"/>
  <c r="C21" i="20" s="1"/>
  <c r="F75" i="19"/>
  <c r="E21" i="20" s="1"/>
  <c r="I56" i="19"/>
  <c r="I75" i="19"/>
  <c r="H21" i="20" s="1"/>
  <c r="A56" i="19"/>
  <c r="A75" i="19" s="1"/>
  <c r="K18" i="19"/>
  <c r="D21" i="8"/>
  <c r="E21" i="8" s="1"/>
  <c r="C22" i="8"/>
  <c r="M25" i="44"/>
  <c r="L25" i="44"/>
  <c r="K25" i="44"/>
  <c r="J25" i="44"/>
  <c r="I25" i="44"/>
  <c r="H25" i="44"/>
  <c r="G25" i="44"/>
  <c r="F25" i="44"/>
  <c r="M16" i="44"/>
  <c r="L16" i="44"/>
  <c r="K16" i="44"/>
  <c r="J16" i="44"/>
  <c r="I16" i="44"/>
  <c r="H16" i="44"/>
  <c r="G16" i="44"/>
  <c r="F16" i="44"/>
  <c r="B8" i="34"/>
  <c r="C8" i="34"/>
  <c r="D8" i="34"/>
  <c r="J8" i="34"/>
  <c r="K8" i="34"/>
  <c r="L8" i="34"/>
  <c r="N8" i="34"/>
  <c r="B32" i="34"/>
  <c r="C32" i="34"/>
  <c r="D32" i="34"/>
  <c r="I32" i="34"/>
  <c r="J32" i="34"/>
  <c r="K32" i="34"/>
  <c r="L32" i="34"/>
  <c r="M32" i="34"/>
  <c r="N32" i="34"/>
  <c r="E17" i="25"/>
  <c r="H21" i="24"/>
  <c r="D21" i="24"/>
  <c r="Q8" i="11"/>
  <c r="Q9" i="11"/>
  <c r="R9" i="11" s="1"/>
  <c r="Q10" i="11"/>
  <c r="R10" i="11" s="1"/>
  <c r="Q11" i="11"/>
  <c r="R11" i="11" s="1"/>
  <c r="Q12" i="11"/>
  <c r="Q13" i="11"/>
  <c r="R13" i="11" s="1"/>
  <c r="Q14" i="11"/>
  <c r="R14" i="11" s="1"/>
  <c r="Q15" i="11"/>
  <c r="R15" i="11" s="1"/>
  <c r="Q16" i="11"/>
  <c r="R16" i="11" s="1"/>
  <c r="Q17" i="11"/>
  <c r="R17" i="11" s="1"/>
  <c r="Q18" i="11"/>
  <c r="R18" i="11" s="1"/>
  <c r="Q19" i="11"/>
  <c r="R19" i="11" s="1"/>
  <c r="Q20" i="11"/>
  <c r="R20" i="11" s="1"/>
  <c r="Q21" i="11"/>
  <c r="R21" i="11" s="1"/>
  <c r="Q22" i="11"/>
  <c r="R22" i="11" s="1"/>
  <c r="Q23" i="11"/>
  <c r="R23" i="11" s="1"/>
  <c r="Q24" i="11"/>
  <c r="Q25" i="11"/>
  <c r="Q26" i="11"/>
  <c r="R26" i="11" s="1"/>
  <c r="Q27" i="11"/>
  <c r="R27" i="11" s="1"/>
  <c r="Q28" i="11"/>
  <c r="Q29" i="11"/>
  <c r="R29" i="11" s="1"/>
  <c r="Q30" i="11"/>
  <c r="R30" i="11" s="1"/>
  <c r="Q31" i="11"/>
  <c r="R31" i="11" s="1"/>
  <c r="Q32" i="11"/>
  <c r="Q33" i="11"/>
  <c r="R33" i="11" s="1"/>
  <c r="Q34" i="11"/>
  <c r="R34" i="11" s="1"/>
  <c r="Q35" i="11"/>
  <c r="R35" i="11" s="1"/>
  <c r="Q36" i="11"/>
  <c r="Q37" i="11"/>
  <c r="R37" i="11" s="1"/>
  <c r="Q38" i="11"/>
  <c r="R38" i="11" s="1"/>
  <c r="Q7" i="11"/>
  <c r="R7" i="11" s="1"/>
  <c r="C83" i="27"/>
  <c r="K83" i="27" s="1"/>
  <c r="K121" i="27" s="1"/>
  <c r="G10" i="31" s="1"/>
  <c r="D83" i="27"/>
  <c r="E83" i="27"/>
  <c r="F83" i="27"/>
  <c r="G83" i="27"/>
  <c r="K7" i="27"/>
  <c r="C84" i="27"/>
  <c r="D84" i="27"/>
  <c r="E84" i="27"/>
  <c r="F84" i="27"/>
  <c r="G84" i="27"/>
  <c r="K8" i="27"/>
  <c r="C85" i="27"/>
  <c r="D85" i="27"/>
  <c r="E85" i="27"/>
  <c r="F85" i="27"/>
  <c r="G85" i="27"/>
  <c r="K9" i="27"/>
  <c r="C86" i="27"/>
  <c r="D86" i="27"/>
  <c r="E86" i="27"/>
  <c r="F86" i="27"/>
  <c r="G86" i="27"/>
  <c r="K10" i="27"/>
  <c r="C87" i="27"/>
  <c r="D87" i="27"/>
  <c r="E87" i="27"/>
  <c r="K87" i="27"/>
  <c r="F87" i="27"/>
  <c r="G87" i="27"/>
  <c r="K11" i="27"/>
  <c r="C88" i="27"/>
  <c r="D88" i="27"/>
  <c r="E88" i="27"/>
  <c r="F88" i="27"/>
  <c r="G88" i="27"/>
  <c r="K12" i="27"/>
  <c r="C89" i="27"/>
  <c r="D89" i="27"/>
  <c r="E89" i="27"/>
  <c r="F89" i="27"/>
  <c r="G89" i="27"/>
  <c r="K13" i="27"/>
  <c r="C90" i="27"/>
  <c r="D90" i="27"/>
  <c r="E90" i="27"/>
  <c r="F90" i="27"/>
  <c r="G90" i="27"/>
  <c r="K14" i="27"/>
  <c r="C91" i="27"/>
  <c r="D91" i="27"/>
  <c r="E91" i="27"/>
  <c r="F91" i="27"/>
  <c r="G91" i="27"/>
  <c r="K15" i="27"/>
  <c r="C92" i="27"/>
  <c r="D92" i="27"/>
  <c r="E92" i="27"/>
  <c r="F92" i="27"/>
  <c r="G92" i="27"/>
  <c r="K16" i="27"/>
  <c r="C93" i="27"/>
  <c r="D93" i="27"/>
  <c r="E93" i="27"/>
  <c r="F93" i="27"/>
  <c r="G93" i="27"/>
  <c r="K17" i="27"/>
  <c r="C94" i="27"/>
  <c r="D94" i="27"/>
  <c r="E94" i="27"/>
  <c r="F94" i="27"/>
  <c r="G94" i="27"/>
  <c r="K18" i="27"/>
  <c r="C95" i="27"/>
  <c r="D95" i="27"/>
  <c r="E95" i="27"/>
  <c r="F95" i="27"/>
  <c r="G95" i="27"/>
  <c r="K19" i="27"/>
  <c r="C96" i="27"/>
  <c r="D96" i="27"/>
  <c r="E96" i="27"/>
  <c r="F96" i="27"/>
  <c r="G96" i="27"/>
  <c r="K20" i="27"/>
  <c r="C97" i="27"/>
  <c r="D97" i="27"/>
  <c r="E97" i="27"/>
  <c r="F97" i="27"/>
  <c r="G97" i="27"/>
  <c r="K21" i="27"/>
  <c r="C98" i="27"/>
  <c r="D98" i="27"/>
  <c r="E98" i="27"/>
  <c r="F98" i="27"/>
  <c r="G98" i="27"/>
  <c r="K22" i="27"/>
  <c r="C99" i="27"/>
  <c r="D99" i="27"/>
  <c r="E99" i="27"/>
  <c r="F99" i="27"/>
  <c r="G99" i="27"/>
  <c r="K23" i="27"/>
  <c r="C100" i="27"/>
  <c r="D100" i="27"/>
  <c r="E100" i="27"/>
  <c r="F100" i="27"/>
  <c r="G100" i="27"/>
  <c r="K24" i="27"/>
  <c r="C101" i="27"/>
  <c r="D101" i="27"/>
  <c r="E101" i="27"/>
  <c r="F101" i="27"/>
  <c r="G101" i="27"/>
  <c r="K25" i="27"/>
  <c r="C102" i="27"/>
  <c r="D102" i="27"/>
  <c r="E102" i="27"/>
  <c r="F102" i="27"/>
  <c r="G102" i="27"/>
  <c r="K26" i="27"/>
  <c r="C103" i="27"/>
  <c r="D103" i="27"/>
  <c r="E103" i="27"/>
  <c r="F103" i="27"/>
  <c r="G103" i="27"/>
  <c r="K27" i="27"/>
  <c r="C104" i="27"/>
  <c r="D104" i="27"/>
  <c r="E104" i="27"/>
  <c r="F104" i="27"/>
  <c r="G104" i="27"/>
  <c r="K28" i="27"/>
  <c r="C105" i="27"/>
  <c r="D105" i="27"/>
  <c r="E105" i="27"/>
  <c r="F105" i="27"/>
  <c r="G105" i="27"/>
  <c r="K29" i="27"/>
  <c r="C106" i="27"/>
  <c r="D106" i="27"/>
  <c r="E106" i="27"/>
  <c r="F106" i="27"/>
  <c r="G106" i="27"/>
  <c r="K30" i="27"/>
  <c r="C107" i="27"/>
  <c r="D107" i="27"/>
  <c r="E107" i="27"/>
  <c r="F107" i="27"/>
  <c r="G107" i="27"/>
  <c r="K31" i="27"/>
  <c r="C108" i="27"/>
  <c r="D108" i="27"/>
  <c r="E108" i="27"/>
  <c r="F108" i="27"/>
  <c r="G108" i="27"/>
  <c r="K32" i="27"/>
  <c r="C109" i="27"/>
  <c r="K109" i="27" s="1"/>
  <c r="K147" i="27" s="1"/>
  <c r="G36" i="31" s="1"/>
  <c r="D109" i="27"/>
  <c r="E109" i="27"/>
  <c r="F109" i="27"/>
  <c r="G109" i="27"/>
  <c r="K33" i="27"/>
  <c r="C110" i="27"/>
  <c r="D110" i="27"/>
  <c r="E110" i="27"/>
  <c r="F110" i="27"/>
  <c r="G110" i="27"/>
  <c r="K34" i="27"/>
  <c r="C111" i="27"/>
  <c r="D111" i="27"/>
  <c r="E111" i="27"/>
  <c r="F111" i="27"/>
  <c r="G111" i="27"/>
  <c r="K35" i="27"/>
  <c r="C112" i="27"/>
  <c r="D112" i="27"/>
  <c r="E112" i="27"/>
  <c r="F112" i="27"/>
  <c r="G112" i="27"/>
  <c r="K36" i="27"/>
  <c r="C113" i="27"/>
  <c r="D113" i="27"/>
  <c r="E113" i="27"/>
  <c r="F113" i="27"/>
  <c r="G113" i="27"/>
  <c r="G151" i="27"/>
  <c r="F40" i="31" s="1"/>
  <c r="K37" i="27"/>
  <c r="C114" i="27"/>
  <c r="D114" i="27"/>
  <c r="E114" i="27"/>
  <c r="E152" i="27"/>
  <c r="D41" i="31" s="1"/>
  <c r="F114" i="27"/>
  <c r="G114" i="27"/>
  <c r="K38" i="27"/>
  <c r="C81" i="27"/>
  <c r="D81" i="27"/>
  <c r="D119" i="27" s="1"/>
  <c r="C8" i="31" s="1"/>
  <c r="E81" i="27"/>
  <c r="F81" i="27"/>
  <c r="F119" i="27"/>
  <c r="E8" i="31" s="1"/>
  <c r="G81" i="27"/>
  <c r="K5" i="27"/>
  <c r="C27" i="18"/>
  <c r="C28" i="18"/>
  <c r="C29" i="18"/>
  <c r="C30" i="18"/>
  <c r="C31" i="18"/>
  <c r="C32" i="18"/>
  <c r="C33" i="18"/>
  <c r="C34" i="18"/>
  <c r="C35" i="18"/>
  <c r="C36" i="18"/>
  <c r="C37" i="18"/>
  <c r="C38" i="18"/>
  <c r="C39" i="18"/>
  <c r="C40" i="18"/>
  <c r="C45" i="18"/>
  <c r="D45" i="18"/>
  <c r="K45" i="18" s="1"/>
  <c r="K64" i="18" s="1"/>
  <c r="G7" i="30" s="1"/>
  <c r="E45" i="18"/>
  <c r="F45" i="18"/>
  <c r="F64" i="18"/>
  <c r="E7" i="30" s="1"/>
  <c r="G45" i="18"/>
  <c r="G64" i="18" s="1"/>
  <c r="F7" i="30" s="1"/>
  <c r="I45" i="18"/>
  <c r="I64" i="18" s="1"/>
  <c r="H7" i="30" s="1"/>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45" i="27"/>
  <c r="K7" i="18"/>
  <c r="C47" i="18"/>
  <c r="D47" i="18"/>
  <c r="D66" i="18"/>
  <c r="C9" i="30" s="1"/>
  <c r="E47" i="18"/>
  <c r="F47" i="18"/>
  <c r="G47" i="18"/>
  <c r="K8" i="18"/>
  <c r="C48" i="18"/>
  <c r="D48" i="18"/>
  <c r="E48" i="18"/>
  <c r="F48" i="18"/>
  <c r="F67" i="18"/>
  <c r="E10" i="30" s="1"/>
  <c r="G48" i="18"/>
  <c r="K9" i="18"/>
  <c r="C49" i="18"/>
  <c r="D49" i="18"/>
  <c r="D68" i="18" s="1"/>
  <c r="C11" i="30" s="1"/>
  <c r="E49" i="18"/>
  <c r="F49" i="18"/>
  <c r="G49" i="18"/>
  <c r="K10" i="18"/>
  <c r="C50" i="18"/>
  <c r="D50" i="18"/>
  <c r="E50" i="18"/>
  <c r="F50" i="18"/>
  <c r="F69" i="18" s="1"/>
  <c r="E12" i="30" s="1"/>
  <c r="G50" i="18"/>
  <c r="K11" i="18"/>
  <c r="C51" i="18"/>
  <c r="D51" i="18"/>
  <c r="D70" i="18"/>
  <c r="C13" i="30" s="1"/>
  <c r="E51" i="18"/>
  <c r="F51" i="18"/>
  <c r="G51" i="18"/>
  <c r="K12" i="18"/>
  <c r="C52" i="18"/>
  <c r="D52" i="18"/>
  <c r="E52" i="18"/>
  <c r="F52" i="18"/>
  <c r="F71" i="18"/>
  <c r="E14" i="30" s="1"/>
  <c r="G52" i="18"/>
  <c r="K13" i="18"/>
  <c r="C53" i="18"/>
  <c r="D53" i="18"/>
  <c r="D72" i="18"/>
  <c r="C15" i="30" s="1"/>
  <c r="E53" i="18"/>
  <c r="F53" i="18"/>
  <c r="G53" i="18"/>
  <c r="K14" i="18"/>
  <c r="C54" i="18"/>
  <c r="D54" i="18"/>
  <c r="E54" i="18"/>
  <c r="F54" i="18"/>
  <c r="F73" i="18"/>
  <c r="E16" i="30" s="1"/>
  <c r="G54" i="18"/>
  <c r="K15" i="18"/>
  <c r="C55" i="18"/>
  <c r="D55" i="18"/>
  <c r="E55" i="18"/>
  <c r="F55" i="18"/>
  <c r="G55" i="18"/>
  <c r="K16" i="18"/>
  <c r="C56" i="18"/>
  <c r="D56" i="18"/>
  <c r="E56" i="18"/>
  <c r="F56" i="18"/>
  <c r="F75" i="18"/>
  <c r="E18" i="30" s="1"/>
  <c r="G56" i="18"/>
  <c r="K17" i="18"/>
  <c r="C57" i="18"/>
  <c r="D57" i="18"/>
  <c r="D76" i="18"/>
  <c r="C19" i="30" s="1"/>
  <c r="E57" i="18"/>
  <c r="F57" i="18"/>
  <c r="F76" i="18"/>
  <c r="E19" i="30" s="1"/>
  <c r="G57" i="18"/>
  <c r="G76" i="18" s="1"/>
  <c r="F19" i="30" s="1"/>
  <c r="K18" i="18"/>
  <c r="C58" i="18"/>
  <c r="D58" i="18"/>
  <c r="D77" i="18" s="1"/>
  <c r="C20" i="30" s="1"/>
  <c r="E58" i="18"/>
  <c r="E77" i="18"/>
  <c r="D20" i="30" s="1"/>
  <c r="F58" i="18"/>
  <c r="F77" i="18" s="1"/>
  <c r="E20" i="30" s="1"/>
  <c r="G58" i="18"/>
  <c r="K19" i="18"/>
  <c r="C59" i="18"/>
  <c r="D59" i="18"/>
  <c r="D78" i="18"/>
  <c r="C21" i="30" s="1"/>
  <c r="E59" i="18"/>
  <c r="F59" i="18"/>
  <c r="G59" i="18"/>
  <c r="G78" i="18" s="1"/>
  <c r="F21" i="30" s="1"/>
  <c r="K20" i="18"/>
  <c r="C60" i="18"/>
  <c r="D60" i="18"/>
  <c r="D79" i="18" s="1"/>
  <c r="C22" i="30" s="1"/>
  <c r="E60" i="18"/>
  <c r="E79" i="18"/>
  <c r="D22" i="30" s="1"/>
  <c r="F60" i="18"/>
  <c r="F79" i="18" s="1"/>
  <c r="E22" i="30" s="1"/>
  <c r="G60" i="18"/>
  <c r="G79" i="18" s="1"/>
  <c r="F22" i="30" s="1"/>
  <c r="K5" i="18"/>
  <c r="C119" i="27"/>
  <c r="B8" i="31" s="1"/>
  <c r="E119" i="27"/>
  <c r="D8" i="31" s="1"/>
  <c r="G119" i="27"/>
  <c r="F8" i="31"/>
  <c r="I81" i="27"/>
  <c r="I119" i="27"/>
  <c r="H8" i="31"/>
  <c r="E64" i="18"/>
  <c r="D7" i="30" s="1"/>
  <c r="I114" i="27"/>
  <c r="I152" i="27"/>
  <c r="H41" i="31"/>
  <c r="G152" i="27"/>
  <c r="F41" i="31" s="1"/>
  <c r="F152" i="27"/>
  <c r="E41" i="31"/>
  <c r="D152" i="27"/>
  <c r="C41" i="31" s="1"/>
  <c r="C152" i="27"/>
  <c r="B41" i="31" s="1"/>
  <c r="I113" i="27"/>
  <c r="I151" i="27"/>
  <c r="H40" i="31" s="1"/>
  <c r="F151" i="27"/>
  <c r="E40" i="31" s="1"/>
  <c r="E151" i="27"/>
  <c r="D40" i="31" s="1"/>
  <c r="D151" i="27"/>
  <c r="C40" i="31"/>
  <c r="C151" i="27"/>
  <c r="B40" i="31" s="1"/>
  <c r="I112" i="27"/>
  <c r="I150" i="27"/>
  <c r="H39" i="31" s="1"/>
  <c r="G150" i="27"/>
  <c r="F39" i="31" s="1"/>
  <c r="F150" i="27"/>
  <c r="E39" i="31" s="1"/>
  <c r="E150" i="27"/>
  <c r="D39" i="31" s="1"/>
  <c r="D150" i="27"/>
  <c r="C39" i="31" s="1"/>
  <c r="C150" i="27"/>
  <c r="B39" i="31" s="1"/>
  <c r="I111" i="27"/>
  <c r="I149" i="27"/>
  <c r="H38" i="31" s="1"/>
  <c r="G149" i="27"/>
  <c r="F38" i="31" s="1"/>
  <c r="F149" i="27"/>
  <c r="E38" i="31" s="1"/>
  <c r="E149" i="27"/>
  <c r="D38" i="31" s="1"/>
  <c r="D149" i="27"/>
  <c r="C38" i="31" s="1"/>
  <c r="C149" i="27"/>
  <c r="B38" i="31" s="1"/>
  <c r="I110" i="27"/>
  <c r="I148" i="27"/>
  <c r="H37" i="31"/>
  <c r="G148" i="27"/>
  <c r="F37" i="31" s="1"/>
  <c r="F148" i="27"/>
  <c r="E37" i="31" s="1"/>
  <c r="E148" i="27"/>
  <c r="D37" i="31" s="1"/>
  <c r="D148" i="27"/>
  <c r="C37" i="31" s="1"/>
  <c r="C148" i="27"/>
  <c r="B37" i="31" s="1"/>
  <c r="I109" i="27"/>
  <c r="I147" i="27"/>
  <c r="H36" i="31" s="1"/>
  <c r="G147" i="27"/>
  <c r="F36" i="31" s="1"/>
  <c r="F147" i="27"/>
  <c r="E36" i="31" s="1"/>
  <c r="E147" i="27"/>
  <c r="D36" i="31" s="1"/>
  <c r="D147" i="27"/>
  <c r="C36" i="31" s="1"/>
  <c r="C147" i="27"/>
  <c r="B36" i="31" s="1"/>
  <c r="I108" i="27"/>
  <c r="I146" i="27" s="1"/>
  <c r="H35" i="31" s="1"/>
  <c r="G146" i="27"/>
  <c r="F35" i="31" s="1"/>
  <c r="F146" i="27"/>
  <c r="E35" i="31" s="1"/>
  <c r="E146" i="27"/>
  <c r="D35" i="31" s="1"/>
  <c r="D146" i="27"/>
  <c r="C35" i="31" s="1"/>
  <c r="C146" i="27"/>
  <c r="B35" i="31"/>
  <c r="I107" i="27"/>
  <c r="I145" i="27"/>
  <c r="H34" i="31" s="1"/>
  <c r="G145" i="27"/>
  <c r="F34" i="31" s="1"/>
  <c r="F145" i="27"/>
  <c r="E34" i="31" s="1"/>
  <c r="E145" i="27"/>
  <c r="D34" i="31" s="1"/>
  <c r="D145" i="27"/>
  <c r="C34" i="31" s="1"/>
  <c r="C145" i="27"/>
  <c r="B34" i="31" s="1"/>
  <c r="I106" i="27"/>
  <c r="I144" i="27"/>
  <c r="H33" i="31"/>
  <c r="G144" i="27"/>
  <c r="F33" i="31"/>
  <c r="F144" i="27"/>
  <c r="E33" i="31" s="1"/>
  <c r="E144" i="27"/>
  <c r="D33" i="31"/>
  <c r="D144" i="27"/>
  <c r="C33" i="31" s="1"/>
  <c r="C144" i="27"/>
  <c r="B33" i="31"/>
  <c r="I105" i="27"/>
  <c r="I143" i="27"/>
  <c r="H32" i="31" s="1"/>
  <c r="G143" i="27"/>
  <c r="F32" i="31" s="1"/>
  <c r="F143" i="27"/>
  <c r="E32" i="31" s="1"/>
  <c r="E143" i="27"/>
  <c r="D32" i="31" s="1"/>
  <c r="D143" i="27"/>
  <c r="C32" i="31" s="1"/>
  <c r="C143" i="27"/>
  <c r="B32" i="31" s="1"/>
  <c r="I104" i="27"/>
  <c r="I142" i="27"/>
  <c r="H31" i="31"/>
  <c r="G142" i="27"/>
  <c r="F31" i="31"/>
  <c r="F142" i="27"/>
  <c r="E31" i="31" s="1"/>
  <c r="E142" i="27"/>
  <c r="D31" i="31"/>
  <c r="D142" i="27"/>
  <c r="C31" i="31" s="1"/>
  <c r="C142" i="27"/>
  <c r="B31" i="31"/>
  <c r="I103" i="27"/>
  <c r="I141" i="27"/>
  <c r="H30" i="31" s="1"/>
  <c r="G141" i="27"/>
  <c r="F30" i="31" s="1"/>
  <c r="F141" i="27"/>
  <c r="E30" i="31" s="1"/>
  <c r="E141" i="27"/>
  <c r="D30" i="31" s="1"/>
  <c r="D141" i="27"/>
  <c r="C30" i="31" s="1"/>
  <c r="C141" i="27"/>
  <c r="B30" i="31" s="1"/>
  <c r="I102" i="27"/>
  <c r="I140" i="27"/>
  <c r="H29" i="31"/>
  <c r="G140" i="27"/>
  <c r="F29" i="31"/>
  <c r="F140" i="27"/>
  <c r="E29" i="31" s="1"/>
  <c r="E140" i="27"/>
  <c r="D29" i="31"/>
  <c r="D140" i="27"/>
  <c r="C29" i="31" s="1"/>
  <c r="C140" i="27"/>
  <c r="B29" i="31"/>
  <c r="I101" i="27"/>
  <c r="I139" i="27"/>
  <c r="H28" i="31" s="1"/>
  <c r="G139" i="27"/>
  <c r="F28" i="31" s="1"/>
  <c r="F139" i="27"/>
  <c r="E28" i="31" s="1"/>
  <c r="E139" i="27"/>
  <c r="D28" i="31" s="1"/>
  <c r="D139" i="27"/>
  <c r="C28" i="31" s="1"/>
  <c r="C139" i="27"/>
  <c r="B28" i="31" s="1"/>
  <c r="I100" i="27"/>
  <c r="I138" i="27"/>
  <c r="H27" i="31"/>
  <c r="G138" i="27"/>
  <c r="F27" i="31"/>
  <c r="F138" i="27"/>
  <c r="E27" i="31" s="1"/>
  <c r="E138" i="27"/>
  <c r="D27" i="31"/>
  <c r="D138" i="27"/>
  <c r="C27" i="31" s="1"/>
  <c r="C138" i="27"/>
  <c r="B27" i="31"/>
  <c r="I99" i="27"/>
  <c r="I137" i="27"/>
  <c r="H26" i="31" s="1"/>
  <c r="G137" i="27"/>
  <c r="F26" i="31" s="1"/>
  <c r="F137" i="27"/>
  <c r="E26" i="31" s="1"/>
  <c r="E137" i="27"/>
  <c r="D26" i="31" s="1"/>
  <c r="D137" i="27"/>
  <c r="C26" i="31" s="1"/>
  <c r="C137" i="27"/>
  <c r="B26" i="31" s="1"/>
  <c r="I98" i="27"/>
  <c r="I136" i="27"/>
  <c r="H25" i="31"/>
  <c r="G136" i="27"/>
  <c r="F25" i="31"/>
  <c r="F136" i="27"/>
  <c r="E25" i="31" s="1"/>
  <c r="E136" i="27"/>
  <c r="D25" i="31" s="1"/>
  <c r="D136" i="27"/>
  <c r="C25" i="31" s="1"/>
  <c r="C136" i="27"/>
  <c r="B25" i="31" s="1"/>
  <c r="I97" i="27"/>
  <c r="I135" i="27" s="1"/>
  <c r="H24" i="31" s="1"/>
  <c r="G135" i="27"/>
  <c r="F24" i="31" s="1"/>
  <c r="F135" i="27"/>
  <c r="E24" i="31" s="1"/>
  <c r="E135" i="27"/>
  <c r="D24" i="31" s="1"/>
  <c r="D135" i="27"/>
  <c r="C24" i="31" s="1"/>
  <c r="C135" i="27"/>
  <c r="B24" i="31" s="1"/>
  <c r="I96" i="27"/>
  <c r="I134" i="27"/>
  <c r="H23" i="31" s="1"/>
  <c r="G134" i="27"/>
  <c r="F23" i="31" s="1"/>
  <c r="F134" i="27"/>
  <c r="E23" i="31"/>
  <c r="E134" i="27"/>
  <c r="D23" i="31" s="1"/>
  <c r="D134" i="27"/>
  <c r="C23" i="31"/>
  <c r="C134" i="27"/>
  <c r="B23" i="31" s="1"/>
  <c r="I95" i="27"/>
  <c r="I133" i="27" s="1"/>
  <c r="H22" i="31" s="1"/>
  <c r="G133" i="27"/>
  <c r="F22" i="31" s="1"/>
  <c r="F133" i="27"/>
  <c r="E22" i="31" s="1"/>
  <c r="E133" i="27"/>
  <c r="D22" i="31" s="1"/>
  <c r="D133" i="27"/>
  <c r="C22" i="31" s="1"/>
  <c r="C133" i="27"/>
  <c r="B22" i="31" s="1"/>
  <c r="I94" i="27"/>
  <c r="I132" i="27"/>
  <c r="H21" i="31" s="1"/>
  <c r="G132" i="27"/>
  <c r="F21" i="31"/>
  <c r="F132" i="27"/>
  <c r="E21" i="31" s="1"/>
  <c r="E132" i="27"/>
  <c r="D21" i="31"/>
  <c r="D132" i="27"/>
  <c r="C21" i="31" s="1"/>
  <c r="C132" i="27"/>
  <c r="B21" i="31"/>
  <c r="I93" i="27"/>
  <c r="I131" i="27" s="1"/>
  <c r="H20" i="31" s="1"/>
  <c r="G131" i="27"/>
  <c r="F20" i="31" s="1"/>
  <c r="F131" i="27"/>
  <c r="E20" i="31" s="1"/>
  <c r="E131" i="27"/>
  <c r="D20" i="31" s="1"/>
  <c r="D131" i="27"/>
  <c r="C20" i="31" s="1"/>
  <c r="C131" i="27"/>
  <c r="B20" i="31" s="1"/>
  <c r="I92" i="27"/>
  <c r="I130" i="27"/>
  <c r="H19" i="31" s="1"/>
  <c r="G130" i="27"/>
  <c r="F19" i="31" s="1"/>
  <c r="F130" i="27"/>
  <c r="E19" i="31"/>
  <c r="E130" i="27"/>
  <c r="D19" i="31" s="1"/>
  <c r="D130" i="27"/>
  <c r="C19" i="31"/>
  <c r="C130" i="27"/>
  <c r="B19" i="31" s="1"/>
  <c r="I91" i="27"/>
  <c r="I129" i="27" s="1"/>
  <c r="H18" i="31" s="1"/>
  <c r="G129" i="27"/>
  <c r="F18" i="31" s="1"/>
  <c r="F129" i="27"/>
  <c r="E18" i="31" s="1"/>
  <c r="E129" i="27"/>
  <c r="D18" i="31" s="1"/>
  <c r="D129" i="27"/>
  <c r="C18" i="31" s="1"/>
  <c r="C129" i="27"/>
  <c r="B18" i="31" s="1"/>
  <c r="I90" i="27"/>
  <c r="I128" i="27"/>
  <c r="H17" i="31" s="1"/>
  <c r="G128" i="27"/>
  <c r="F17" i="31"/>
  <c r="F128" i="27"/>
  <c r="E17" i="31" s="1"/>
  <c r="E128" i="27"/>
  <c r="D17" i="31"/>
  <c r="D128" i="27"/>
  <c r="C17" i="31" s="1"/>
  <c r="C128" i="27"/>
  <c r="B17" i="31"/>
  <c r="I89" i="27"/>
  <c r="I127" i="27" s="1"/>
  <c r="H16" i="31" s="1"/>
  <c r="G127" i="27"/>
  <c r="F16" i="31" s="1"/>
  <c r="F127" i="27"/>
  <c r="E16" i="31" s="1"/>
  <c r="E127" i="27"/>
  <c r="D16" i="31" s="1"/>
  <c r="D127" i="27"/>
  <c r="C16" i="31" s="1"/>
  <c r="C127" i="27"/>
  <c r="B16" i="31" s="1"/>
  <c r="I88" i="27"/>
  <c r="I126" i="27"/>
  <c r="H15" i="31" s="1"/>
  <c r="G126" i="27"/>
  <c r="F15" i="31" s="1"/>
  <c r="F126" i="27"/>
  <c r="E15" i="31"/>
  <c r="E126" i="27"/>
  <c r="D15" i="31" s="1"/>
  <c r="D126" i="27"/>
  <c r="C15" i="31" s="1"/>
  <c r="C126" i="27"/>
  <c r="B15" i="31" s="1"/>
  <c r="I87" i="27"/>
  <c r="I125" i="27"/>
  <c r="H14" i="31" s="1"/>
  <c r="G125" i="27"/>
  <c r="F14" i="31" s="1"/>
  <c r="F125" i="27"/>
  <c r="E14" i="31" s="1"/>
  <c r="E125" i="27"/>
  <c r="D14" i="31" s="1"/>
  <c r="D125" i="27"/>
  <c r="C14" i="31" s="1"/>
  <c r="C125" i="27"/>
  <c r="B14" i="31" s="1"/>
  <c r="I86" i="27"/>
  <c r="I124" i="27"/>
  <c r="H13" i="31"/>
  <c r="G124" i="27"/>
  <c r="F13" i="31" s="1"/>
  <c r="F124" i="27"/>
  <c r="E13" i="31" s="1"/>
  <c r="E124" i="27"/>
  <c r="D13" i="31" s="1"/>
  <c r="D124" i="27"/>
  <c r="C13" i="31" s="1"/>
  <c r="C124" i="27"/>
  <c r="B13" i="31" s="1"/>
  <c r="I85" i="27"/>
  <c r="I123" i="27" s="1"/>
  <c r="H12" i="31" s="1"/>
  <c r="G123" i="27"/>
  <c r="F12" i="31" s="1"/>
  <c r="F123" i="27"/>
  <c r="E12" i="31" s="1"/>
  <c r="E123" i="27"/>
  <c r="D12" i="31" s="1"/>
  <c r="D123" i="27"/>
  <c r="C12" i="31" s="1"/>
  <c r="C123" i="27"/>
  <c r="B12" i="31" s="1"/>
  <c r="I84" i="27"/>
  <c r="I122" i="27"/>
  <c r="H11" i="31" s="1"/>
  <c r="G122" i="27"/>
  <c r="F11" i="31"/>
  <c r="F122" i="27"/>
  <c r="E11" i="31" s="1"/>
  <c r="E122" i="27"/>
  <c r="D11" i="31"/>
  <c r="D122" i="27"/>
  <c r="C11" i="31" s="1"/>
  <c r="C122" i="27"/>
  <c r="B11" i="31"/>
  <c r="I83" i="27"/>
  <c r="I121" i="27" s="1"/>
  <c r="H10" i="31" s="1"/>
  <c r="G121" i="27"/>
  <c r="F10" i="31" s="1"/>
  <c r="F121" i="27"/>
  <c r="E10" i="31" s="1"/>
  <c r="E121" i="27"/>
  <c r="D10" i="31" s="1"/>
  <c r="D121" i="27"/>
  <c r="C10" i="31" s="1"/>
  <c r="C121" i="27"/>
  <c r="B10" i="31" s="1"/>
  <c r="I60" i="18"/>
  <c r="I79" i="18"/>
  <c r="H22" i="30" s="1"/>
  <c r="C79" i="18"/>
  <c r="B22" i="30" s="1"/>
  <c r="I59" i="18"/>
  <c r="I78" i="18"/>
  <c r="H21" i="30" s="1"/>
  <c r="F78" i="18"/>
  <c r="E21" i="30"/>
  <c r="E78" i="18"/>
  <c r="D21" i="30" s="1"/>
  <c r="C78" i="18"/>
  <c r="B21" i="30" s="1"/>
  <c r="I58" i="18"/>
  <c r="I77" i="18" s="1"/>
  <c r="H20" i="30" s="1"/>
  <c r="G77" i="18"/>
  <c r="F20" i="30" s="1"/>
  <c r="C77" i="18"/>
  <c r="B20" i="30" s="1"/>
  <c r="I57" i="18"/>
  <c r="I76" i="18" s="1"/>
  <c r="H19" i="30" s="1"/>
  <c r="E76" i="18"/>
  <c r="D19" i="30" s="1"/>
  <c r="C76" i="18"/>
  <c r="B19" i="30" s="1"/>
  <c r="I56" i="18"/>
  <c r="I75" i="18" s="1"/>
  <c r="H18" i="30" s="1"/>
  <c r="G75" i="18"/>
  <c r="F18" i="30" s="1"/>
  <c r="E75" i="18"/>
  <c r="D18" i="30" s="1"/>
  <c r="D75" i="18"/>
  <c r="C18" i="30" s="1"/>
  <c r="C75" i="18"/>
  <c r="B18" i="30"/>
  <c r="I55" i="18"/>
  <c r="I74" i="18"/>
  <c r="H17" i="30" s="1"/>
  <c r="G74" i="18"/>
  <c r="F17" i="30" s="1"/>
  <c r="F74" i="18"/>
  <c r="E17" i="30" s="1"/>
  <c r="E74" i="18"/>
  <c r="D17" i="30" s="1"/>
  <c r="D74" i="18"/>
  <c r="C17" i="30" s="1"/>
  <c r="C74" i="18"/>
  <c r="B17" i="30" s="1"/>
  <c r="I54" i="18"/>
  <c r="I73" i="18"/>
  <c r="H16" i="30"/>
  <c r="G73" i="18"/>
  <c r="F16" i="30" s="1"/>
  <c r="E73" i="18"/>
  <c r="D16" i="30" s="1"/>
  <c r="D73" i="18"/>
  <c r="C16" i="30" s="1"/>
  <c r="C73" i="18"/>
  <c r="B16" i="30" s="1"/>
  <c r="I53" i="18"/>
  <c r="I72" i="18"/>
  <c r="H15" i="30"/>
  <c r="G72" i="18"/>
  <c r="F15" i="30" s="1"/>
  <c r="F72" i="18"/>
  <c r="E15" i="30" s="1"/>
  <c r="E72" i="18"/>
  <c r="D15" i="30" s="1"/>
  <c r="C72" i="18"/>
  <c r="B15" i="30" s="1"/>
  <c r="I52" i="18"/>
  <c r="I71" i="18"/>
  <c r="H14" i="30" s="1"/>
  <c r="G71" i="18"/>
  <c r="F14" i="30" s="1"/>
  <c r="E71" i="18"/>
  <c r="D14" i="30" s="1"/>
  <c r="D71" i="18"/>
  <c r="C14" i="30" s="1"/>
  <c r="C71" i="18"/>
  <c r="B14" i="30" s="1"/>
  <c r="I51" i="18"/>
  <c r="I70" i="18" s="1"/>
  <c r="H13" i="30" s="1"/>
  <c r="G70" i="18"/>
  <c r="F13" i="30" s="1"/>
  <c r="F70" i="18"/>
  <c r="E13" i="30" s="1"/>
  <c r="E70" i="18"/>
  <c r="D13" i="30" s="1"/>
  <c r="C70" i="18"/>
  <c r="B13" i="30" s="1"/>
  <c r="I50" i="18"/>
  <c r="I69" i="18"/>
  <c r="H12" i="30" s="1"/>
  <c r="G69" i="18"/>
  <c r="F12" i="30"/>
  <c r="E69" i="18"/>
  <c r="D12" i="30" s="1"/>
  <c r="D69" i="18"/>
  <c r="C12" i="30" s="1"/>
  <c r="C69" i="18"/>
  <c r="B12" i="30" s="1"/>
  <c r="I49" i="18"/>
  <c r="I68" i="18"/>
  <c r="H11" i="30" s="1"/>
  <c r="G68" i="18"/>
  <c r="F11" i="30" s="1"/>
  <c r="F68" i="18"/>
  <c r="E11" i="30" s="1"/>
  <c r="E68" i="18"/>
  <c r="D11" i="30" s="1"/>
  <c r="C68" i="18"/>
  <c r="B11" i="30"/>
  <c r="I48" i="18"/>
  <c r="I67" i="18" s="1"/>
  <c r="H10" i="30" s="1"/>
  <c r="G67" i="18"/>
  <c r="F10" i="30" s="1"/>
  <c r="E67" i="18"/>
  <c r="D10" i="30"/>
  <c r="D67" i="18"/>
  <c r="C10" i="30" s="1"/>
  <c r="C67" i="18"/>
  <c r="B10" i="30" s="1"/>
  <c r="I47" i="18"/>
  <c r="I66" i="18"/>
  <c r="H9" i="30" s="1"/>
  <c r="G66" i="18"/>
  <c r="F9" i="30"/>
  <c r="F66" i="18"/>
  <c r="E9" i="30" s="1"/>
  <c r="E66" i="18"/>
  <c r="D9" i="30" s="1"/>
  <c r="C66" i="18"/>
  <c r="B9" i="30" s="1"/>
  <c r="D55" i="19"/>
  <c r="D74" i="19" s="1"/>
  <c r="C20" i="20" s="1"/>
  <c r="E55" i="19"/>
  <c r="E74" i="19" s="1"/>
  <c r="D20" i="20" s="1"/>
  <c r="F55" i="19"/>
  <c r="F74" i="19" s="1"/>
  <c r="E20" i="20" s="1"/>
  <c r="G55" i="19"/>
  <c r="G74" i="19" s="1"/>
  <c r="F20" i="20" s="1"/>
  <c r="C55" i="19"/>
  <c r="C74" i="19"/>
  <c r="B20" i="20" s="1"/>
  <c r="I55" i="19"/>
  <c r="I74" i="19" s="1"/>
  <c r="H20" i="20" s="1"/>
  <c r="K7" i="19"/>
  <c r="K8" i="19"/>
  <c r="K9" i="19"/>
  <c r="K10" i="19"/>
  <c r="K11" i="19"/>
  <c r="K12" i="19"/>
  <c r="K13" i="19"/>
  <c r="K14" i="19"/>
  <c r="K15" i="19"/>
  <c r="K16" i="19"/>
  <c r="K17" i="19"/>
  <c r="K6" i="19"/>
  <c r="A55" i="19"/>
  <c r="A74" i="19"/>
  <c r="D20" i="8"/>
  <c r="E20" i="8" s="1"/>
  <c r="C21" i="8"/>
  <c r="E16" i="25"/>
  <c r="H25" i="24"/>
  <c r="H20" i="24"/>
  <c r="H19" i="24"/>
  <c r="H18" i="24"/>
  <c r="H17" i="24"/>
  <c r="H16" i="24"/>
  <c r="H15" i="24"/>
  <c r="H14" i="24"/>
  <c r="H13" i="24"/>
  <c r="H12" i="24"/>
  <c r="H11" i="24"/>
  <c r="H10" i="24"/>
  <c r="D20" i="24"/>
  <c r="Q12" i="2"/>
  <c r="Q17" i="2"/>
  <c r="Q19" i="2"/>
  <c r="Q21" i="2"/>
  <c r="Q22" i="2"/>
  <c r="Q23" i="2"/>
  <c r="Q24" i="2"/>
  <c r="C54" i="19"/>
  <c r="C73" i="19"/>
  <c r="B19" i="20" s="1"/>
  <c r="D54" i="19"/>
  <c r="D73" i="19" s="1"/>
  <c r="C19" i="20" s="1"/>
  <c r="E54" i="19"/>
  <c r="E73" i="19" s="1"/>
  <c r="D19" i="20" s="1"/>
  <c r="F54" i="19"/>
  <c r="F73" i="19"/>
  <c r="E19" i="20" s="1"/>
  <c r="G54" i="19"/>
  <c r="G73" i="19"/>
  <c r="F19" i="20" s="1"/>
  <c r="I54" i="19"/>
  <c r="I73" i="19"/>
  <c r="H19" i="20" s="1"/>
  <c r="A54" i="19"/>
  <c r="A73" i="19"/>
  <c r="D19" i="8"/>
  <c r="E19" i="8" s="1"/>
  <c r="C20" i="8"/>
  <c r="E7" i="25"/>
  <c r="E8" i="25"/>
  <c r="E9" i="25"/>
  <c r="E10" i="25"/>
  <c r="E11" i="25"/>
  <c r="E12" i="25"/>
  <c r="E13" i="25"/>
  <c r="E14" i="25"/>
  <c r="E15" i="25"/>
  <c r="E21" i="25"/>
  <c r="E6" i="25"/>
  <c r="D11" i="24"/>
  <c r="D12" i="24"/>
  <c r="D13" i="24"/>
  <c r="D14" i="24"/>
  <c r="D15" i="24"/>
  <c r="D16" i="24"/>
  <c r="D17" i="24"/>
  <c r="D18" i="24"/>
  <c r="D19" i="24"/>
  <c r="D10" i="24"/>
  <c r="D18" i="8"/>
  <c r="F18" i="8" s="1"/>
  <c r="C19" i="8"/>
  <c r="D53" i="19"/>
  <c r="D72" i="19" s="1"/>
  <c r="C18" i="20" s="1"/>
  <c r="E53" i="19"/>
  <c r="E72" i="19" s="1"/>
  <c r="D18" i="20" s="1"/>
  <c r="F53" i="19"/>
  <c r="F72" i="19" s="1"/>
  <c r="E18" i="20" s="1"/>
  <c r="G53" i="19"/>
  <c r="G72" i="19"/>
  <c r="F18" i="20" s="1"/>
  <c r="I53" i="19"/>
  <c r="I72" i="19" s="1"/>
  <c r="H18" i="20" s="1"/>
  <c r="C53" i="19"/>
  <c r="C72" i="19" s="1"/>
  <c r="B18" i="20" s="1"/>
  <c r="A53" i="19"/>
  <c r="A72" i="19" s="1"/>
  <c r="I52" i="19"/>
  <c r="I71" i="19" s="1"/>
  <c r="H17" i="20" s="1"/>
  <c r="G52" i="19"/>
  <c r="G71" i="19" s="1"/>
  <c r="F17" i="20" s="1"/>
  <c r="F52" i="19"/>
  <c r="F71" i="19" s="1"/>
  <c r="E17" i="20" s="1"/>
  <c r="E52" i="19"/>
  <c r="E71" i="19"/>
  <c r="D17" i="20" s="1"/>
  <c r="D52" i="19"/>
  <c r="D71" i="19"/>
  <c r="C17" i="20"/>
  <c r="C52" i="19"/>
  <c r="C71" i="19"/>
  <c r="B17" i="20" s="1"/>
  <c r="A52" i="19"/>
  <c r="A71" i="19"/>
  <c r="I51" i="19"/>
  <c r="I70" i="19"/>
  <c r="H16" i="20" s="1"/>
  <c r="G51" i="19"/>
  <c r="G70" i="19" s="1"/>
  <c r="F16" i="20" s="1"/>
  <c r="F51" i="19"/>
  <c r="F70" i="19"/>
  <c r="E16" i="20" s="1"/>
  <c r="E51" i="19"/>
  <c r="E70" i="19" s="1"/>
  <c r="D16" i="20" s="1"/>
  <c r="D51" i="19"/>
  <c r="D70" i="19" s="1"/>
  <c r="C16" i="20" s="1"/>
  <c r="C51" i="19"/>
  <c r="C70" i="19" s="1"/>
  <c r="B16" i="20" s="1"/>
  <c r="A51" i="19"/>
  <c r="A70" i="19" s="1"/>
  <c r="I50" i="19"/>
  <c r="I69" i="19"/>
  <c r="H15" i="20" s="1"/>
  <c r="G50" i="19"/>
  <c r="G69" i="19" s="1"/>
  <c r="F15" i="20" s="1"/>
  <c r="F50" i="19"/>
  <c r="F69" i="19"/>
  <c r="E15" i="20"/>
  <c r="E50" i="19"/>
  <c r="E69" i="19" s="1"/>
  <c r="D15" i="20" s="1"/>
  <c r="D50" i="19"/>
  <c r="D69" i="19" s="1"/>
  <c r="C15" i="20" s="1"/>
  <c r="C50" i="19"/>
  <c r="C69" i="19" s="1"/>
  <c r="B15" i="20" s="1"/>
  <c r="A50" i="19"/>
  <c r="A69" i="19" s="1"/>
  <c r="I49" i="19"/>
  <c r="I68" i="19" s="1"/>
  <c r="H14" i="20" s="1"/>
  <c r="G49" i="19"/>
  <c r="G68" i="19" s="1"/>
  <c r="F14" i="20" s="1"/>
  <c r="F49" i="19"/>
  <c r="F68" i="19" s="1"/>
  <c r="E14" i="20" s="1"/>
  <c r="E49" i="19"/>
  <c r="E68" i="19"/>
  <c r="D14" i="20"/>
  <c r="D49" i="19"/>
  <c r="D68" i="19" s="1"/>
  <c r="C14" i="20" s="1"/>
  <c r="C49" i="19"/>
  <c r="A49" i="19"/>
  <c r="A68" i="19" s="1"/>
  <c r="I48" i="19"/>
  <c r="I67" i="19"/>
  <c r="H13" i="20"/>
  <c r="G48" i="19"/>
  <c r="G67" i="19" s="1"/>
  <c r="F13" i="20" s="1"/>
  <c r="F48" i="19"/>
  <c r="F67" i="19" s="1"/>
  <c r="E13" i="20" s="1"/>
  <c r="E48" i="19"/>
  <c r="E67" i="19" s="1"/>
  <c r="D13" i="20" s="1"/>
  <c r="D48" i="19"/>
  <c r="D67" i="19" s="1"/>
  <c r="C13" i="20" s="1"/>
  <c r="C48" i="19"/>
  <c r="A48" i="19"/>
  <c r="A67" i="19"/>
  <c r="I47" i="19"/>
  <c r="I66" i="19"/>
  <c r="H12" i="20" s="1"/>
  <c r="G47" i="19"/>
  <c r="G66" i="19"/>
  <c r="F12" i="20" s="1"/>
  <c r="F47" i="19"/>
  <c r="F66" i="19"/>
  <c r="E12" i="20" s="1"/>
  <c r="E47" i="19"/>
  <c r="E66" i="19" s="1"/>
  <c r="D12" i="20" s="1"/>
  <c r="D47" i="19"/>
  <c r="D66" i="19"/>
  <c r="C12" i="20" s="1"/>
  <c r="C47" i="19"/>
  <c r="A47" i="19"/>
  <c r="A66" i="19"/>
  <c r="I46" i="19"/>
  <c r="I65" i="19"/>
  <c r="H11" i="20" s="1"/>
  <c r="G46" i="19"/>
  <c r="G65" i="19"/>
  <c r="F11" i="20" s="1"/>
  <c r="F46" i="19"/>
  <c r="F65" i="19" s="1"/>
  <c r="E11" i="20" s="1"/>
  <c r="E46" i="19"/>
  <c r="E65" i="19"/>
  <c r="D11" i="20" s="1"/>
  <c r="D46" i="19"/>
  <c r="D65" i="19" s="1"/>
  <c r="C11" i="20" s="1"/>
  <c r="C46" i="19"/>
  <c r="A46" i="19"/>
  <c r="A65" i="19" s="1"/>
  <c r="I45" i="19"/>
  <c r="I64" i="19"/>
  <c r="H10" i="20" s="1"/>
  <c r="G45" i="19"/>
  <c r="G64" i="19"/>
  <c r="F10" i="20" s="1"/>
  <c r="F45" i="19"/>
  <c r="F64" i="19" s="1"/>
  <c r="E10" i="20" s="1"/>
  <c r="E45" i="19"/>
  <c r="E64" i="19" s="1"/>
  <c r="D10" i="20" s="1"/>
  <c r="D45" i="19"/>
  <c r="D64" i="19" s="1"/>
  <c r="C10" i="20" s="1"/>
  <c r="C45" i="19"/>
  <c r="A45" i="19"/>
  <c r="A64" i="19"/>
  <c r="I44" i="19"/>
  <c r="I63" i="19" s="1"/>
  <c r="H9" i="20" s="1"/>
  <c r="H7" i="20" s="1"/>
  <c r="G44" i="19"/>
  <c r="G63" i="19" s="1"/>
  <c r="F9" i="20" s="1"/>
  <c r="F7" i="20" s="1"/>
  <c r="F44" i="19"/>
  <c r="F63" i="19"/>
  <c r="E9" i="20" s="1"/>
  <c r="E7" i="20" s="1"/>
  <c r="E44" i="19"/>
  <c r="E63" i="19" s="1"/>
  <c r="D9" i="20" s="1"/>
  <c r="D7" i="20" s="1"/>
  <c r="D44" i="19"/>
  <c r="D63" i="19"/>
  <c r="C9" i="20" s="1"/>
  <c r="C7" i="20" s="1"/>
  <c r="C44" i="19"/>
  <c r="A44" i="19"/>
  <c r="A63" i="19" s="1"/>
  <c r="D17" i="8"/>
  <c r="E17" i="8" s="1"/>
  <c r="C18" i="8"/>
  <c r="D16" i="8"/>
  <c r="F16" i="8" s="1"/>
  <c r="C17" i="8"/>
  <c r="R25" i="11"/>
  <c r="R32" i="11"/>
  <c r="D10" i="8"/>
  <c r="F10" i="8" s="1"/>
  <c r="D11" i="8"/>
  <c r="E11" i="8" s="1"/>
  <c r="F11" i="8"/>
  <c r="D12" i="8"/>
  <c r="F12" i="8" s="1"/>
  <c r="D13" i="8"/>
  <c r="E13" i="8" s="1"/>
  <c r="D14" i="8"/>
  <c r="F14" i="8" s="1"/>
  <c r="D15" i="8"/>
  <c r="F15" i="8" s="1"/>
  <c r="D9" i="8"/>
  <c r="F9" i="8" s="1"/>
  <c r="E12" i="8"/>
  <c r="C9" i="8"/>
  <c r="C10" i="8"/>
  <c r="C11" i="8"/>
  <c r="C12" i="8"/>
  <c r="C13" i="8"/>
  <c r="C14" i="8"/>
  <c r="C15" i="8"/>
  <c r="C16" i="8"/>
  <c r="C8" i="8"/>
  <c r="K93" i="27"/>
  <c r="K131" i="27" s="1"/>
  <c r="G20" i="31" s="1"/>
  <c r="K112" i="27"/>
  <c r="K150" i="27" s="1"/>
  <c r="G39" i="31" s="1"/>
  <c r="K89" i="27"/>
  <c r="K105" i="27"/>
  <c r="K143" i="27" s="1"/>
  <c r="G32" i="31" s="1"/>
  <c r="K113" i="27"/>
  <c r="K81" i="27"/>
  <c r="K101" i="27"/>
  <c r="K139" i="27"/>
  <c r="G28" i="31" s="1"/>
  <c r="K97" i="27"/>
  <c r="K135" i="27" s="1"/>
  <c r="G24" i="31" s="1"/>
  <c r="K96" i="27"/>
  <c r="Q16" i="2"/>
  <c r="Q15" i="2"/>
  <c r="Q20" i="2"/>
  <c r="Q13" i="2"/>
  <c r="K44" i="19"/>
  <c r="K63" i="19" s="1"/>
  <c r="G9" i="20" s="1"/>
  <c r="K48" i="19"/>
  <c r="K119" i="27"/>
  <c r="G8" i="31" s="1"/>
  <c r="K127" i="27"/>
  <c r="G16" i="31" s="1"/>
  <c r="K108" i="27"/>
  <c r="K146" i="27" s="1"/>
  <c r="G35" i="31" s="1"/>
  <c r="K106" i="27"/>
  <c r="K144" i="27"/>
  <c r="G33" i="31" s="1"/>
  <c r="K103" i="27"/>
  <c r="K141" i="27"/>
  <c r="G30" i="31" s="1"/>
  <c r="K100" i="27"/>
  <c r="K91" i="27"/>
  <c r="K129" i="27" s="1"/>
  <c r="G18" i="31" s="1"/>
  <c r="K90" i="27"/>
  <c r="K128" i="27" s="1"/>
  <c r="G17" i="31" s="1"/>
  <c r="K85" i="27"/>
  <c r="K123" i="27" s="1"/>
  <c r="G12" i="31" s="1"/>
  <c r="K102" i="27"/>
  <c r="K140" i="27" s="1"/>
  <c r="G29" i="31" s="1"/>
  <c r="K114" i="27"/>
  <c r="K111" i="27"/>
  <c r="K149" i="27"/>
  <c r="G38" i="31" s="1"/>
  <c r="K99" i="27"/>
  <c r="K137" i="27"/>
  <c r="G26" i="31" s="1"/>
  <c r="K98" i="27"/>
  <c r="K136" i="27" s="1"/>
  <c r="G25" i="31" s="1"/>
  <c r="K134" i="27"/>
  <c r="G23" i="31" s="1"/>
  <c r="K92" i="27"/>
  <c r="K130" i="27"/>
  <c r="G19" i="31" s="1"/>
  <c r="K151" i="27"/>
  <c r="G40" i="31" s="1"/>
  <c r="K110" i="27"/>
  <c r="K148" i="27"/>
  <c r="G37" i="31" s="1"/>
  <c r="K107" i="27"/>
  <c r="K145" i="27"/>
  <c r="G34" i="31" s="1"/>
  <c r="K104" i="27"/>
  <c r="K142" i="27" s="1"/>
  <c r="G31" i="31" s="1"/>
  <c r="K95" i="27"/>
  <c r="K133" i="27"/>
  <c r="G22" i="31" s="1"/>
  <c r="K94" i="27"/>
  <c r="K132" i="27"/>
  <c r="G21" i="31" s="1"/>
  <c r="K88" i="27"/>
  <c r="K126" i="27"/>
  <c r="G15" i="31" s="1"/>
  <c r="K84" i="27"/>
  <c r="K59" i="18"/>
  <c r="K78" i="18" s="1"/>
  <c r="G21" i="30" s="1"/>
  <c r="K57" i="18"/>
  <c r="K76" i="18"/>
  <c r="G19" i="30" s="1"/>
  <c r="K55" i="18"/>
  <c r="K74" i="18" s="1"/>
  <c r="G17" i="30" s="1"/>
  <c r="K53" i="18"/>
  <c r="K72" i="18"/>
  <c r="G15" i="30" s="1"/>
  <c r="K51" i="18"/>
  <c r="K70" i="18" s="1"/>
  <c r="G13" i="30" s="1"/>
  <c r="K49" i="18"/>
  <c r="K68" i="18" s="1"/>
  <c r="G11" i="30" s="1"/>
  <c r="K47" i="18"/>
  <c r="K66" i="18" s="1"/>
  <c r="G9" i="30" s="1"/>
  <c r="K60" i="18"/>
  <c r="K79" i="18"/>
  <c r="G22" i="30" s="1"/>
  <c r="K58" i="18"/>
  <c r="K77" i="18" s="1"/>
  <c r="G20" i="30" s="1"/>
  <c r="K56" i="18"/>
  <c r="K75" i="18" s="1"/>
  <c r="G18" i="30" s="1"/>
  <c r="K54" i="18"/>
  <c r="K73" i="18"/>
  <c r="G16" i="30" s="1"/>
  <c r="K52" i="18"/>
  <c r="K71" i="18" s="1"/>
  <c r="G14" i="30" s="1"/>
  <c r="K50" i="18"/>
  <c r="K69" i="18"/>
  <c r="G12" i="30"/>
  <c r="K48" i="18"/>
  <c r="K67" i="18" s="1"/>
  <c r="G10" i="30" s="1"/>
  <c r="Q11" i="2"/>
  <c r="C64" i="18"/>
  <c r="B7" i="30" s="1"/>
  <c r="K46" i="19"/>
  <c r="K65" i="19" s="1"/>
  <c r="G11" i="20" s="1"/>
  <c r="K56" i="19"/>
  <c r="K75" i="19" s="1"/>
  <c r="G21" i="20" s="1"/>
  <c r="K45" i="19"/>
  <c r="K64" i="19"/>
  <c r="G10" i="20" s="1"/>
  <c r="K49" i="19"/>
  <c r="C67" i="19"/>
  <c r="B13" i="20" s="1"/>
  <c r="C65" i="19"/>
  <c r="B11" i="20" s="1"/>
  <c r="K47" i="19"/>
  <c r="K66" i="19" s="1"/>
  <c r="G12" i="20" s="1"/>
  <c r="K68" i="19"/>
  <c r="G14" i="20" s="1"/>
  <c r="K67" i="19"/>
  <c r="G13" i="20" s="1"/>
  <c r="C63" i="19"/>
  <c r="B9" i="20" s="1"/>
  <c r="B7" i="20" s="1"/>
  <c r="C66" i="19"/>
  <c r="B12" i="20" s="1"/>
  <c r="C64" i="19"/>
  <c r="B10" i="20"/>
  <c r="F19" i="8"/>
  <c r="K125" i="27"/>
  <c r="G14" i="31" s="1"/>
  <c r="E15" i="8"/>
  <c r="F13" i="8"/>
  <c r="C68" i="19"/>
  <c r="B14" i="20" s="1"/>
  <c r="Q18" i="2"/>
  <c r="Q14" i="2"/>
  <c r="K54" i="19"/>
  <c r="K50" i="19"/>
  <c r="K69" i="19"/>
  <c r="G15" i="20" s="1"/>
  <c r="K53" i="19"/>
  <c r="K72" i="19"/>
  <c r="G18" i="20" s="1"/>
  <c r="K51" i="19"/>
  <c r="K70" i="19" s="1"/>
  <c r="G16" i="20" s="1"/>
  <c r="K73" i="19"/>
  <c r="G19" i="20" s="1"/>
  <c r="K55" i="19"/>
  <c r="K74" i="19" s="1"/>
  <c r="G20" i="20" s="1"/>
  <c r="K52" i="19"/>
  <c r="K71" i="19"/>
  <c r="G17" i="20" s="1"/>
  <c r="K152" i="27"/>
  <c r="G41" i="31" s="1"/>
  <c r="K138" i="27"/>
  <c r="G27" i="31" s="1"/>
  <c r="K86" i="27"/>
  <c r="K124" i="27"/>
  <c r="G13" i="31" s="1"/>
  <c r="K122" i="27"/>
  <c r="G11" i="31"/>
  <c r="L9" i="54" l="1"/>
  <c r="J9" i="54"/>
  <c r="M9" i="54"/>
  <c r="G7" i="20"/>
  <c r="M23" i="53"/>
  <c r="D16" i="49" s="1"/>
  <c r="J23" i="53"/>
  <c r="B16" i="49" s="1"/>
  <c r="L23" i="53"/>
  <c r="C16" i="49" s="1"/>
  <c r="R36" i="11"/>
  <c r="R28" i="11"/>
  <c r="R12" i="11"/>
  <c r="J43" i="52"/>
  <c r="B37" i="55" s="1"/>
  <c r="M43" i="52"/>
  <c r="D37" i="55" s="1"/>
  <c r="L43" i="52"/>
  <c r="C37" i="55" s="1"/>
  <c r="J39" i="52"/>
  <c r="B33" i="55" s="1"/>
  <c r="M39" i="52"/>
  <c r="D33" i="55" s="1"/>
  <c r="L39" i="52"/>
  <c r="C33" i="55" s="1"/>
  <c r="J35" i="52"/>
  <c r="B29" i="55" s="1"/>
  <c r="F29" i="55" s="1"/>
  <c r="M35" i="52"/>
  <c r="D29" i="55" s="1"/>
  <c r="L35" i="52"/>
  <c r="C29" i="55" s="1"/>
  <c r="L31" i="52"/>
  <c r="C25" i="55" s="1"/>
  <c r="M31" i="52"/>
  <c r="D25" i="55" s="1"/>
  <c r="G25" i="55" s="1"/>
  <c r="J31" i="52"/>
  <c r="B25" i="55" s="1"/>
  <c r="M27" i="52"/>
  <c r="D21" i="55" s="1"/>
  <c r="J27" i="52"/>
  <c r="B21" i="55" s="1"/>
  <c r="L27" i="52"/>
  <c r="C21" i="55" s="1"/>
  <c r="F21" i="55" s="1"/>
  <c r="L23" i="52"/>
  <c r="C17" i="55" s="1"/>
  <c r="M23" i="52"/>
  <c r="D17" i="55" s="1"/>
  <c r="J23" i="52"/>
  <c r="B17" i="55" s="1"/>
  <c r="M19" i="52"/>
  <c r="D13" i="55" s="1"/>
  <c r="L19" i="52"/>
  <c r="C13" i="55" s="1"/>
  <c r="J19" i="52"/>
  <c r="B13" i="55" s="1"/>
  <c r="M15" i="52"/>
  <c r="D9" i="55" s="1"/>
  <c r="J15" i="52"/>
  <c r="B9" i="55" s="1"/>
  <c r="G9" i="55" s="1"/>
  <c r="L15" i="52"/>
  <c r="C9" i="55" s="1"/>
  <c r="L42" i="52"/>
  <c r="C36" i="55" s="1"/>
  <c r="M42" i="52"/>
  <c r="D36" i="55" s="1"/>
  <c r="J42" i="52"/>
  <c r="B36" i="55" s="1"/>
  <c r="G36" i="55" s="1"/>
  <c r="L38" i="52"/>
  <c r="C32" i="55" s="1"/>
  <c r="M38" i="52"/>
  <c r="D32" i="55" s="1"/>
  <c r="J38" i="52"/>
  <c r="B32" i="55" s="1"/>
  <c r="M34" i="52"/>
  <c r="D28" i="55" s="1"/>
  <c r="L34" i="52"/>
  <c r="C28" i="55" s="1"/>
  <c r="J34" i="52"/>
  <c r="B28" i="55" s="1"/>
  <c r="L30" i="52"/>
  <c r="C24" i="55" s="1"/>
  <c r="M30" i="52"/>
  <c r="D24" i="55" s="1"/>
  <c r="G24" i="55" s="1"/>
  <c r="J30" i="52"/>
  <c r="B24" i="55" s="1"/>
  <c r="L26" i="52"/>
  <c r="C20" i="55" s="1"/>
  <c r="M26" i="52"/>
  <c r="D20" i="55" s="1"/>
  <c r="J26" i="52"/>
  <c r="B20" i="55" s="1"/>
  <c r="G20" i="55" s="1"/>
  <c r="L22" i="52"/>
  <c r="C16" i="55" s="1"/>
  <c r="J22" i="52"/>
  <c r="B16" i="55" s="1"/>
  <c r="M22" i="52"/>
  <c r="D16" i="55" s="1"/>
  <c r="J18" i="52"/>
  <c r="B12" i="55" s="1"/>
  <c r="G12" i="55" s="1"/>
  <c r="L18" i="52"/>
  <c r="C12" i="55" s="1"/>
  <c r="M18" i="52"/>
  <c r="D12" i="55" s="1"/>
  <c r="M14" i="52"/>
  <c r="D8" i="55" s="1"/>
  <c r="L14" i="52"/>
  <c r="C8" i="55" s="1"/>
  <c r="J14" i="52"/>
  <c r="B8" i="55" s="1"/>
  <c r="J10" i="52"/>
  <c r="B5" i="55" s="1"/>
  <c r="L10" i="52"/>
  <c r="C5" i="55" s="1"/>
  <c r="M10" i="52"/>
  <c r="D5" i="55" s="1"/>
  <c r="J37" i="52"/>
  <c r="B31" i="55" s="1"/>
  <c r="G31" i="55" s="1"/>
  <c r="L37" i="52"/>
  <c r="C31" i="55" s="1"/>
  <c r="M37" i="52"/>
  <c r="D31" i="55" s="1"/>
  <c r="L29" i="52"/>
  <c r="C23" i="55" s="1"/>
  <c r="M29" i="52"/>
  <c r="D23" i="55" s="1"/>
  <c r="J29" i="52"/>
  <c r="B23" i="55" s="1"/>
  <c r="M13" i="52"/>
  <c r="D7" i="55" s="1"/>
  <c r="L13" i="52"/>
  <c r="C7" i="55" s="1"/>
  <c r="J13" i="52"/>
  <c r="B7" i="55" s="1"/>
  <c r="M12" i="52"/>
  <c r="D6" i="55" s="1"/>
  <c r="L12" i="52"/>
  <c r="C6" i="55" s="1"/>
  <c r="J12" i="52"/>
  <c r="B6" i="55" s="1"/>
  <c r="J40" i="52"/>
  <c r="B34" i="55" s="1"/>
  <c r="M40" i="52"/>
  <c r="D34" i="55" s="1"/>
  <c r="L40" i="52"/>
  <c r="C34" i="55" s="1"/>
  <c r="J36" i="52"/>
  <c r="B30" i="55" s="1"/>
  <c r="M36" i="52"/>
  <c r="D30" i="55" s="1"/>
  <c r="L36" i="52"/>
  <c r="C30" i="55" s="1"/>
  <c r="M32" i="52"/>
  <c r="D26" i="55" s="1"/>
  <c r="J32" i="52"/>
  <c r="B26" i="55" s="1"/>
  <c r="L32" i="52"/>
  <c r="C26" i="55" s="1"/>
  <c r="J28" i="52"/>
  <c r="B22" i="55" s="1"/>
  <c r="M28" i="52"/>
  <c r="D22" i="55" s="1"/>
  <c r="L28" i="52"/>
  <c r="C22" i="55" s="1"/>
  <c r="M24" i="52"/>
  <c r="D18" i="55" s="1"/>
  <c r="J24" i="52"/>
  <c r="B18" i="55" s="1"/>
  <c r="L24" i="52"/>
  <c r="C18" i="55" s="1"/>
  <c r="M20" i="52"/>
  <c r="D14" i="55" s="1"/>
  <c r="L20" i="52"/>
  <c r="C14" i="55" s="1"/>
  <c r="J20" i="52"/>
  <c r="B14" i="55" s="1"/>
  <c r="J16" i="52"/>
  <c r="B10" i="55" s="1"/>
  <c r="L16" i="52"/>
  <c r="C10" i="55" s="1"/>
  <c r="M16" i="52"/>
  <c r="D10" i="55" s="1"/>
  <c r="B41" i="52"/>
  <c r="B33" i="52"/>
  <c r="B21" i="52"/>
  <c r="B17" i="52"/>
  <c r="R8" i="11"/>
  <c r="B25" i="52"/>
  <c r="R24" i="11"/>
  <c r="F17" i="55"/>
  <c r="Q5" i="11"/>
  <c r="R5" i="11" s="1"/>
  <c r="D64" i="18"/>
  <c r="C7" i="30" s="1"/>
  <c r="H59" i="60"/>
  <c r="J13" i="58"/>
  <c r="J9" i="58" s="1"/>
  <c r="J37" i="58" s="1"/>
  <c r="F39" i="58"/>
  <c r="I39" i="58"/>
  <c r="G9" i="58"/>
  <c r="G37" i="58" s="1"/>
  <c r="H9" i="58"/>
  <c r="H37" i="58" s="1"/>
  <c r="G25" i="20"/>
  <c r="H25" i="20"/>
  <c r="C25" i="20"/>
  <c r="R15" i="2"/>
  <c r="R24" i="2"/>
  <c r="R19" i="2"/>
  <c r="R16" i="2"/>
  <c r="R23" i="2"/>
  <c r="R17" i="2"/>
  <c r="R14" i="2"/>
  <c r="R11" i="2"/>
  <c r="R13" i="2"/>
  <c r="R22" i="2"/>
  <c r="R12" i="2"/>
  <c r="R18" i="2"/>
  <c r="R20" i="2"/>
  <c r="R21" i="2"/>
  <c r="M25" i="53"/>
  <c r="D18" i="49" s="1"/>
  <c r="J25" i="53"/>
  <c r="B18" i="49" s="1"/>
  <c r="L14" i="53"/>
  <c r="C7" i="49" s="1"/>
  <c r="F7" i="49" s="1"/>
  <c r="L11" i="53"/>
  <c r="C5" i="49" s="1"/>
  <c r="M14" i="53"/>
  <c r="D7" i="49" s="1"/>
  <c r="G7" i="49" s="1"/>
  <c r="M18" i="53"/>
  <c r="D11" i="49" s="1"/>
  <c r="M16" i="53"/>
  <c r="D9" i="49" s="1"/>
  <c r="J20" i="53"/>
  <c r="B13" i="49" s="1"/>
  <c r="J18" i="53"/>
  <c r="B11" i="49" s="1"/>
  <c r="F11" i="49" s="1"/>
  <c r="L20" i="53"/>
  <c r="C13" i="49" s="1"/>
  <c r="M22" i="53"/>
  <c r="D15" i="49" s="1"/>
  <c r="G15" i="49" s="1"/>
  <c r="J16" i="53"/>
  <c r="B9" i="49" s="1"/>
  <c r="F9" i="49" s="1"/>
  <c r="L24" i="53"/>
  <c r="C17" i="49" s="1"/>
  <c r="F17" i="49" s="1"/>
  <c r="L22" i="53"/>
  <c r="C15" i="49" s="1"/>
  <c r="F15" i="49" s="1"/>
  <c r="M24" i="53"/>
  <c r="D17" i="49" s="1"/>
  <c r="G17" i="49" s="1"/>
  <c r="L26" i="53"/>
  <c r="C19" i="49" s="1"/>
  <c r="F19" i="49" s="1"/>
  <c r="J11" i="53"/>
  <c r="B5" i="49" s="1"/>
  <c r="G5" i="49" s="1"/>
  <c r="L13" i="53"/>
  <c r="C6" i="49" s="1"/>
  <c r="F6" i="49" s="1"/>
  <c r="M13" i="53"/>
  <c r="D6" i="49" s="1"/>
  <c r="G6" i="49" s="1"/>
  <c r="J15" i="53"/>
  <c r="B8" i="49" s="1"/>
  <c r="G8" i="49" s="1"/>
  <c r="L17" i="53"/>
  <c r="C10" i="49" s="1"/>
  <c r="F10" i="49" s="1"/>
  <c r="M17" i="53"/>
  <c r="D10" i="49" s="1"/>
  <c r="G10" i="49" s="1"/>
  <c r="J19" i="53"/>
  <c r="B12" i="49" s="1"/>
  <c r="L21" i="53"/>
  <c r="C14" i="49" s="1"/>
  <c r="F14" i="49" s="1"/>
  <c r="M21" i="53"/>
  <c r="D14" i="49" s="1"/>
  <c r="G14" i="49" s="1"/>
  <c r="M26" i="53"/>
  <c r="D19" i="49" s="1"/>
  <c r="G19" i="49" s="1"/>
  <c r="L25" i="53"/>
  <c r="C18" i="49" s="1"/>
  <c r="Q9" i="2"/>
  <c r="L15" i="53"/>
  <c r="C8" i="49" s="1"/>
  <c r="L19" i="53"/>
  <c r="C12" i="49" s="1"/>
  <c r="M13" i="58"/>
  <c r="M9" i="58" s="1"/>
  <c r="M37" i="58" s="1"/>
  <c r="N13" i="58"/>
  <c r="N9" i="58" s="1"/>
  <c r="N37" i="58" s="1"/>
  <c r="D25" i="20"/>
  <c r="E25" i="20"/>
  <c r="F25" i="20"/>
  <c r="B25" i="20"/>
  <c r="F20" i="8"/>
  <c r="E10" i="8"/>
  <c r="E14" i="8"/>
  <c r="E16" i="8"/>
  <c r="F17" i="8"/>
  <c r="F21" i="8"/>
  <c r="E9" i="8"/>
  <c r="E18" i="8"/>
  <c r="F22" i="8"/>
  <c r="G23" i="55" l="1"/>
  <c r="G8" i="55"/>
  <c r="G17" i="55"/>
  <c r="G34" i="55"/>
  <c r="F13" i="55"/>
  <c r="F9" i="55"/>
  <c r="F12" i="55"/>
  <c r="F34" i="55"/>
  <c r="G7" i="55"/>
  <c r="F32" i="55"/>
  <c r="G18" i="55"/>
  <c r="F22" i="55"/>
  <c r="F23" i="55"/>
  <c r="F31" i="55"/>
  <c r="F36" i="55"/>
  <c r="G13" i="55"/>
  <c r="G21" i="55"/>
  <c r="G33" i="55"/>
  <c r="F37" i="55"/>
  <c r="F16" i="55"/>
  <c r="G5" i="55"/>
  <c r="F16" i="49"/>
  <c r="G16" i="49"/>
  <c r="F5" i="55"/>
  <c r="F8" i="55"/>
  <c r="F24" i="55"/>
  <c r="F25" i="55"/>
  <c r="F33" i="55"/>
  <c r="G14" i="55"/>
  <c r="F20" i="55"/>
  <c r="G28" i="55"/>
  <c r="F18" i="55"/>
  <c r="G22" i="55"/>
  <c r="G16" i="55"/>
  <c r="G37" i="55"/>
  <c r="G26" i="55"/>
  <c r="F26" i="55"/>
  <c r="G30" i="55"/>
  <c r="M17" i="52"/>
  <c r="D11" i="55" s="1"/>
  <c r="L17" i="52"/>
  <c r="C11" i="55" s="1"/>
  <c r="J17" i="52"/>
  <c r="B11" i="55" s="1"/>
  <c r="G10" i="55"/>
  <c r="F7" i="55"/>
  <c r="J21" i="52"/>
  <c r="B15" i="55" s="1"/>
  <c r="M21" i="52"/>
  <c r="D15" i="55" s="1"/>
  <c r="L21" i="52"/>
  <c r="C15" i="55" s="1"/>
  <c r="F10" i="55"/>
  <c r="F6" i="55"/>
  <c r="G29" i="55"/>
  <c r="J25" i="52"/>
  <c r="B19" i="55" s="1"/>
  <c r="M25" i="52"/>
  <c r="D19" i="55" s="1"/>
  <c r="L25" i="52"/>
  <c r="C19" i="55" s="1"/>
  <c r="J33" i="52"/>
  <c r="B27" i="55" s="1"/>
  <c r="L33" i="52"/>
  <c r="C27" i="55" s="1"/>
  <c r="M33" i="52"/>
  <c r="D27" i="55" s="1"/>
  <c r="L41" i="52"/>
  <c r="C35" i="55" s="1"/>
  <c r="M41" i="52"/>
  <c r="D35" i="55" s="1"/>
  <c r="J41" i="52"/>
  <c r="B35" i="55" s="1"/>
  <c r="F14" i="55"/>
  <c r="F30" i="55"/>
  <c r="G6" i="55"/>
  <c r="F28" i="55"/>
  <c r="G32" i="55"/>
  <c r="R9" i="2"/>
  <c r="G18" i="49"/>
  <c r="F18" i="49"/>
  <c r="G11" i="49"/>
  <c r="F13" i="49"/>
  <c r="G13" i="49"/>
  <c r="G9" i="49"/>
  <c r="F5" i="49"/>
  <c r="F8" i="49"/>
  <c r="F12" i="49"/>
  <c r="G12" i="49"/>
  <c r="D25" i="24"/>
  <c r="G15" i="55" l="1"/>
  <c r="F11" i="55"/>
  <c r="G35" i="55"/>
  <c r="F35" i="55"/>
  <c r="G19" i="55"/>
  <c r="G27" i="55"/>
  <c r="G11" i="55"/>
  <c r="F27" i="55"/>
  <c r="F19" i="55"/>
  <c r="F15" i="55"/>
</calcChain>
</file>

<file path=xl/sharedStrings.xml><?xml version="1.0" encoding="utf-8"?>
<sst xmlns="http://schemas.openxmlformats.org/spreadsheetml/2006/main" count="2168" uniqueCount="786">
  <si>
    <t>1) Some other tables which provide figures by age-group give the number of drug-related deaths of people who were aged under 25. However, this column's figures are for ages 15-24, inclusive, as there are very few drug-related deaths of people aged 0-14.</t>
  </si>
  <si>
    <t>2) Some other tables which provide figures by age-group give the number of drug-related deaths of people who were aged under 25. However, this column's figures are for ages 15-24, inclusive, as there are very few drug-related deaths of people aged 0-14.</t>
  </si>
  <si>
    <t>1) The coding rules were changed with effect from the start of 2011, as explained in paragraph 2.6 of the commentary.</t>
  </si>
  <si>
    <t>1) Paragraph A3 in Annex A explains why these kinds of deaths are excluded from the standard definition of 'drug-related death' figures produced by NRS.</t>
  </si>
  <si>
    <r>
      <t xml:space="preserve">+ / - </t>
    </r>
    <r>
      <rPr>
        <b/>
        <vertAlign val="superscript"/>
        <sz val="10"/>
        <rFont val="Arial"/>
        <family val="2"/>
      </rPr>
      <t>3</t>
    </r>
  </si>
  <si>
    <r>
      <t xml:space="preserve">Females </t>
    </r>
    <r>
      <rPr>
        <vertAlign val="superscript"/>
        <sz val="10"/>
        <rFont val="Arial"/>
        <family val="2"/>
      </rPr>
      <t>6</t>
    </r>
  </si>
  <si>
    <t>35-64</t>
  </si>
  <si>
    <t>Figure 4</t>
  </si>
  <si>
    <t>All Tables and Figures</t>
  </si>
  <si>
    <t>Drug-related deaths per 1,000 problem drug users - NHS Board areas</t>
  </si>
  <si>
    <t>Drug-related deaths per 1,000 problem drug users - Council areas</t>
  </si>
  <si>
    <t>(b) controlled substance was present only as part of a compound analgesic or a cold remedy</t>
  </si>
  <si>
    <t>2) Including (e.g.) deaths caused by infections that resulted from the use of heroin which was contaminated by, say, anthrax.</t>
  </si>
  <si>
    <t>3) Including (e.g.) accidental deaths which were caused by the use of drugs which were not controlled at the time, such as those before 16 April 2010 which resulted from using mephedrone (assuming that no controlled drugs were found in the body).</t>
  </si>
  <si>
    <t>4) Only a proportion of deaths from these causes can be attributed to drug misuse - more information can be found in paragraph B8 of Annex B.</t>
  </si>
  <si>
    <t>6) More information can be found in paragraph B13 of Annex B about the statistics that it produces. A few deaths per year may be counted both in the 'ICDP' figures and in the standard drug-related death statistics produced by NRS.</t>
  </si>
  <si>
    <r>
      <t xml:space="preserve">deaths within the Drug Strategy 'baseline' definition, but excluded from this report's statistics because: </t>
    </r>
    <r>
      <rPr>
        <vertAlign val="superscript"/>
        <sz val="10"/>
        <rFont val="Arial"/>
        <family val="2"/>
      </rPr>
      <t xml:space="preserve"> 1</t>
    </r>
  </si>
  <si>
    <r>
      <t xml:space="preserve">(a) cause of death was a secondary infection or a related complication </t>
    </r>
    <r>
      <rPr>
        <vertAlign val="superscript"/>
        <sz val="10"/>
        <rFont val="Arial"/>
        <family val="2"/>
      </rPr>
      <t>2</t>
    </r>
  </si>
  <si>
    <r>
      <t xml:space="preserve">other deaths counted as 'drug-related' by the 'wide' definition - but not on the basis used for this report </t>
    </r>
    <r>
      <rPr>
        <vertAlign val="superscript"/>
        <sz val="10"/>
        <rFont val="Arial"/>
        <family val="2"/>
      </rPr>
      <t>3</t>
    </r>
  </si>
  <si>
    <r>
      <t xml:space="preserve">Underlying cause of death, with its ICD10 </t>
    </r>
    <r>
      <rPr>
        <vertAlign val="superscript"/>
        <sz val="10"/>
        <rFont val="Arial"/>
        <family val="2"/>
      </rPr>
      <t>5</t>
    </r>
    <r>
      <rPr>
        <sz val="10"/>
        <rFont val="Arial"/>
        <family val="2"/>
      </rPr>
      <t xml:space="preserve"> code(s):</t>
    </r>
  </si>
  <si>
    <t>Year</t>
  </si>
  <si>
    <t>1996</t>
  </si>
  <si>
    <t>Scotland</t>
  </si>
  <si>
    <t>Ayrshire &amp; Arran</t>
  </si>
  <si>
    <t>Borders</t>
  </si>
  <si>
    <t>Dumfries &amp; Galloway</t>
  </si>
  <si>
    <t>Fife</t>
  </si>
  <si>
    <t>Forth Valley</t>
  </si>
  <si>
    <t>Grampian</t>
  </si>
  <si>
    <t>Lanarkshire</t>
  </si>
  <si>
    <t>Lothian</t>
  </si>
  <si>
    <t>Orkney</t>
  </si>
  <si>
    <t>Shetland</t>
  </si>
  <si>
    <t>Tayside</t>
  </si>
  <si>
    <t>Western Isles</t>
  </si>
  <si>
    <t>Under 25</t>
  </si>
  <si>
    <t>Diazepam</t>
  </si>
  <si>
    <t>Methadone</t>
  </si>
  <si>
    <t>Temazepam</t>
  </si>
  <si>
    <t>Cocaine</t>
  </si>
  <si>
    <t>Drug abuse</t>
  </si>
  <si>
    <t>(X40-X44)</t>
  </si>
  <si>
    <t>(X60-X64)</t>
  </si>
  <si>
    <t>(Y10-Y14)</t>
  </si>
  <si>
    <t>(F11-F16, F19)</t>
  </si>
  <si>
    <t>25-34</t>
  </si>
  <si>
    <t>35-44</t>
  </si>
  <si>
    <t>Males</t>
  </si>
  <si>
    <t>Females</t>
  </si>
  <si>
    <t>(X85)</t>
  </si>
  <si>
    <t>Alcohol</t>
  </si>
  <si>
    <t>Annual moving averages</t>
  </si>
  <si>
    <t>West Lothian</t>
  </si>
  <si>
    <t>West Dunbartonshire</t>
  </si>
  <si>
    <t>Stirling</t>
  </si>
  <si>
    <t>South Lanarkshire</t>
  </si>
  <si>
    <t>South Ayrshire</t>
  </si>
  <si>
    <t>Shetland Islands</t>
  </si>
  <si>
    <t>Scottish Borders</t>
  </si>
  <si>
    <t>Renfrewshire</t>
  </si>
  <si>
    <t>Perth &amp; Kinross</t>
  </si>
  <si>
    <t>Orkney Islands</t>
  </si>
  <si>
    <t>North Lanarkshire</t>
  </si>
  <si>
    <t>North Ayrshire</t>
  </si>
  <si>
    <t>Moray</t>
  </si>
  <si>
    <t>Midlothian</t>
  </si>
  <si>
    <t>Inverclyde</t>
  </si>
  <si>
    <t>Highland</t>
  </si>
  <si>
    <t>Glasgow City</t>
  </si>
  <si>
    <t>Falkirk</t>
  </si>
  <si>
    <t>Eilean Siar</t>
  </si>
  <si>
    <t>Edinburgh, City of</t>
  </si>
  <si>
    <t>East Renfrewshire</t>
  </si>
  <si>
    <t>East Lothian</t>
  </si>
  <si>
    <t>East Dunbartonshire</t>
  </si>
  <si>
    <t>East Ayrshire</t>
  </si>
  <si>
    <t>Dundee City</t>
  </si>
  <si>
    <t>Clackmannanshire</t>
  </si>
  <si>
    <t>Argyll &amp; Bute</t>
  </si>
  <si>
    <t>Angus</t>
  </si>
  <si>
    <t>Aberdeenshire</t>
  </si>
  <si>
    <t>Aberdeen City</t>
  </si>
  <si>
    <t>All deaths</t>
  </si>
  <si>
    <t>Figure 1</t>
  </si>
  <si>
    <t>Annual averages</t>
  </si>
  <si>
    <t>..</t>
  </si>
  <si>
    <t>NHS Board area</t>
  </si>
  <si>
    <t>Council area</t>
  </si>
  <si>
    <t>Male</t>
  </si>
  <si>
    <t>Sex</t>
  </si>
  <si>
    <t>Age-group</t>
  </si>
  <si>
    <t>Age</t>
  </si>
  <si>
    <t>Greater Glasgow &amp; Clyde</t>
  </si>
  <si>
    <t>Median</t>
  </si>
  <si>
    <t>5-year average</t>
  </si>
  <si>
    <t>3-year average</t>
  </si>
  <si>
    <t>Benzodiazepines</t>
  </si>
  <si>
    <t>of which:</t>
  </si>
  <si>
    <t>Amphetamines</t>
  </si>
  <si>
    <t xml:space="preserve">All drug-related deaths </t>
  </si>
  <si>
    <t>Cannabis</t>
  </si>
  <si>
    <t xml:space="preserve">Ecstasy-type </t>
  </si>
  <si>
    <t>Tramadol</t>
  </si>
  <si>
    <t>2003-2007</t>
  </si>
  <si>
    <t>annual averages:</t>
  </si>
  <si>
    <t>45-54</t>
  </si>
  <si>
    <t>55 and over</t>
  </si>
  <si>
    <t>Age at Death</t>
  </si>
  <si>
    <t>All</t>
  </si>
  <si>
    <t>0-14</t>
  </si>
  <si>
    <t>15-24</t>
  </si>
  <si>
    <t>55-64</t>
  </si>
  <si>
    <t>65+</t>
  </si>
  <si>
    <t>Current Health Board Area Print Order Code</t>
  </si>
  <si>
    <t>Ayrshire + Arran</t>
  </si>
  <si>
    <t>Dumfries + Galloway</t>
  </si>
  <si>
    <t>Greater Glasgow + Clyde</t>
  </si>
  <si>
    <t>Highland (incl. A+B)</t>
  </si>
  <si>
    <t/>
  </si>
  <si>
    <t>All Ages</t>
  </si>
  <si>
    <t>0 - 4</t>
  </si>
  <si>
    <t>5 - 9</t>
  </si>
  <si>
    <t>10 - 14</t>
  </si>
  <si>
    <t>15 - 19</t>
  </si>
  <si>
    <t>20 - 24</t>
  </si>
  <si>
    <t>25 - 29</t>
  </si>
  <si>
    <t>30 - 34</t>
  </si>
  <si>
    <t>35 - 39</t>
  </si>
  <si>
    <t>40 - 44</t>
  </si>
  <si>
    <t>45 - 49</t>
  </si>
  <si>
    <t>50 - 54</t>
  </si>
  <si>
    <t>55 - 59</t>
  </si>
  <si>
    <t>60 - 64</t>
  </si>
  <si>
    <t>65 - 69</t>
  </si>
  <si>
    <t>70 - 74</t>
  </si>
  <si>
    <t>75 - 79</t>
  </si>
  <si>
    <t>80 - 84</t>
  </si>
  <si>
    <t>85 - 89</t>
  </si>
  <si>
    <t>90+</t>
  </si>
  <si>
    <t>15 to 24</t>
  </si>
  <si>
    <t>25 to 34</t>
  </si>
  <si>
    <t>35 to 44</t>
  </si>
  <si>
    <t>45 to 54</t>
  </si>
  <si>
    <t>55 to 64</t>
  </si>
  <si>
    <t>All ages (incl. 0-14 and 65+)</t>
  </si>
  <si>
    <t>Resulting death rates (per 1,000 population) - NB: formulas take account of the fact that we are using the total deaths in FIVE years</t>
  </si>
  <si>
    <t>Registration Year</t>
  </si>
  <si>
    <t>PERSONS</t>
  </si>
  <si>
    <t>Resulting death rates (per 1,000 population)</t>
  </si>
  <si>
    <t>All drug-related deaths</t>
  </si>
  <si>
    <t>All years</t>
  </si>
  <si>
    <t>All such deaths</t>
  </si>
  <si>
    <t>Cause of death</t>
  </si>
  <si>
    <t>Hepatitis C</t>
  </si>
  <si>
    <t>(B18.2)</t>
  </si>
  <si>
    <t>HIV</t>
  </si>
  <si>
    <t>(B20-24)</t>
  </si>
  <si>
    <t>Total all deaths from the specified causes</t>
  </si>
  <si>
    <t>Volatile Substance Abuse deaths</t>
  </si>
  <si>
    <t>Standard definition of drug-related deaths</t>
  </si>
  <si>
    <t>diff</t>
  </si>
  <si>
    <t xml:space="preserve">(NB: this does not cover other possible ways of saying the same kind of thing - </t>
  </si>
  <si>
    <t>Argyll + Bute</t>
  </si>
  <si>
    <t>Edinburgh City</t>
  </si>
  <si>
    <t>Perth + Kinross</t>
  </si>
  <si>
    <t>SCOTLAND</t>
  </si>
  <si>
    <t>new coding rules</t>
  </si>
  <si>
    <t>85 &amp; over</t>
  </si>
  <si>
    <t>Population aged 15 to 64</t>
  </si>
  <si>
    <t>age 15-64 only</t>
  </si>
  <si>
    <t>check</t>
  </si>
  <si>
    <t>old rules - 2011</t>
  </si>
  <si>
    <t>Underlying cause of death (ICD10 codes)</t>
  </si>
  <si>
    <t>1996-2000</t>
  </si>
  <si>
    <t>Table 1</t>
  </si>
  <si>
    <t>Drug-related deaths in Scotland, 3- and 5-year moving averages, and likely range of values around 5-year moving average</t>
  </si>
  <si>
    <t>Table 2</t>
  </si>
  <si>
    <t>Table 3</t>
  </si>
  <si>
    <t>Table 4</t>
  </si>
  <si>
    <t>Table 5</t>
  </si>
  <si>
    <t>Table 6</t>
  </si>
  <si>
    <t>Table 7</t>
  </si>
  <si>
    <t>Table 8</t>
  </si>
  <si>
    <t>Table C1</t>
  </si>
  <si>
    <t>Table C2</t>
  </si>
  <si>
    <t>Table C3</t>
  </si>
  <si>
    <t>Table C4</t>
  </si>
  <si>
    <t>Table HB1</t>
  </si>
  <si>
    <t>Table HB2</t>
  </si>
  <si>
    <t>Table HB3</t>
  </si>
  <si>
    <t>Table HB4</t>
  </si>
  <si>
    <t>Table X</t>
  </si>
  <si>
    <t>Drug-related deaths in Scotland - different definitions</t>
  </si>
  <si>
    <t>Table Y</t>
  </si>
  <si>
    <t>Table Z</t>
  </si>
  <si>
    <t>Footnote</t>
  </si>
  <si>
    <t>Drug-related deaths</t>
  </si>
  <si>
    <t>Figure 1: Drug-related deaths in Scotland, 3- and 5-year moving averages, and likely range of values around 5-year moving average</t>
  </si>
  <si>
    <t>All causes of death</t>
  </si>
  <si>
    <t>Accidental poisoning</t>
  </si>
  <si>
    <t>Intentional self-poisoning</t>
  </si>
  <si>
    <t>Assault by drugs, etc.</t>
  </si>
  <si>
    <t>Undetermined intent</t>
  </si>
  <si>
    <t>For example, if the cause of death of a known drug abuser was given as 'adverse effects of heroin' (and it was not intentional self-harm or assault), the underlying cause of death would be coded as follows:</t>
  </si>
  <si>
    <t>(a) up to 2010 - as 'F11 - mental and behavioural disorders due to use of opioids'</t>
  </si>
  <si>
    <t>(b) from 2011 - the appropriate 'poisoning' category, such as 'X42 - accidental poisoning by and exposure to narcotics and psychodysleptics (hallucinogens) not elsewhere classified'</t>
  </si>
  <si>
    <t>Briefly, 'drug abuse' deaths from 'acute intoxication' were previously counted under 'mental and behavioural disorders due to psychoactive substance use' (unless they were known to be due to intentional self-harm or assault). They are now counted under the appropriate 'poisoning' category.</t>
  </si>
  <si>
    <t>Meth-adone</t>
  </si>
  <si>
    <t>Amphet-amines</t>
  </si>
  <si>
    <t>Any benzo-diazepine</t>
  </si>
  <si>
    <t>Footnotes</t>
  </si>
  <si>
    <t>(a) drugs which were implicated in, or which potentially contributed to the cause of death; and</t>
  </si>
  <si>
    <t>(b) other drugs which were present but which were not considered to have had any direct contribution to the death.</t>
  </si>
  <si>
    <t>2) More information can be found in paragraph 3.3.1 of the commentary.</t>
  </si>
  <si>
    <r>
      <t xml:space="preserve">Heroin / morphine </t>
    </r>
    <r>
      <rPr>
        <b/>
        <vertAlign val="superscript"/>
        <sz val="10"/>
        <rFont val="Arial"/>
        <family val="2"/>
      </rPr>
      <t>2</t>
    </r>
  </si>
  <si>
    <t>1) More than one drug may be reported per death. These are mentions of each drug, and should not be added to give total deaths. Up to 2007, some pathologists reported only those drugs which they thought caused, or contributed to, the death. From 2008, they report separately:</t>
  </si>
  <si>
    <t>Female</t>
  </si>
  <si>
    <t>under 25</t>
  </si>
  <si>
    <t>25 - 34</t>
  </si>
  <si>
    <t>35 - 44</t>
  </si>
  <si>
    <t>45 - 54</t>
  </si>
  <si>
    <t>55 &amp; over</t>
  </si>
  <si>
    <t>Lower quartile</t>
  </si>
  <si>
    <t>Upper quartile</t>
  </si>
  <si>
    <t>(b) both cocaine and alcohol were implicated, and methadone was found to be present in the body but was not considered to have had any direct contribution to the death, would not be counted at all in the upper part of the table.</t>
  </si>
  <si>
    <t>(a) both cocaine and alcohol were implicated would be counted twice: once under 'cocaine' and once under 'alcohol'.</t>
  </si>
  <si>
    <t>(b) both cocaine and alcohol were implicated, and methadone was found to be present in the body but was not considered to have had any direct contribution to the death, would also be counted under 'cocaine' and 'alcohol' (but not under methadone').</t>
  </si>
  <si>
    <t>(c) cocaine, methadone and alcohol were all implicated would not be counted at all in this table.</t>
  </si>
  <si>
    <t>3) Including ages 0-14 and 65+.</t>
  </si>
  <si>
    <r>
      <t xml:space="preserve">15 - 24 </t>
    </r>
    <r>
      <rPr>
        <b/>
        <vertAlign val="superscript"/>
        <sz val="10"/>
        <rFont val="Arial"/>
        <family val="2"/>
      </rPr>
      <t>1</t>
    </r>
  </si>
  <si>
    <t>Ages 15 - 64</t>
  </si>
  <si>
    <r>
      <t xml:space="preserve">All ages </t>
    </r>
    <r>
      <rPr>
        <b/>
        <vertAlign val="superscript"/>
        <sz val="10"/>
        <rFont val="Arial"/>
        <family val="2"/>
      </rPr>
      <t>3</t>
    </r>
  </si>
  <si>
    <r>
      <t xml:space="preserve">55 - 64 </t>
    </r>
    <r>
      <rPr>
        <b/>
        <vertAlign val="superscript"/>
        <sz val="10"/>
        <rFont val="Arial"/>
        <family val="2"/>
      </rPr>
      <t>2</t>
    </r>
  </si>
  <si>
    <t>1) Using the population in the middle of the 5-year period as a proxy for the average population over the whole period.</t>
  </si>
  <si>
    <t>(b) from 2011 - the appropriate 'poisoning' category, such as 'X42 - accidental poisoning by and exposure to narcotics and psychodysleptics (hallucinogens) not elsewhere classified'.</t>
  </si>
  <si>
    <t>2) More information can found in paragraph 3.3.1 of the commentary.</t>
  </si>
  <si>
    <t>1) More than one drug may be reported per death. These are mentions of each drug, and should not be added to give total deaths. Up to 2007, some pathologists reported only those drugs which they thought caused, or contributed to, the death. With effect from 2008, pathologists report separately (a) drugs which were implicated in, or which potentially contributed to, the cause of death and (b) other drugs which were present but which were not considered to have had any direct contribution to the death.</t>
  </si>
  <si>
    <t>1) Calculated by dividing the average number of drug-related deaths per year over the specified 5-year period by the estimated population in the middle of the 5-year period (which is a proxy for the average population over the whole of the period).</t>
  </si>
  <si>
    <t>4) Including ages 0-14 and 65+.</t>
  </si>
  <si>
    <r>
      <t xml:space="preserve">15 - 24 </t>
    </r>
    <r>
      <rPr>
        <b/>
        <vertAlign val="superscript"/>
        <sz val="10"/>
        <rFont val="Arial"/>
        <family val="2"/>
      </rPr>
      <t>2</t>
    </r>
  </si>
  <si>
    <r>
      <t xml:space="preserve">All ages </t>
    </r>
    <r>
      <rPr>
        <b/>
        <vertAlign val="superscript"/>
        <sz val="10"/>
        <rFont val="Arial"/>
        <family val="2"/>
      </rPr>
      <t>4</t>
    </r>
  </si>
  <si>
    <r>
      <t xml:space="preserve">55 - 64 </t>
    </r>
    <r>
      <rPr>
        <b/>
        <vertAlign val="superscript"/>
        <sz val="10"/>
        <rFont val="Arial"/>
        <family val="2"/>
      </rPr>
      <t>3</t>
    </r>
  </si>
  <si>
    <t xml:space="preserve">average deaths per 1,000 population </t>
  </si>
  <si>
    <t>Intentional
self-poisoning</t>
  </si>
  <si>
    <t xml:space="preserve">      </t>
  </si>
  <si>
    <t xml:space="preserve">                 </t>
  </si>
  <si>
    <t>this paper (based on UK Drug Strategy 'baseline' definition)</t>
  </si>
  <si>
    <t>(on the 'wide' definition)</t>
  </si>
  <si>
    <t>3) e.g. amitriptyline, citalopram, dothiepin, fluoexetine, prothaiaden.</t>
  </si>
  <si>
    <t>4) e.g. chlorpromazine, clozapine, olanzapine.</t>
  </si>
  <si>
    <t>5) Including diazepam and temazepam (which appear separately below).</t>
  </si>
  <si>
    <t xml:space="preserve">     </t>
  </si>
  <si>
    <t xml:space="preserve">2) The figures for some of the 'controlled' drugs may differ slightly from those given in earlier tables for two reasons. First, they were produced from what was the then General Register Office for Scotland's new database, rather than the old database (more information can be found in paragraph A4). Second, a small proportion of the deaths which involved controlled drugs were excluded from the figures which appear in the earlier tables, for reasons such as those given in paragraph A3. </t>
  </si>
  <si>
    <t xml:space="preserve">All drug-related deaths (on the 'wide' definition) </t>
  </si>
  <si>
    <t>on the basis used for this report's statistics (i.e. the Drug Strategy 'baseline' definition, as implemented by National Records of Scotland (NRS))</t>
  </si>
  <si>
    <t>(i) included in this report's statistics</t>
  </si>
  <si>
    <t>implicated in, or potentially contributed, to the death</t>
  </si>
  <si>
    <t>(a) deaths for which one (or more) New Psychoactive Substances was</t>
  </si>
  <si>
    <t>(b) deaths for which one (or more) New Psychoactive Substances was</t>
  </si>
  <si>
    <r>
      <t xml:space="preserve">(ii) </t>
    </r>
    <r>
      <rPr>
        <u/>
        <sz val="10"/>
        <rFont val="Arial"/>
        <family val="2"/>
      </rPr>
      <t>not</t>
    </r>
    <r>
      <rPr>
        <sz val="10"/>
        <rFont val="Arial"/>
        <family val="2"/>
      </rPr>
      <t xml:space="preserve"> included in this report's statistics</t>
    </r>
  </si>
  <si>
    <r>
      <t xml:space="preserve">present but </t>
    </r>
    <r>
      <rPr>
        <u/>
        <sz val="10"/>
        <rFont val="Arial"/>
        <family val="2"/>
      </rPr>
      <t>not</t>
    </r>
    <r>
      <rPr>
        <sz val="10"/>
        <rFont val="Arial"/>
        <family val="2"/>
      </rPr>
      <t xml:space="preserve"> considered to have contributed to the death</t>
    </r>
  </si>
  <si>
    <t>old rules - 2012</t>
  </si>
  <si>
    <t>There may be other differences between years and/or areas in the way in which the information was produced - more information can be found in Section 2 of the commentary.</t>
  </si>
  <si>
    <t>35 to 64</t>
  </si>
  <si>
    <t>Estimate</t>
  </si>
  <si>
    <t>Upper end</t>
  </si>
  <si>
    <t>Lower end</t>
  </si>
  <si>
    <t>Likely range of values</t>
  </si>
  <si>
    <t>plus</t>
  </si>
  <si>
    <t>minus</t>
  </si>
  <si>
    <t>To</t>
  </si>
  <si>
    <t>From</t>
  </si>
  <si>
    <t>Drug-related deaths per 1,000 problem drug users</t>
  </si>
  <si>
    <t>Figure 4: Drug-related deaths in Scotland: different definitions</t>
  </si>
  <si>
    <t>Numbers for Figure 3 (linked to Table C5)</t>
  </si>
  <si>
    <t>Numbers for Figure 2 (linked to Table HB5)</t>
  </si>
  <si>
    <t>1) More information can be found in paragraph 3.1.2 of the commentary.</t>
  </si>
  <si>
    <t>National Records of Scotland has estimated what the figures for 2011 onwards would have been, had the data been coded using the old rules.</t>
  </si>
  <si>
    <t>Cases for which at least one of the "main" drugs was reported as being present</t>
  </si>
  <si>
    <t>Office for National Statistics 'wide' definition</t>
  </si>
  <si>
    <t>European Monitoring Centre for Drugs and Drug Addiction 'general mortality register' definition</t>
  </si>
  <si>
    <t>old rules - 2013</t>
  </si>
  <si>
    <r>
      <t xml:space="preserve">(i) included in this report's statistics </t>
    </r>
    <r>
      <rPr>
        <vertAlign val="superscript"/>
        <sz val="10"/>
        <rFont val="Arial"/>
        <family val="2"/>
      </rPr>
      <t>6</t>
    </r>
  </si>
  <si>
    <t>Table NPS2</t>
  </si>
  <si>
    <t>NOT included in this report's statistics</t>
  </si>
  <si>
    <t>Benzodiazepine-type NPS present; no other types of NPS</t>
  </si>
  <si>
    <t>Other types of NPS present; no Benzodiazepine-type NPS</t>
  </si>
  <si>
    <t>Type(s) of NPS that were present</t>
  </si>
  <si>
    <t>1) The substances which are counted (for the purpose of these figures) as New Psychoactive Substances are described in Annex E.</t>
  </si>
  <si>
    <t>All deaths for which one or more NPSs was implicated in, or potentially contributed to, the death</t>
  </si>
  <si>
    <t>All deaths for which NPSs were present but were not considered to have contributed to the death</t>
  </si>
  <si>
    <r>
      <rPr>
        <u/>
        <sz val="10"/>
        <color indexed="8"/>
        <rFont val="Arial"/>
        <family val="2"/>
      </rPr>
      <t>Both</t>
    </r>
    <r>
      <rPr>
        <sz val="10"/>
        <color indexed="8"/>
        <rFont val="Arial"/>
        <family val="2"/>
      </rPr>
      <t xml:space="preserve"> Benzodiazepine-type NPS and other types of NPS present</t>
    </r>
  </si>
  <si>
    <r>
      <t>Included in this report's statistics</t>
    </r>
    <r>
      <rPr>
        <vertAlign val="superscript"/>
        <sz val="10"/>
        <color indexed="8"/>
        <rFont val="Arial"/>
        <family val="2"/>
      </rPr>
      <t>2</t>
    </r>
  </si>
  <si>
    <t>no.</t>
  </si>
  <si>
    <t>.</t>
  </si>
  <si>
    <t>PHENAZEPAM</t>
  </si>
  <si>
    <t>CANNABIS</t>
  </si>
  <si>
    <t>ALCOHOL</t>
  </si>
  <si>
    <t>METHADONE</t>
  </si>
  <si>
    <t>HEROIN, METHADONE</t>
  </si>
  <si>
    <t>HEROIN</t>
  </si>
  <si>
    <t>(i.e. in the Drug Strategy "baseline" definition, as implemented by NRS)</t>
  </si>
  <si>
    <r>
      <t>Included in this report's statistics</t>
    </r>
    <r>
      <rPr>
        <b/>
        <vertAlign val="superscript"/>
        <sz val="10"/>
        <color indexed="8"/>
        <rFont val="Arial"/>
        <family val="2"/>
      </rPr>
      <t>2</t>
    </r>
  </si>
  <si>
    <t>Substances which were implicated in, or potentially contributed to, the cause of death</t>
  </si>
  <si>
    <t>Substances which were present, but which were not considered to have contributed to the death</t>
  </si>
  <si>
    <t>Table NPS1</t>
  </si>
  <si>
    <t>Table NPS3</t>
  </si>
  <si>
    <t>(i)  New coding rules</t>
  </si>
  <si>
    <t>(ii) Old coding rules</t>
  </si>
  <si>
    <t xml:space="preserve">(i) only one drug (and, perhaps, alcohol) was found to be present in the body </t>
  </si>
  <si>
    <t>Part (ii) of this table gives the number of deaths for which each of the specified drugs was the only drug which was considered to have been implicated in, or potentially contributed, to the cause of death. The pathologist may have reported that other drugs were present in the body - but, if so, the pathologist did not consider that they had any direct contribution to the death.</t>
  </si>
  <si>
    <t>The final column of part (ii) gives the number of drug-related deaths for which alcohol was thought, by the pathologist, to be implicated in the cause of death together with only one drug. For example, a death for which:</t>
  </si>
  <si>
    <t>The final column of part (i) gives the number of drug-related deaths for which alcohol was found to be present in the body together with only one drug.</t>
  </si>
  <si>
    <t>(i) New coding rules</t>
  </si>
  <si>
    <t>Any drug: all such deaths</t>
  </si>
  <si>
    <t>Highland 2</t>
  </si>
  <si>
    <t>Total</t>
  </si>
  <si>
    <t>The figures that have been used for earlier years are the numbers that would have been seen had the new boundaries applied in those years.</t>
  </si>
  <si>
    <t>DIAZEPAM, MIRTAZAPINE</t>
  </si>
  <si>
    <t>DIAZEPAM, CANNABIS</t>
  </si>
  <si>
    <t>HEROIN, ETIZOLAM</t>
  </si>
  <si>
    <t>no such deaths</t>
  </si>
  <si>
    <t>MIRTAZAPINE</t>
  </si>
  <si>
    <t>CANNABIS, ALCOHOL</t>
  </si>
  <si>
    <t>PMA, AMPHETAMINE</t>
  </si>
  <si>
    <t>(c) Both Benzodiazepine-type NPS and other types of NPS present</t>
  </si>
  <si>
    <t>TRAMADOL</t>
  </si>
  <si>
    <t>DIAZEPAM, PHENAZEPAM</t>
  </si>
  <si>
    <t>HEROIN, ALCOHOL</t>
  </si>
  <si>
    <t>DIAZEPAM, PHENAZEPAM, PARACETAMOL, ALCOHOL</t>
  </si>
  <si>
    <t>HEROIN, COCAINE</t>
  </si>
  <si>
    <t>METHADONE, HEROIN</t>
  </si>
  <si>
    <t>7)  an artificial example would be a death which occurred up to 15 April 2010, co-codamol was said to be implicated in, or potentially contributed, to the death;</t>
  </si>
  <si>
    <r>
      <t xml:space="preserve">NPS the only substance(s)* implicated in the death </t>
    </r>
    <r>
      <rPr>
        <vertAlign val="superscript"/>
        <sz val="10"/>
        <rFont val="Arial"/>
        <family val="2"/>
      </rPr>
      <t>2</t>
    </r>
  </si>
  <si>
    <r>
      <t xml:space="preserve">NPS the only substance(s)* implicated in the death </t>
    </r>
    <r>
      <rPr>
        <vertAlign val="superscript"/>
        <sz val="10"/>
        <rFont val="Arial"/>
        <family val="2"/>
      </rPr>
      <t>4</t>
    </r>
  </si>
  <si>
    <t>NPS the only substance(s)* implicated in the death</t>
  </si>
  <si>
    <t>Other substance(s)** implicated in the death</t>
  </si>
  <si>
    <r>
      <t xml:space="preserve">Other substance(s)** also implicated in the death </t>
    </r>
    <r>
      <rPr>
        <vertAlign val="superscript"/>
        <sz val="10"/>
        <rFont val="Arial"/>
        <family val="2"/>
      </rPr>
      <t>3</t>
    </r>
  </si>
  <si>
    <r>
      <t xml:space="preserve">Other substance(s)** also implicated in the death </t>
    </r>
    <r>
      <rPr>
        <vertAlign val="superscript"/>
        <sz val="10"/>
        <rFont val="Arial"/>
        <family val="2"/>
      </rPr>
      <t>5</t>
    </r>
  </si>
  <si>
    <t>2008-2012</t>
  </si>
  <si>
    <t>As a result, an occasional figure in part (i) of the table may be larger than the corresponding figure in part (ii) of the table.</t>
  </si>
  <si>
    <r>
      <t xml:space="preserve">Greater Glasgow &amp; Clyde </t>
    </r>
    <r>
      <rPr>
        <vertAlign val="superscript"/>
        <sz val="10"/>
        <rFont val="Arial"/>
        <family val="2"/>
      </rPr>
      <t>3</t>
    </r>
  </si>
  <si>
    <r>
      <t xml:space="preserve">Highland </t>
    </r>
    <r>
      <rPr>
        <vertAlign val="superscript"/>
        <sz val="10"/>
        <rFont val="Arial"/>
        <family val="2"/>
      </rPr>
      <t>3</t>
    </r>
  </si>
  <si>
    <t>Persons (continued)</t>
  </si>
  <si>
    <t>Persons</t>
  </si>
  <si>
    <t>Males (continued)</t>
  </si>
  <si>
    <t>Females (continued)</t>
  </si>
  <si>
    <t>1) April 2014 NHS Board areas.</t>
  </si>
  <si>
    <t>All ages</t>
  </si>
  <si>
    <t>0-4</t>
  </si>
  <si>
    <t>5-9</t>
  </si>
  <si>
    <t>10-14</t>
  </si>
  <si>
    <t>15-19</t>
  </si>
  <si>
    <t>20-24</t>
  </si>
  <si>
    <t>25-29</t>
  </si>
  <si>
    <t>30-34</t>
  </si>
  <si>
    <t>35-39</t>
  </si>
  <si>
    <t>40-44</t>
  </si>
  <si>
    <t>45-49</t>
  </si>
  <si>
    <t>50-54</t>
  </si>
  <si>
    <t>55-59</t>
  </si>
  <si>
    <t>60-64</t>
  </si>
  <si>
    <t>65-69</t>
  </si>
  <si>
    <t>70-74</t>
  </si>
  <si>
    <t>75-79</t>
  </si>
  <si>
    <t>80-84</t>
  </si>
  <si>
    <t>85-89</t>
  </si>
  <si>
    <t>sum of HBs</t>
  </si>
  <si>
    <t>Total: all deaths which involved New Psychoactive Substances</t>
  </si>
  <si>
    <t>(ii) only one drug (and, perhaps, alcohol) was implicated in, or potentially contributed to, the cause of death</t>
  </si>
  <si>
    <t>Drug-related deaths registered in year</t>
  </si>
  <si>
    <t>Part (ii) counts all the drugs which the pathologist found to be present in the body, including those which the pathologist did not consider to have had any direct contribution to the death.</t>
  </si>
  <si>
    <t>(other drugs may have been reported as being present, but were not considered to have had any direct contribution to the death)</t>
  </si>
  <si>
    <t>6) The 'female' figure for each age-group has been estimated by subtracting the corresponding 'male' figure from the total for the age-group. ISD did not publish estimates of the number of female problem drug users broken down by age-group because of their potential unreliability.</t>
  </si>
  <si>
    <t>4) These death rates are broad indications only, as (e.g.) the estimated numbers of problem drug users may be subject to wide confidence intervals.</t>
  </si>
  <si>
    <t xml:space="preserve">2) The statistics for each Board's area are based on the boundaries that apply with effect from 1st April 2014.  </t>
  </si>
  <si>
    <t>1) to 5) refer to the corresponding footnotes to Table HB5</t>
  </si>
  <si>
    <r>
      <t xml:space="preserve">Deaths from some causes which may be associated with present or past drug misuse </t>
    </r>
    <r>
      <rPr>
        <b/>
        <vertAlign val="superscript"/>
        <sz val="10"/>
        <rFont val="Arial"/>
        <family val="2"/>
      </rPr>
      <t>4</t>
    </r>
  </si>
  <si>
    <r>
      <t xml:space="preserve">Deaths in Scotland - International Centre for Drugs Policy (ICDP) figures </t>
    </r>
    <r>
      <rPr>
        <vertAlign val="superscript"/>
        <sz val="10"/>
        <rFont val="Arial"/>
        <family val="2"/>
      </rPr>
      <t>6</t>
    </r>
  </si>
  <si>
    <t>Benzodiaz-'epine-type NPS present; no other types of NPS</t>
  </si>
  <si>
    <t>Other types of NPS present; no Benzodiaz-epine-type NPS</t>
  </si>
  <si>
    <t>All type(s) of NPS</t>
  </si>
  <si>
    <t>* apart, perhaps, from alcohol. For example, a death for which mephedrone and alcohol were the only substances that were implicated in the death would be counted under 'NPS the only substance(s) implicated in the death'.</t>
  </si>
  <si>
    <t>** apart, perhaps, from alcohol.</t>
  </si>
  <si>
    <r>
      <t xml:space="preserve">Deaths which involved 'New Psychoactive Substances' </t>
    </r>
    <r>
      <rPr>
        <b/>
        <vertAlign val="superscript"/>
        <sz val="10"/>
        <rFont val="Arial"/>
        <family val="2"/>
      </rPr>
      <t xml:space="preserve">1 </t>
    </r>
  </si>
  <si>
    <t>1) The substances which are counted (for the purpose of these figures) as 'New Psychoactive Substances' are described in Annex E.</t>
  </si>
  <si>
    <t>2)  e.g. the death was after 15 April 2010, the cause of death was certified as "mephedrone intoxication", and no other substance was said to have been found.</t>
  </si>
  <si>
    <t xml:space="preserve">3)  e.g. the cause of death was certified as 'adverse effects of methadone and mephedrone'.  </t>
  </si>
  <si>
    <t>Note that the date of death is not a factor, because methadone has 'always' been controlled.</t>
  </si>
  <si>
    <t>4)  e.g. the death occurred up to 15 April 2010, the cause of death was certified as "mephedrone intoxication", and no other substance was said to have been found.</t>
  </si>
  <si>
    <t>5)  e.g. the death occurred up to 15 April 2010, and both mephedrone and an uncontrolled volatile substance were said to be implicated in, or potentially contributed, to the death.</t>
  </si>
  <si>
    <t>6)  e.g. the cause of death was given as 'heroin, alcohol and diazepam toxicity', and BZP and TFMPP were also present.</t>
  </si>
  <si>
    <r>
      <t xml:space="preserve">(ii) </t>
    </r>
    <r>
      <rPr>
        <u/>
        <sz val="10"/>
        <rFont val="Arial"/>
        <family val="2"/>
      </rPr>
      <t>not</t>
    </r>
    <r>
      <rPr>
        <sz val="10"/>
        <rFont val="Arial"/>
        <family val="2"/>
      </rPr>
      <t xml:space="preserve"> included in this report's statistics </t>
    </r>
    <r>
      <rPr>
        <vertAlign val="superscript"/>
        <sz val="10"/>
        <rFont val="Arial"/>
        <family val="2"/>
      </rPr>
      <t>7</t>
    </r>
  </si>
  <si>
    <t>mephedrone was said to be present but did not contribute to the death</t>
  </si>
  <si>
    <t>Cases for which 'unspecified drug' appears in the 'Poison' field (or, for 2008 onwards, the 'AlsoPres' field)</t>
  </si>
  <si>
    <t>e.g. referring to 'unknown drug', although that does not appear in the look-up table, because there have been no cases of it yet.</t>
  </si>
  <si>
    <t>Nor does it identify cases for which 'UNSPECIFIED CHEMICAL', 'UNSPECIFIED GAS' or 'UNSPECIFIED SOLVENT' were mentioned.)</t>
  </si>
  <si>
    <t>ONS / 'wide' definition</t>
  </si>
  <si>
    <t>of which: 'unspecified drug'</t>
  </si>
  <si>
    <t>% with 'unspecified drug'</t>
  </si>
  <si>
    <t>All 'wide definition' deaths</t>
  </si>
  <si>
    <t>(the 'main' drugs being the ones that are listed in Table 3, with the exception of alcohol)</t>
  </si>
  <si>
    <t>(break in series between 2007 and 2008, due to introduction of new 'ME4' form in 2008)</t>
  </si>
  <si>
    <t>of which: at least one of the 'main' drugs was present</t>
  </si>
  <si>
    <t>none of the 'main' drugs were present</t>
  </si>
  <si>
    <t>% of deaths for which at least one of the 'main' drugs was present</t>
  </si>
  <si>
    <t xml:space="preserve">Population of Scotland - from Time-Series Tables on Website </t>
  </si>
  <si>
    <t>Population - grouped into age-groups used for 'Drug-related Deaths' table</t>
  </si>
  <si>
    <r>
      <rPr>
        <b/>
        <sz val="10"/>
        <rFont val="Arial"/>
        <family val="2"/>
      </rPr>
      <t xml:space="preserve">NB: </t>
    </r>
    <r>
      <rPr>
        <sz val="10"/>
        <rFont val="Arial"/>
        <family val="2"/>
      </rPr>
      <t>updated on 11 July 2014 to use the rebased mid-year estimates for 2002 to 2011</t>
    </r>
  </si>
  <si>
    <t>Drug-deaths by age-groups used for ISD estimates of problem drug user numbers table gives figures for each year, from which calculate annual averages for use in calculation of death rates per 1,000 problem drug users in each of the categories shown in the table.</t>
  </si>
  <si>
    <t>***** Cases satisfying National Records of Scotland (NRS) implementation of UK Drug Strategy standard definition only *****</t>
  </si>
  <si>
    <t>UK Drug Strategy definition (as applied by General Register Office for Scotland (GROS)) in UK-wide defn used by GROS/NRS</t>
  </si>
  <si>
    <t>Averages for 'cells' that are used</t>
  </si>
  <si>
    <t>NHS Board areas - boundaries with effect from 1 April 2014 - totals of relevant local authority areas</t>
  </si>
  <si>
    <t>copied from Website</t>
  </si>
  <si>
    <r>
      <rPr>
        <b/>
        <i/>
        <sz val="10"/>
        <rFont val="Arial"/>
        <family val="2"/>
      </rPr>
      <t>NB:</t>
    </r>
    <r>
      <rPr>
        <i/>
        <sz val="10"/>
        <rFont val="Arial"/>
        <family val="2"/>
      </rPr>
      <t xml:space="preserve"> all the 'Male' and 'Female' rows are hidden, to reduce number of pages when the sheet is printed</t>
    </r>
  </si>
  <si>
    <t>HENCE:  'error bars'</t>
  </si>
  <si>
    <r>
      <t xml:space="preserve">Drugs </t>
    </r>
    <r>
      <rPr>
        <b/>
        <vertAlign val="superscript"/>
        <sz val="10"/>
        <rFont val="Arial"/>
        <family val="2"/>
      </rPr>
      <t>1, 2</t>
    </r>
  </si>
  <si>
    <r>
      <t>Anti-depressants</t>
    </r>
    <r>
      <rPr>
        <vertAlign val="superscript"/>
        <sz val="10"/>
        <rFont val="Arial"/>
        <family val="2"/>
      </rPr>
      <t xml:space="preserve"> 3</t>
    </r>
  </si>
  <si>
    <r>
      <t xml:space="preserve">Anti-psychotics </t>
    </r>
    <r>
      <rPr>
        <vertAlign val="superscript"/>
        <sz val="10"/>
        <rFont val="Arial"/>
        <family val="2"/>
      </rPr>
      <t>4</t>
    </r>
  </si>
  <si>
    <r>
      <t xml:space="preserve">Benzodiazepines </t>
    </r>
    <r>
      <rPr>
        <vertAlign val="superscript"/>
        <sz val="10"/>
        <rFont val="Arial"/>
        <family val="2"/>
      </rPr>
      <t>5</t>
    </r>
  </si>
  <si>
    <t>1) More than one drug may be reported per death. These are mentions of each drug, so do not add up to the overall total. Up to 2007, some pathologists reported only those drugs which they thought caused, or contributed to, the death. With effect from 2008, pathologists report separately:
(a) drugs which were implicated in, or which potentially contributed to, the cause of death; and
(b) other drugs which were present but which were not considered to have had any direct contribution to the death.</t>
  </si>
  <si>
    <t>There may be other differences between years and/or areas in the way in which the information was produced - more information can be found in Section 2 of
the commentary.</t>
  </si>
  <si>
    <t>Back to contents</t>
  </si>
  <si>
    <t>(ii) all drugs which were found to be present in the body</t>
  </si>
  <si>
    <t xml:space="preserve">(i) drugs which were implicated in, or which potentially contributed to, the cause of death </t>
  </si>
  <si>
    <t>(a) up to 2010 - as 'F11 - mental and behavioural disorders due to use of opioids'.</t>
  </si>
  <si>
    <t>1) Refer to Annex B for information about the other definitions.</t>
  </si>
  <si>
    <t xml:space="preserve">5) 'ICD10' is the International Statistical Classification of Diseases and Related Health Problems, Tenth Revision. </t>
  </si>
  <si>
    <t>(i) Deaths for which one or more NPSs was implicated in, or potentially contributed to, the death</t>
  </si>
  <si>
    <t>(ii) Deaths for which NPSs were present but were NOT considered to have contributed to the death</t>
  </si>
  <si>
    <t>(b) Other types of NPS present; no Benzodiazepine-type NPS</t>
  </si>
  <si>
    <t>(i) Deaths for which one or more NPSs were implicated in, or potentially contributed to, the death</t>
  </si>
  <si>
    <t>(a) Benzodiazepine-type NPS present; no other types of NPS</t>
  </si>
  <si>
    <t>Drug-related Deaths in Scotland in 2014</t>
  </si>
  <si>
    <t>Table CS1</t>
  </si>
  <si>
    <t>Table CS2</t>
  </si>
  <si>
    <r>
      <t xml:space="preserve">"Extra" deaths counted in the consistent series </t>
    </r>
    <r>
      <rPr>
        <vertAlign val="superscript"/>
        <sz val="10"/>
        <rFont val="Arial"/>
        <family val="2"/>
      </rPr>
      <t>3</t>
    </r>
  </si>
  <si>
    <r>
      <t xml:space="preserve">Drug-related deaths: standard definition </t>
    </r>
    <r>
      <rPr>
        <vertAlign val="superscript"/>
        <sz val="10"/>
        <rFont val="Arial"/>
        <family val="2"/>
      </rPr>
      <t>2</t>
    </r>
  </si>
  <si>
    <r>
      <t xml:space="preserve">Drug-related deaths: consistent series </t>
    </r>
    <r>
      <rPr>
        <vertAlign val="superscript"/>
        <sz val="10"/>
        <rFont val="Arial"/>
        <family val="2"/>
      </rPr>
      <t>1</t>
    </r>
  </si>
  <si>
    <t>© Crown Copyright 2015</t>
  </si>
  <si>
    <t>Table 1: Drug-related deaths in Scotland, 1996-2014</t>
  </si>
  <si>
    <r>
      <t>Mephedrone</t>
    </r>
    <r>
      <rPr>
        <vertAlign val="superscript"/>
        <sz val="10"/>
        <rFont val="Arial"/>
        <family val="2"/>
      </rPr>
      <t>4</t>
    </r>
    <r>
      <rPr>
        <sz val="10"/>
        <rFont val="Arial"/>
        <family val="2"/>
      </rPr>
      <t xml:space="preserve"> present</t>
    </r>
  </si>
  <si>
    <r>
      <t>Phenazepam</t>
    </r>
    <r>
      <rPr>
        <vertAlign val="superscript"/>
        <sz val="10"/>
        <rFont val="Arial"/>
        <family val="2"/>
      </rPr>
      <t>5</t>
    </r>
    <r>
      <rPr>
        <sz val="10"/>
        <rFont val="Arial"/>
        <family val="2"/>
      </rPr>
      <t xml:space="preserve"> present</t>
    </r>
  </si>
  <si>
    <r>
      <t>Tramadol</t>
    </r>
    <r>
      <rPr>
        <vertAlign val="superscript"/>
        <sz val="10"/>
        <rFont val="Arial"/>
        <family val="2"/>
      </rPr>
      <t>6</t>
    </r>
    <r>
      <rPr>
        <sz val="10"/>
        <rFont val="Arial"/>
        <family val="2"/>
      </rPr>
      <t xml:space="preserve"> present</t>
    </r>
  </si>
  <si>
    <r>
      <t>Zopiclone</t>
    </r>
    <r>
      <rPr>
        <vertAlign val="superscript"/>
        <sz val="10"/>
        <rFont val="Arial"/>
        <family val="2"/>
      </rPr>
      <t>6</t>
    </r>
    <r>
      <rPr>
        <sz val="10"/>
        <rFont val="Arial"/>
        <family val="2"/>
      </rPr>
      <t xml:space="preserve"> present</t>
    </r>
  </si>
  <si>
    <r>
      <t xml:space="preserve">None of the above, but one or more other substances which are now controlled were present </t>
    </r>
    <r>
      <rPr>
        <vertAlign val="superscript"/>
        <sz val="10"/>
        <rFont val="Arial"/>
        <family val="2"/>
      </rPr>
      <t>7</t>
    </r>
  </si>
  <si>
    <r>
      <t xml:space="preserve">Table 2: Drug-related deaths by underlying cause of death </t>
    </r>
    <r>
      <rPr>
        <b/>
        <vertAlign val="superscript"/>
        <sz val="12"/>
        <rFont val="Arial"/>
        <family val="2"/>
      </rPr>
      <t>1</t>
    </r>
    <r>
      <rPr>
        <b/>
        <sz val="12"/>
        <rFont val="Arial"/>
        <family val="2"/>
      </rPr>
      <t xml:space="preserve"> , Scotland, 1996 - 2014</t>
    </r>
  </si>
  <si>
    <t>old rules - 2014</t>
  </si>
  <si>
    <t>2010-2014 average (old coding rules)</t>
  </si>
  <si>
    <r>
      <t>Table 3: Drug-related deaths by selected drugs reported</t>
    </r>
    <r>
      <rPr>
        <b/>
        <vertAlign val="superscript"/>
        <sz val="12"/>
        <rFont val="Arial"/>
        <family val="2"/>
      </rPr>
      <t>1</t>
    </r>
    <r>
      <rPr>
        <b/>
        <sz val="12"/>
        <rFont val="Arial"/>
        <family val="2"/>
      </rPr>
      <t>, Scotland, 1996-2014</t>
    </r>
  </si>
  <si>
    <t xml:space="preserve">2010-2014 </t>
  </si>
  <si>
    <t>Codeine or a codeine-containing compound</t>
  </si>
  <si>
    <t>Dihydro-codeine or a d.h.c-containing compound</t>
  </si>
  <si>
    <t>Any opiate or opioid</t>
  </si>
  <si>
    <t>14 and under</t>
  </si>
  <si>
    <t>15 - 24</t>
  </si>
  <si>
    <t>55 - 64</t>
  </si>
  <si>
    <t>65 and over</t>
  </si>
  <si>
    <r>
      <t>Table 4: Drug-related deaths by sex and age</t>
    </r>
    <r>
      <rPr>
        <b/>
        <sz val="12"/>
        <rFont val="Arial"/>
        <family val="2"/>
      </rPr>
      <t>, Scotland, 1996-2014</t>
    </r>
  </si>
  <si>
    <t>2000-2004</t>
  </si>
  <si>
    <t>2010-2014 average</t>
  </si>
  <si>
    <r>
      <t xml:space="preserve">Table 5: Drug-related deaths by sex, age and underlying cause of death </t>
    </r>
    <r>
      <rPr>
        <b/>
        <vertAlign val="superscript"/>
        <sz val="12"/>
        <rFont val="Arial"/>
        <family val="2"/>
      </rPr>
      <t>1</t>
    </r>
    <r>
      <rPr>
        <b/>
        <sz val="12"/>
        <rFont val="Arial"/>
        <family val="2"/>
      </rPr>
      <t xml:space="preserve"> , Scotland, 2014</t>
    </r>
  </si>
  <si>
    <r>
      <t>Table 6: Drug-related deaths by sex, age and selected drugs reported</t>
    </r>
    <r>
      <rPr>
        <b/>
        <vertAlign val="superscript"/>
        <sz val="12"/>
        <rFont val="Arial"/>
        <family val="2"/>
      </rPr>
      <t>1</t>
    </r>
    <r>
      <rPr>
        <b/>
        <sz val="12"/>
        <rFont val="Arial"/>
        <family val="2"/>
      </rPr>
      <t>, Scotland, 2014</t>
    </r>
  </si>
  <si>
    <t>Table 8: Drug-related deaths per 1,000 population, Scotland, 2000 to 2014</t>
  </si>
  <si>
    <r>
      <t>Table HB2: Drug-related deaths by underlying cause of death</t>
    </r>
    <r>
      <rPr>
        <b/>
        <vertAlign val="superscript"/>
        <sz val="12"/>
        <rFont val="Arial"/>
        <family val="2"/>
      </rPr>
      <t>1</t>
    </r>
    <r>
      <rPr>
        <b/>
        <sz val="12"/>
        <rFont val="Arial"/>
        <family val="2"/>
      </rPr>
      <t xml:space="preserve"> and NHS Board area, 2014</t>
    </r>
  </si>
  <si>
    <r>
      <t>Table HB3: Drug-related deaths by selected drugs reported</t>
    </r>
    <r>
      <rPr>
        <b/>
        <vertAlign val="superscript"/>
        <sz val="12"/>
        <rFont val="Arial"/>
        <family val="2"/>
      </rPr>
      <t>1</t>
    </r>
    <r>
      <rPr>
        <b/>
        <sz val="12"/>
        <rFont val="Arial"/>
        <family val="2"/>
      </rPr>
      <t xml:space="preserve"> and NHS Board area, 2014</t>
    </r>
  </si>
  <si>
    <r>
      <t>Table C2: Drug-related deaths by underlying cause of death</t>
    </r>
    <r>
      <rPr>
        <b/>
        <vertAlign val="superscript"/>
        <sz val="12"/>
        <rFont val="Arial"/>
        <family val="2"/>
      </rPr>
      <t>1</t>
    </r>
    <r>
      <rPr>
        <b/>
        <sz val="12"/>
        <rFont val="Arial"/>
        <family val="2"/>
      </rPr>
      <t xml:space="preserve"> and Council area, 2014                  </t>
    </r>
  </si>
  <si>
    <r>
      <t>Table C3: Drug-related deaths by selected drugs reported</t>
    </r>
    <r>
      <rPr>
        <b/>
        <vertAlign val="superscript"/>
        <sz val="12"/>
        <rFont val="Arial"/>
        <family val="2"/>
      </rPr>
      <t>1</t>
    </r>
    <r>
      <rPr>
        <b/>
        <sz val="12"/>
        <rFont val="Arial"/>
        <family val="2"/>
      </rPr>
      <t xml:space="preserve"> and Council area, 2014</t>
    </r>
  </si>
  <si>
    <r>
      <t>Table X: Drug-related deaths in Scotland - different definitions</t>
    </r>
    <r>
      <rPr>
        <b/>
        <vertAlign val="superscript"/>
        <sz val="12"/>
        <rFont val="Arial"/>
        <family val="2"/>
      </rPr>
      <t>1</t>
    </r>
    <r>
      <rPr>
        <b/>
        <sz val="12"/>
        <rFont val="Arial"/>
        <family val="2"/>
      </rPr>
      <t>, 1996 to 2014</t>
    </r>
  </si>
  <si>
    <t>Table Y: Drug-related deaths, on the basis of the Office for National Statistics (ONS) 'wide' definition, by selected drugs reported, 2004 to 2014</t>
  </si>
  <si>
    <t>Amitriptyline</t>
  </si>
  <si>
    <t>Gabapentin</t>
  </si>
  <si>
    <t>Mirtazepine</t>
  </si>
  <si>
    <t>Phenazepam</t>
  </si>
  <si>
    <t>Pregablin</t>
  </si>
  <si>
    <r>
      <t xml:space="preserve">Codeine or a compound thereof </t>
    </r>
    <r>
      <rPr>
        <vertAlign val="superscript"/>
        <sz val="10"/>
        <rFont val="Arial"/>
        <family val="2"/>
      </rPr>
      <t>6</t>
    </r>
  </si>
  <si>
    <r>
      <t xml:space="preserve">Dihydrocodeine or a compound thereof </t>
    </r>
    <r>
      <rPr>
        <vertAlign val="superscript"/>
        <sz val="10"/>
        <rFont val="Arial"/>
        <family val="2"/>
      </rPr>
      <t>7</t>
    </r>
  </si>
  <si>
    <r>
      <t xml:space="preserve">Heroin/diamorphine or Morphine </t>
    </r>
    <r>
      <rPr>
        <vertAlign val="superscript"/>
        <sz val="10"/>
        <rFont val="Arial"/>
        <family val="2"/>
      </rPr>
      <t>8</t>
    </r>
  </si>
  <si>
    <r>
      <t xml:space="preserve">Opiate or opioid </t>
    </r>
    <r>
      <rPr>
        <vertAlign val="superscript"/>
        <sz val="10"/>
        <rFont val="Arial"/>
        <family val="2"/>
      </rPr>
      <t>10</t>
    </r>
  </si>
  <si>
    <r>
      <t xml:space="preserve">Paracetamol or a compound </t>
    </r>
    <r>
      <rPr>
        <vertAlign val="superscript"/>
        <sz val="10"/>
        <rFont val="Arial"/>
        <family val="2"/>
      </rPr>
      <t>11</t>
    </r>
  </si>
  <si>
    <t>6) e.g. co-codamol</t>
  </si>
  <si>
    <t>7) e.g. co-dydramol</t>
  </si>
  <si>
    <t>8) More information can be found in paragraph 3.3.1 of the commentary.</t>
  </si>
  <si>
    <t>9) i.e. one or more of heroin/diamorphine, morphine, methadone and buprenorphine</t>
  </si>
  <si>
    <t>10) any opiate or opioid, including (e.g.) co-codamol, codeine, dihydrocodeine, heroin, methadone, morphine, oxycodone and tramadol.</t>
  </si>
  <si>
    <t>11) e.g. co-codamol or co-proxamol, or mention of dextropropoxyphene or propoxyphene (even if there is no mention of paracetamol or a compound analgesic).</t>
  </si>
  <si>
    <t>Table Z: Drug-related deaths on the basis of the Office for National Statistics (ONS) 'wide' definition, by how they relate to the Drug Strategy 'baseline' definition, deaths from some causes which may be associated with past or present drug misuse, and volatile substance abuse deaths, 2004 to 2014</t>
  </si>
  <si>
    <r>
      <t xml:space="preserve">Table NPS1: Drug-related deaths on the basis of the Office for National Statistics (ONS) 'wide' definition which involved New Psychoactive Substances (NPSs) </t>
    </r>
    <r>
      <rPr>
        <b/>
        <vertAlign val="superscript"/>
        <sz val="12"/>
        <rFont val="Arial"/>
        <family val="2"/>
      </rPr>
      <t>1</t>
    </r>
    <r>
      <rPr>
        <b/>
        <sz val="12"/>
        <rFont val="Arial"/>
        <family val="2"/>
      </rPr>
      <t>, 2014</t>
    </r>
  </si>
  <si>
    <t>Table NPS2: Drug-related deaths on the basis of the Office for National Statistics (ONS) 'wide' definition which involved New Psychoactive Substances (NPSs), 2004 to 2014</t>
  </si>
  <si>
    <t>METHADONE, CHLORPHENIRAMINE, ETIZOLAM, GABAPENTIN, DIAZEPAM</t>
  </si>
  <si>
    <t>PHENAZEPAM, METHADONE</t>
  </si>
  <si>
    <t>CHLORDIAZEPOXIDE</t>
  </si>
  <si>
    <t>HEROIN, BUPRENORPHINE, DIAZEPAM, ETIZOLAM, ZUCLOPENTHIXOL, ALCOHOL</t>
  </si>
  <si>
    <t>MORPHINE, ETIZOLAM, ALCOHOL</t>
  </si>
  <si>
    <t>MORPHINE, HEROIN, METHADONE, ETIZOLAM</t>
  </si>
  <si>
    <t>CODEINE, GABAPENTIN, QUETIAPINE</t>
  </si>
  <si>
    <t>DICLAZEPAM, METHADONE, PROMETHAZINE, PREGABALIN, GABAPENTIN</t>
  </si>
  <si>
    <t>METHADONE, DOTHIEPIN, PREGABALIN, GABAPENTIN, ETIZOLAM, DIAZEPAM, DICLAZEPAM</t>
  </si>
  <si>
    <t>METHADONE, AMITRIPTYLINE, HEROIN, GABAPENTIN, ETIZOLAM, DIAZEPAM</t>
  </si>
  <si>
    <t>ETIZOLAM, METHADONE, MORPHINE, DIAZEPAM</t>
  </si>
  <si>
    <t>OXYCODONE, AMPHETAMINE, ETIZOLAM, MORPHINE</t>
  </si>
  <si>
    <t>METHADONE, GABAPENTIN, DIAZEPAM, ETIZOLAM, DICLAZEPAM</t>
  </si>
  <si>
    <t>BENZODIAZEPINE, PHENAZEPAM, DIAZEPAM, ALCOHOL</t>
  </si>
  <si>
    <t>METHADONE, MORPHINE, GABAPENTIN, DIAZEPAM, ETIZOLAM</t>
  </si>
  <si>
    <t>DIAZEPAM, CHLORPHENIRAMINE, ALCOHOL</t>
  </si>
  <si>
    <t>MORPHINE, ETIZOLAM, PHENAZEPAM, ALCOHOL</t>
  </si>
  <si>
    <t>BUPRENORPHINE, ETIZOLAM, COCAINE</t>
  </si>
  <si>
    <t>HEROIN, DICLAZEPAM, METHADONE</t>
  </si>
  <si>
    <t>OLANZAPINE, MIRTAZAPINE</t>
  </si>
  <si>
    <t>METHADONE, DIAZEPAM, ETIZOLAM</t>
  </si>
  <si>
    <t>COCAINE, CANNABIS</t>
  </si>
  <si>
    <t>BUPRENORPHINE, ETIZOLAM</t>
  </si>
  <si>
    <t>METHADONE, ETIZOLAM, CHLORPHENIRAMINE</t>
  </si>
  <si>
    <t>MORPHINE, HEROIN, DIAZEPAM, DICLAZEPAM, BUPRENORPHINE</t>
  </si>
  <si>
    <t>METHADONE, ETIZOLAM, SERTRALINE</t>
  </si>
  <si>
    <t>METHADONE, ETIZOLAM</t>
  </si>
  <si>
    <t>GABAPENTIN, CODEINE</t>
  </si>
  <si>
    <t>DIHYDROCODEINE, GABAPENTIN, PHENAZEPAM, ETIZOLAM</t>
  </si>
  <si>
    <t>CHLORPHENIRAMINE, DIAZEPAM, OLANZAPINE, MIRTAZAPINE, CANNABIS</t>
  </si>
  <si>
    <t>METHADONE, GABAPENTIN, ETIZOLAM</t>
  </si>
  <si>
    <t>QUETIAPINE, SERTRALINE, DIAZEPAM</t>
  </si>
  <si>
    <t>DIHYDROCODEINE, GABAPENTIN, HEROIN, METHADONE, ETIZOLAM</t>
  </si>
  <si>
    <t>HEROIN, ETIZOLAM, ALCOHOL</t>
  </si>
  <si>
    <t>DIAZEPAM, PARACETAMOL, FLUOXETINE, CHLORPHENIRAMINE</t>
  </si>
  <si>
    <t>ETIZOLAM, ALCOHOL</t>
  </si>
  <si>
    <t>DIAZEPAM, TRAMADOL, CHLORPHENIRAMINE</t>
  </si>
  <si>
    <t>DIHYDROCODEINE, PREGABALIN, ETIZOLAM</t>
  </si>
  <si>
    <t>HEROIN, METHADONE, ETIZOLAM, DIHYDROCODEINE</t>
  </si>
  <si>
    <t>METHADONE, GABAPENTIN, ETIZOLAM, CHLORPHENIRAMINE, MORPHINE</t>
  </si>
  <si>
    <t>DIAZEPAM, COCAINE</t>
  </si>
  <si>
    <t>BUPRENORPHINE, GABAPENTIN, ETIZOLAM</t>
  </si>
  <si>
    <t>AMITRIPTYLINE, DIAZEPAM, MIRTAZAPINE, CANNABIS</t>
  </si>
  <si>
    <t>MORPHINE, METHADONE, GABAPENTIN, ETIZOLAM</t>
  </si>
  <si>
    <t>METHADONE, MORPHINE, ETIZOLAM, COCAINE</t>
  </si>
  <si>
    <t>LIGNOCAINE, CANNABIS, ALCOHOL</t>
  </si>
  <si>
    <t>HEROIN, BENZODIAZEPINE, BROMAZEPAM, PHENAZEPAM, DIAZEPAM, TEMAZEPAM, ETIZOLAM</t>
  </si>
  <si>
    <t>HEROIN, CODEINE, ETIZOLAM</t>
  </si>
  <si>
    <t>VALPROIC ACID, PARACETAMOL</t>
  </si>
  <si>
    <t>AMPHETAMINE, DIAZEPAM, PHENAZEPAM, ALCOHOL</t>
  </si>
  <si>
    <t>CHLORPROMAZINE, MIRTAZAPINE, BENZOYLECOGNINE, ALCOHOL</t>
  </si>
  <si>
    <t>HEROIN, METHADONE, DIHYDROCODEINE, DIAZEPAM, DICLAZEPAM</t>
  </si>
  <si>
    <t>MIRTAZAPINE, CODEINE, PARACETAMOL, CANNABIS</t>
  </si>
  <si>
    <t>METHADONE, MORPHINE, ETIZOLAM</t>
  </si>
  <si>
    <t>DIAZEPAM, ALCOHOL</t>
  </si>
  <si>
    <t>MORPHINE, DIAMORPHINE, HEROIN, MIRTAZAPINE, DIAZEPAM, 5F PB 22</t>
  </si>
  <si>
    <t>METHADONE, AMFETAMINE, METHIOPROPAMINE, DIAZEPAM, ZOPICLONE</t>
  </si>
  <si>
    <t>CITALOPRAM, PARACETAMOL</t>
  </si>
  <si>
    <t>OPIATE, MORPHINE, CODEINE, METHIOPROPAMINE</t>
  </si>
  <si>
    <t>ECSTASY, MDMA, METHYLONE</t>
  </si>
  <si>
    <t>METHADONE, DIAZEPAM, ETHYLPHENIDATE, 4-MEC</t>
  </si>
  <si>
    <t>FLUOXETINE, OLANZAPINE</t>
  </si>
  <si>
    <t>HEROIN, GABAPENTIN, DIAZEPAM, METHADONE, MEPHEDRONE</t>
  </si>
  <si>
    <t>PROPRANOLOL</t>
  </si>
  <si>
    <t>BUPRENORPHINE, MEPHEDRONE</t>
  </si>
  <si>
    <t>COCAINE, CITALOPRAM, ZOPICLONE, DIAZEPAM</t>
  </si>
  <si>
    <t>MORPHINE, METHADONE, GABAPENTIN, DIAZEPAM, MIRTAZAPINE, MPA</t>
  </si>
  <si>
    <t>METHADONE, ETHYLPHENIDATE</t>
  </si>
  <si>
    <t>MEPHEDRONE, MDMA, MORPHINE, DIAZEPAM</t>
  </si>
  <si>
    <t>CYCLIZINE, MIRTAZAPINE</t>
  </si>
  <si>
    <t>AMPHETAMINE, BZP, METHADONE</t>
  </si>
  <si>
    <t>METHADONE, MORPHINE, DIAZEPAM, PREGABALIN, PROCYCLIDINE, PROPRANOLOL, ETHYLPHENIDATE, MPA</t>
  </si>
  <si>
    <t>ETHYLPHENIDATE</t>
  </si>
  <si>
    <t>MORPHINE, CODEINE, PARACETAMOL</t>
  </si>
  <si>
    <t>4-4'DMAR</t>
  </si>
  <si>
    <t>HEROIN, ETHYLPHENIDATE</t>
  </si>
  <si>
    <t>MORPHINE, CODEINE, FLUOXETINE, PARACETAMOL, MIRTAZAPINE, DIAZEPAM</t>
  </si>
  <si>
    <t>ACETYL FENTANYL</t>
  </si>
  <si>
    <t>MXP, ETIZOLAM</t>
  </si>
  <si>
    <t>AMT, ETHYLPHENIDATE</t>
  </si>
  <si>
    <t>DIPHENHYDRAMINE, ETIZOLAM</t>
  </si>
  <si>
    <t>ETIZOLAM, DIPHENIDINE, MXP, METHIOPROPAMINE, ALCOHOL</t>
  </si>
  <si>
    <t>ETHYLPHENIDATE, MXP, MORPHINE, PYRAZOLAM, ETIZOLAM</t>
  </si>
  <si>
    <t>FLUOXETINE, PREGABALIN, ZUCLOPENTHIXOL, ALCOHOL</t>
  </si>
  <si>
    <t>DIAZEPAM, MPA, LIGNOCAINE, ALCOHOL</t>
  </si>
  <si>
    <t>ETIZOLAM, DIAZEPAM, CITALOPRAM, CHLORPHENIRAMINE</t>
  </si>
  <si>
    <t>OPIATE, MORPHINE, HEROIN, CODEINE, DIAZEPAM</t>
  </si>
  <si>
    <t>AMLODIPINE, CITALOPRAM, ETIZOLAM, QUETIAPINE, MIRTAZAPINE, ALCOHOL</t>
  </si>
  <si>
    <t>OPIATE, METHADONE</t>
  </si>
  <si>
    <t>OXYCODONE, ETIZOLAM</t>
  </si>
  <si>
    <t>OPIATE, MORPHINE, HEROIN, METHADONE</t>
  </si>
  <si>
    <t>PREGABALIN, MIRTAZAPINE, ETIZOLAM</t>
  </si>
  <si>
    <t>HEROIN, BUPRENORPHINE, ALCOHOL</t>
  </si>
  <si>
    <t>DIHYDROCODEINE, MORPHINE</t>
  </si>
  <si>
    <t>DIAZEPAM, ETIZOLAM, TRAMADOL</t>
  </si>
  <si>
    <t>PROPRANOLOL, CODEINE, PAROXETINE</t>
  </si>
  <si>
    <t>PARACETAMOL, PROMAZINE, FLUOXETINE, ETIZOLAM, ALCOHOL</t>
  </si>
  <si>
    <t>CODEINE, PARACETAMOL, FLUOXETINE, ETIZOLAM, DIHYDROCODEINE, MIRTAZAPINE, CANNABIS</t>
  </si>
  <si>
    <t>COCAINE, MDMA, ALCOHOL</t>
  </si>
  <si>
    <t>ETIZOLAM, CHLORPHENIRAMINE</t>
  </si>
  <si>
    <t>BUPRENORPHINE, ALCOHOL</t>
  </si>
  <si>
    <t>ETIZOLAM, DIAZEPAM</t>
  </si>
  <si>
    <t>TRAMADOL, VENLAFAXINE</t>
  </si>
  <si>
    <t>OLANZAPINE, DIAZEPAM, DICLAZEPAM, DELORAZEPAM, FLUBROMAZEPAM</t>
  </si>
  <si>
    <t>HEROIN, PREGABALIN, TRAMADOL, COCAINE</t>
  </si>
  <si>
    <t>DULOXETINE, DIAZEPAM, ETIZOLAM, QUETIAPINE</t>
  </si>
  <si>
    <t>AMITRIPTYLINE, MIRTAZAPINE</t>
  </si>
  <si>
    <t>ETIZOLAM, MORPHINE, DIAZEPAM, BUPRENORPHINE</t>
  </si>
  <si>
    <t>HEROIN, SERTRALINE</t>
  </si>
  <si>
    <t>DIAZEPAM, HEROIN, ETIZOLAM, ALCOHOL</t>
  </si>
  <si>
    <t>DIHYDROCODEINE, METHADONE, MORPHINE</t>
  </si>
  <si>
    <t>DIAZEPAM, ETIZOLAM, PARACETAMOL</t>
  </si>
  <si>
    <t>DIHYDROCODEINE, METHADONE</t>
  </si>
  <si>
    <t>ETIZOLAM, DIAZEPAM, CHLORPHENIRAMINE</t>
  </si>
  <si>
    <t>MIRTAZAPINE, DIAZEPAM, ATENOLOL, ETIZOLAM, DIHYDROCODEINE, ALCOHOL</t>
  </si>
  <si>
    <t>METHADONE, CHLORPROMAZINE, SERTRALINE</t>
  </si>
  <si>
    <t>CHLORPHENIRAMINE, PROCYCLIDINE, ETIZOLAM, ALCOHOL</t>
  </si>
  <si>
    <t>CHLORPHENIRAMINE, CITALOPRAM, MIRTAZAPINE, ETIZOLAM</t>
  </si>
  <si>
    <t>DIAZEPAM, ETIZOLAM, MIRTAZAPINE</t>
  </si>
  <si>
    <t>HEROIN, METHADONE, GABAPENTIN</t>
  </si>
  <si>
    <t>DIAZEPAM, ETIZOLAM, NAPROXEN, FLUOXETINE</t>
  </si>
  <si>
    <t>CHLORDIAZEPOXIDE, DIAZEPAM, ETIZOLAM, GABAPENTIN, VENLAFAXINE, MIRTAZAPINE, FLUOXETINE</t>
  </si>
  <si>
    <t>DIAZEPAM, ETIZOLAM, DIHYDROCODEINE, CANNABIS</t>
  </si>
  <si>
    <t>DIAZEPAM, ETIZOLAM, FLUOXETINE</t>
  </si>
  <si>
    <t>DIAZEPAM, DIHYDROCODEINE, MORPHINE, ETIZOLAM, PROPRANOLOL, METHADONE</t>
  </si>
  <si>
    <t>ETIZOLAM, DIAZEPAM, TRAMADOL, COCAINE, CHLORPHENIRAMINE, MIRTAZAPINE</t>
  </si>
  <si>
    <t>METHADONE, ETIZOLAM, TRAZODONE</t>
  </si>
  <si>
    <t>ETIZOLAM, FLUOXETINE, OLANZAPINE, CANNABIS</t>
  </si>
  <si>
    <t>HEROIN, METHADONE, PREGABALIN</t>
  </si>
  <si>
    <t>MIRTAZAPINE, CHLORPHENIRAMINE, PHENAZEPAM</t>
  </si>
  <si>
    <t>HEROIN, GABAPENTIN</t>
  </si>
  <si>
    <t>ETIZOLAM, DOTHIEPIN, DIHYDROCODEINE, DIAZEPAM, MIRTAZAPINE, CANNABIS</t>
  </si>
  <si>
    <t>DIAZEPAM, DICLAZEPAM, GABAPENTIN, AMPHETAMINE, ALCOHOL</t>
  </si>
  <si>
    <t>DIAZEPAM, ETIZOLAM, MIRTAZAPINE, FLUOXETINE</t>
  </si>
  <si>
    <t>PARACETAMOL, MIRTAZAPINE, ETIZOLAM, CHLORPHENIRAMINE, ALCOHOL</t>
  </si>
  <si>
    <t>HEROIN, METHADONE, PREGABALIN, DIHYDROCODEINE</t>
  </si>
  <si>
    <t>ETIZOLAM, DIAZEPAM, ZOPICLONE, MIRTAZAPINE</t>
  </si>
  <si>
    <t>DIAZEPAM, MIRTAZAPINE, ETIZOLAM, QUETIAPINE</t>
  </si>
  <si>
    <t>DIAZEPAM, ETIZOLAM, CANNABIS</t>
  </si>
  <si>
    <t>HEROIN, MORPHINE, 6MAM, ALCOHOL</t>
  </si>
  <si>
    <t>DIAZEPAM, ETIZOLAM, TRAZODONE, CANNABIS</t>
  </si>
  <si>
    <t>COCAINE, AMPHETAMINE, MDMA, HEROIN</t>
  </si>
  <si>
    <t>QUETIAPINE, VENLAFAXINE, ETIZOLAM, DIAZEPAM, CHLORPHENIRAMINE</t>
  </si>
  <si>
    <t>HEROIN, CODEINE, PARACETAMOL</t>
  </si>
  <si>
    <t>ETHYLPHENIDATE, MIRTAZAPINE, DIAZEPAM</t>
  </si>
  <si>
    <t>DIAZEPAM, MPA</t>
  </si>
  <si>
    <t>ETHYLPHENIDATE, DIAZEPAM, ALCOHOL</t>
  </si>
  <si>
    <t>ETHYLPHENIDATE, DIAZEPAM</t>
  </si>
  <si>
    <t>MPA, CITALOPRAM, ALCOHOL</t>
  </si>
  <si>
    <t>DIAZEPAM, ETHYLPHENIDATE, MPA, ALCOHOL</t>
  </si>
  <si>
    <t>TRAMADOL HEROIN, PARACETAMOL, ETHYLPHENIDATE</t>
  </si>
  <si>
    <r>
      <t>Table NPS3: Drug-related deaths on the basis of the Office for National Statistics (ONS) 'wide' definition which involved New Psychoactive Substances (NPSs)</t>
    </r>
    <r>
      <rPr>
        <b/>
        <vertAlign val="superscript"/>
        <sz val="12"/>
        <rFont val="Arial"/>
        <family val="2"/>
      </rPr>
      <t>1</t>
    </r>
    <r>
      <rPr>
        <b/>
        <sz val="12"/>
        <rFont val="Arial"/>
        <family val="2"/>
      </rPr>
      <t xml:space="preserve"> and were registered in 2014</t>
    </r>
  </si>
  <si>
    <t xml:space="preserve">Table HB1: Drug-related deaths by NHS Board area, 2004-2014 (with averages for 2000-2004 and 2010-2014)          </t>
  </si>
  <si>
    <t>2000 to 2004</t>
  </si>
  <si>
    <t>Population in 2012</t>
  </si>
  <si>
    <t>2010-2014</t>
  </si>
  <si>
    <t>2010 to 2014</t>
  </si>
  <si>
    <t>Other substance(s)** also implicated in the death</t>
  </si>
  <si>
    <t>(iii) total of (i) + (ii):</t>
  </si>
  <si>
    <t>Calculate 2000 to 2004 annual averages</t>
  </si>
  <si>
    <t>Numbers for each Council areas - from Table C1 in the '2010' edition of the publication</t>
  </si>
  <si>
    <t>(a) Drug-related deaths - standard definition</t>
  </si>
  <si>
    <r>
      <t>Mid-year population estimates: Scotland and its NHS Board areas</t>
    </r>
    <r>
      <rPr>
        <b/>
        <vertAlign val="superscript"/>
        <sz val="12"/>
        <color indexed="8"/>
        <rFont val="Arial"/>
        <family val="2"/>
      </rPr>
      <t>1</t>
    </r>
    <r>
      <rPr>
        <b/>
        <sz val="12"/>
        <color indexed="8"/>
        <rFont val="Arial"/>
        <family val="2"/>
      </rPr>
      <t xml:space="preserve"> by single year of age and sex: 2012</t>
    </r>
  </si>
  <si>
    <t>Calculate the mid-2012 populations of the 'new boundary' areas in 5-year age-groups (as such figures are not provided on the Website)</t>
  </si>
  <si>
    <r>
      <t xml:space="preserve">Table HB4: Drug-related deaths per 1,000 population, NHS Boards, annual averages for 2010 to 2014 </t>
    </r>
    <r>
      <rPr>
        <b/>
        <vertAlign val="superscript"/>
        <sz val="12"/>
        <rFont val="Arial"/>
        <family val="2"/>
      </rPr>
      <t xml:space="preserve">1       </t>
    </r>
  </si>
  <si>
    <t>Total number of drug-related deaths in latest FIVE years - from SAS output 2010-2014</t>
  </si>
  <si>
    <t>Population in middle year of latest five-year period - linked to next sheet, which calculated them from the Website's 'new Board boundary' figures for single years of age 2012</t>
  </si>
  <si>
    <t>Population in middle year of latest five-year period - from mid-year estimates on Website - publication for 2012</t>
  </si>
  <si>
    <r>
      <t xml:space="preserve">Table C4: Drug-related deaths per 1,000 population, Council areas, annual averages for 2010 to 2014 </t>
    </r>
    <r>
      <rPr>
        <b/>
        <vertAlign val="superscript"/>
        <sz val="12"/>
        <rFont val="Arial"/>
        <family val="2"/>
      </rPr>
      <t>1</t>
    </r>
  </si>
  <si>
    <t>Drug-related deaths in Scotland, 1996-2014</t>
  </si>
  <si>
    <t>Drug-related deaths by underlying cause of death, Scotland, 1996-2014</t>
  </si>
  <si>
    <t>Drug-related deaths by selected drugs reported, Scotland, 1996-2014</t>
  </si>
  <si>
    <t>Drug-related deaths by sex and age, Scotland, 1996-2014</t>
  </si>
  <si>
    <t>Drug-related deaths by sex, age and underlying cause of death, Scotland, 2014</t>
  </si>
  <si>
    <t>Drug-related deaths by sex, age and selected drugs reported, Scotland, 2014</t>
  </si>
  <si>
    <t>Drug-related deaths involving only one drug by sex, age and selected drugs reported, Scotland, 2014</t>
  </si>
  <si>
    <t>Drug-related deaths per 1,000 population, Scotland, 2000 to 2014</t>
  </si>
  <si>
    <t>Drug-related deaths by sex and age-group: average for 2010 to 2014, and relative to the estimated number of problem drug users</t>
  </si>
  <si>
    <t>Drug-related deaths by NHS Board area, 2004-2014 (with averages for 2000-2004 and 2010-2014)</t>
  </si>
  <si>
    <t>Drug-related deaths by underlying cause of death and NHS Board area, 2014</t>
  </si>
  <si>
    <t>Drug-related deaths by selected drugs reported and NHS Board area, 2014</t>
  </si>
  <si>
    <t>Drug-related deaths per 1,000 population, NHS Boards, annual averages for 2010 to 2014</t>
  </si>
  <si>
    <t>Drug-related deaths by NHS Board area: average for 2010 to 2014, and relative to the estimated number of problem drug users</t>
  </si>
  <si>
    <t>Drug-related deaths by underlying cause of death and Council area, 2014</t>
  </si>
  <si>
    <t>Drug-related deaths by selected drugs reported and Council area, 2014</t>
  </si>
  <si>
    <t>Drug-related deaths per 1,000 population, Council areas, annual averages for 2010 to 2014</t>
  </si>
  <si>
    <t>Drug-related deaths by Council area: average for 2010 to 2014, and relative to the estimated number of problem drug users</t>
  </si>
  <si>
    <t>Drug-related deaths in Scotland - different definitions, 1996 to 2014</t>
  </si>
  <si>
    <t>Drug-related deaths, on the basis of the Office for National Statistics (ONS) 'wide' definition, by selected drugs reported, 2004 to 2014</t>
  </si>
  <si>
    <t>Drug-related deaths on the basis of the 'wide' and  'baseline' definitions, deaths from some causes which may be associated with drug misuse, and volatile substance abuse deaths, 2004 to 2014</t>
  </si>
  <si>
    <t>Drug-related deaths on the basis of the Office for National Statistics (ONS) 'wide' definition which involved New Psychoactive Substances (NPSs), 2014</t>
  </si>
  <si>
    <t>Drug-related deaths on the basis of the Office for National Statistics (ONS) 'wide' definition which involved New Psychoactive Substances (NPSs), 2004 to 2014</t>
  </si>
  <si>
    <t>Consistent series of drug-related deaths - "extra" deaths and which of the drugs that were present for each of the "extra" deaths meant that they were counted in the consistent series: 2000 to 2014</t>
  </si>
  <si>
    <t>Consistent series of drug-related deaths - "extra" deaths by sex and age: 2000 to 2014</t>
  </si>
  <si>
    <t>Annual average drug-deaths: 2010-2014</t>
  </si>
  <si>
    <t>Table C1: Drug-related deaths by Council area, 2004 - 2014 (with averages for 2000-2014 and 2010-2014)</t>
  </si>
  <si>
    <t>Heroin / morphine, Methadone or Bupren-orphine</t>
  </si>
  <si>
    <r>
      <t xml:space="preserve">Heroin / morphine, Methadone or Buprenorphine </t>
    </r>
    <r>
      <rPr>
        <vertAlign val="superscript"/>
        <sz val="10"/>
        <rFont val="Arial"/>
        <family val="2"/>
      </rPr>
      <t>9</t>
    </r>
  </si>
  <si>
    <r>
      <t>Table NPS3</t>
    </r>
    <r>
      <rPr>
        <sz val="10"/>
        <rFont val="Arial"/>
        <family val="2"/>
      </rPr>
      <t xml:space="preserve"> (continued)</t>
    </r>
    <r>
      <rPr>
        <b/>
        <sz val="10"/>
        <rFont val="Arial"/>
        <family val="2"/>
      </rPr>
      <t>: Drug-related deaths on the basis of the Office for National Statistics (ONS) 'wide' definition which involved New Psychoactive Substances (NPSs)</t>
    </r>
    <r>
      <rPr>
        <b/>
        <vertAlign val="superscript"/>
        <sz val="10"/>
        <rFont val="Arial"/>
        <family val="2"/>
      </rPr>
      <t>1</t>
    </r>
    <r>
      <rPr>
        <b/>
        <sz val="10"/>
        <rFont val="Arial"/>
        <family val="2"/>
      </rPr>
      <t xml:space="preserve"> and were registered in 2014</t>
    </r>
  </si>
  <si>
    <r>
      <t xml:space="preserve">(i) </t>
    </r>
    <r>
      <rPr>
        <sz val="10"/>
        <color rgb="FF000000"/>
        <rFont val="Arial Unicode MS"/>
        <family val="2"/>
      </rPr>
      <t>(continued)</t>
    </r>
    <r>
      <rPr>
        <b/>
        <sz val="10"/>
        <color rgb="FF000000"/>
        <rFont val="Arial Unicode MS"/>
        <family val="2"/>
      </rPr>
      <t xml:space="preserve"> Deaths for which one or more NPSs were implicated in, or potentially contributed to, the death</t>
    </r>
  </si>
  <si>
    <r>
      <t xml:space="preserve">(ii) </t>
    </r>
    <r>
      <rPr>
        <sz val="10"/>
        <color rgb="FF000000"/>
        <rFont val="Arial Unicode MS"/>
        <family val="2"/>
      </rPr>
      <t>(continued)</t>
    </r>
    <r>
      <rPr>
        <b/>
        <sz val="10"/>
        <color rgb="FF000000"/>
        <rFont val="Arial Unicode MS"/>
        <family val="2"/>
      </rPr>
      <t xml:space="preserve"> Deaths for which NPSs were present but were NOT considered to have contributed to the death</t>
    </r>
  </si>
  <si>
    <r>
      <t>Table 7: Drug-related deaths involving only one drug by sex, age and selected drugs reported</t>
    </r>
    <r>
      <rPr>
        <b/>
        <vertAlign val="superscript"/>
        <sz val="12"/>
        <rFont val="Arial"/>
        <family val="2"/>
      </rPr>
      <t>1</t>
    </r>
    <r>
      <rPr>
        <b/>
        <sz val="12"/>
        <rFont val="Arial"/>
        <family val="2"/>
      </rPr>
      <t>, Scotland, 2014</t>
    </r>
  </si>
  <si>
    <t>Ecstasy-type</t>
  </si>
  <si>
    <t>Figures for earlier years show what the numbers would have been had the new boundaries applied in those years.</t>
  </si>
  <si>
    <t>Drug-related deaths by Council area, 2004 - 2014 (with averages for 2000-2004 and 2010-2014)</t>
  </si>
  <si>
    <t>National Records of Scotland has estimated what the figures for 2014 would have been, had the data been coded using the old rules.</t>
  </si>
  <si>
    <t>average of rates for 2000 to 2004</t>
  </si>
  <si>
    <t>average of rates for 2010 to 2014</t>
  </si>
  <si>
    <t>2) Some other tables which provide figures by age-group give the number of drug-related deaths of people who were aged 55 and over. However, this column's figures are for ages 55-64, inclusive, as there are relatively few drug-related deaths of people aged 65 and over.</t>
  </si>
  <si>
    <r>
      <t>(b) extra deaths counted in the consistent series</t>
    </r>
    <r>
      <rPr>
        <b/>
        <sz val="10"/>
        <rFont val="Arial"/>
        <family val="2"/>
      </rPr>
      <t xml:space="preserve"> </t>
    </r>
    <r>
      <rPr>
        <b/>
        <vertAlign val="superscript"/>
        <sz val="10"/>
        <rFont val="Arial"/>
        <family val="2"/>
      </rPr>
      <t>4</t>
    </r>
  </si>
  <si>
    <t>3) Including the relevant parts of the former Argyll &amp; Clyde Board area.</t>
  </si>
  <si>
    <t>3) Some other tables which provide figures by age-group give the number of drug-related deaths of people who were aged 55 and over. However, this column's figures are for ages 55-64, inclusive, as there are relatively few drug-related deaths of people aged 65 and over.</t>
  </si>
  <si>
    <t>The figures for 2008 onwards are on the first basis - i.e. basis (a) - which has been the standard basis for figures for individual drugs with effect from "Drug-related Deaths in Scotland in 2009".</t>
  </si>
  <si>
    <t xml:space="preserve">* apart, perhaps, from alcohol. </t>
  </si>
  <si>
    <t>The figures for 2008 onwards are on the first basis - i.e. basis (a) - which became the standard basis for figures for individual drugs with effect from "Drug-related Deaths in Scotland in 2009'.</t>
  </si>
  <si>
    <r>
      <t xml:space="preserve">Table 9 </t>
    </r>
    <r>
      <rPr>
        <sz val="10"/>
        <color rgb="FFFF0000"/>
        <rFont val="Arial"/>
        <family val="2"/>
      </rPr>
      <t>REVISED</t>
    </r>
  </si>
  <si>
    <r>
      <t xml:space="preserve">Table HB5 </t>
    </r>
    <r>
      <rPr>
        <sz val="10"/>
        <color rgb="FFFF0000"/>
        <rFont val="Arial"/>
        <family val="2"/>
      </rPr>
      <t>REVISED</t>
    </r>
  </si>
  <si>
    <r>
      <t xml:space="preserve">Figure 2 </t>
    </r>
    <r>
      <rPr>
        <sz val="10"/>
        <color rgb="FFFF0000"/>
        <rFont val="Arial"/>
        <family val="2"/>
      </rPr>
      <t>REVISED</t>
    </r>
  </si>
  <si>
    <r>
      <t xml:space="preserve">Table C5 </t>
    </r>
    <r>
      <rPr>
        <sz val="10"/>
        <color rgb="FFFF0000"/>
        <rFont val="Arial"/>
        <family val="2"/>
      </rPr>
      <t>REVISED</t>
    </r>
  </si>
  <si>
    <r>
      <t xml:space="preserve">Figure 3 </t>
    </r>
    <r>
      <rPr>
        <sz val="10"/>
        <color rgb="FFFF0000"/>
        <rFont val="Arial"/>
        <family val="2"/>
      </rPr>
      <t>REVISED</t>
    </r>
  </si>
  <si>
    <t xml:space="preserve">1) Estimates of problem drug users aged 15 to 64, as published by the Information Services Division (ISD) of NHS National Services Scotland - REVISED estimates, as published by ISD on 4 March 2016. </t>
  </si>
  <si>
    <t>Table C5: Drug-related deaths by Council area: average for 2010 to 2014 and relative to the estimated number of problem drug users</t>
  </si>
  <si>
    <r>
      <t>Figure 2</t>
    </r>
    <r>
      <rPr>
        <b/>
        <sz val="12"/>
        <rFont val="Arial"/>
        <family val="2"/>
      </rPr>
      <t>: Drug-related deaths per 1,000 problem drug users - NHS Board areas</t>
    </r>
  </si>
  <si>
    <t>Figure 3: Drug-related deaths per 1,000 problem drug users - Council areas</t>
  </si>
  <si>
    <r>
      <t>Likely range of values around 5-year average</t>
    </r>
    <r>
      <rPr>
        <b/>
        <vertAlign val="superscript"/>
        <sz val="10"/>
        <rFont val="Arial"/>
        <family val="2"/>
      </rPr>
      <t>1</t>
    </r>
  </si>
  <si>
    <r>
      <t>Drug-related deaths: consistent series</t>
    </r>
    <r>
      <rPr>
        <b/>
        <vertAlign val="superscript"/>
        <sz val="10"/>
        <rFont val="Arial"/>
        <family val="2"/>
      </rPr>
      <t>2</t>
    </r>
  </si>
  <si>
    <r>
      <t>Extra deaths counted in consistent series</t>
    </r>
    <r>
      <rPr>
        <b/>
        <vertAlign val="superscript"/>
        <sz val="10"/>
        <rFont val="Arial"/>
        <family val="2"/>
      </rPr>
      <t>3</t>
    </r>
  </si>
  <si>
    <t>Likely lower</t>
  </si>
  <si>
    <t>Likely upper</t>
  </si>
  <si>
    <t>Number</t>
  </si>
  <si>
    <r>
      <t>Percent</t>
    </r>
    <r>
      <rPr>
        <vertAlign val="superscript"/>
        <sz val="10"/>
        <rFont val="Arial"/>
        <family val="2"/>
      </rPr>
      <t>4</t>
    </r>
  </si>
  <si>
    <t>2) Broadly speaking, counting deaths on the basis of the classification of the drugs at the end of the latest year which is covered by the publication (rather than on the standard definition basis of the classification at the time of the death). Refer to Annex F for the full definition. The year 2000 is the first for which a 'consistent series' figure is available, because that is the first year in National Records of Scotland's (NRS's) current drug-related deaths database.</t>
  </si>
  <si>
    <t>3) For example, deaths which are counted in the consistent series but are not counted in the standard definition.</t>
  </si>
  <si>
    <t>4) Percentage of the total number of drug-related deaths on the basis of the standard definition.</t>
  </si>
  <si>
    <r>
      <t>Heroin / morphine</t>
    </r>
    <r>
      <rPr>
        <b/>
        <vertAlign val="superscript"/>
        <sz val="10"/>
        <rFont val="Arial"/>
        <family val="2"/>
      </rPr>
      <t>2</t>
    </r>
  </si>
  <si>
    <t>Heroin / morphine, methadone or bupren-orphine</t>
  </si>
  <si>
    <r>
      <t>Age-group</t>
    </r>
    <r>
      <rPr>
        <b/>
        <vertAlign val="superscript"/>
        <sz val="10"/>
        <rFont val="Arial"/>
        <family val="2"/>
      </rPr>
      <t>1</t>
    </r>
  </si>
  <si>
    <t>1) For 2001, 2003 and 2006, there are differences of one or two between the overall total for the year, and the sum of the figures for the individual age-groups. This is due to the use of a new database - further information can be found in Annex A, paragraph A4.</t>
  </si>
  <si>
    <t xml:space="preserve">1) More than one drug may be reported per death. These are mentions of each drug and should not be added to give total deaths. </t>
  </si>
  <si>
    <t>Part (i) counts only drugs which the pathologist believed were implicated in, or potentially contributed to the cause of death.</t>
  </si>
  <si>
    <r>
      <t>Any other drug</t>
    </r>
    <r>
      <rPr>
        <b/>
        <vertAlign val="superscript"/>
        <sz val="10"/>
        <rFont val="Arial"/>
        <family val="2"/>
      </rPr>
      <t>3</t>
    </r>
  </si>
  <si>
    <r>
      <t>Alcohol (with only one drug - refer to the examples given in footnote</t>
    </r>
    <r>
      <rPr>
        <b/>
        <vertAlign val="superscript"/>
        <sz val="10"/>
        <rFont val="Arial"/>
        <family val="2"/>
      </rPr>
      <t>1</t>
    </r>
    <r>
      <rPr>
        <b/>
        <sz val="10"/>
        <rFont val="Arial"/>
        <family val="2"/>
      </rPr>
      <t>)</t>
    </r>
  </si>
  <si>
    <t>1) Part (i) of this table gives the number of deaths for which each of the specified drugs was the only drug found to be present in the body. For example, a death for which:</t>
  </si>
  <si>
    <t xml:space="preserve">Note: Almost all the deaths which are counted in part (i) of the table are also counted in part (ii) of the table. </t>
  </si>
  <si>
    <t xml:space="preserve">However, there may be a few exceptions: </t>
  </si>
  <si>
    <t xml:space="preserve">A drug-related death for which National Records of Scotland (NRS) was told that only one drug (and, perhaps, alcohol) was found to be present, and for which NRS was not told that it was considered to have been implicated in (or potentially contributed to) the cause of the death, will be counted in part (i) of the table but not in part (ii). </t>
  </si>
  <si>
    <t>3) For example, any kind of drug other than an opiate or opioid, a benzodiazepine, cocaine, an ecstasy-type drug or an amphetamine.</t>
  </si>
  <si>
    <r>
      <t>Problem drug users (aged 15-64) in 2012/13</t>
    </r>
    <r>
      <rPr>
        <b/>
        <vertAlign val="superscript"/>
        <sz val="10"/>
        <rFont val="Arial"/>
        <family val="2"/>
      </rPr>
      <t>1</t>
    </r>
  </si>
  <si>
    <t>Average number of drug-related deaths per year</t>
  </si>
  <si>
    <r>
      <t>95% Confidence interval</t>
    </r>
    <r>
      <rPr>
        <b/>
        <vertAlign val="superscript"/>
        <sz val="10"/>
        <rFont val="Arial"/>
        <family val="2"/>
      </rPr>
      <t>2</t>
    </r>
  </si>
  <si>
    <r>
      <t>From</t>
    </r>
    <r>
      <rPr>
        <b/>
        <vertAlign val="superscript"/>
        <sz val="10"/>
        <rFont val="Arial"/>
        <family val="2"/>
      </rPr>
      <t>5</t>
    </r>
  </si>
  <si>
    <r>
      <t>To</t>
    </r>
    <r>
      <rPr>
        <b/>
        <vertAlign val="superscript"/>
        <sz val="10"/>
        <rFont val="Arial"/>
        <family val="2"/>
      </rPr>
      <t>5</t>
    </r>
  </si>
  <si>
    <r>
      <t>NHS Board area</t>
    </r>
    <r>
      <rPr>
        <b/>
        <vertAlign val="superscript"/>
        <sz val="10"/>
        <rFont val="Arial"/>
        <family val="2"/>
      </rPr>
      <t>2</t>
    </r>
  </si>
  <si>
    <r>
      <t>Average deaths per 1,000 population</t>
    </r>
    <r>
      <rPr>
        <b/>
        <vertAlign val="superscript"/>
        <sz val="10"/>
        <rFont val="Arial"/>
        <family val="2"/>
      </rPr>
      <t xml:space="preserve">1 </t>
    </r>
  </si>
  <si>
    <t xml:space="preserve">4) Broadly speaking, the additional deaths which would be counted on the basis of the classification of the drugs at the end of the latest year which is covered by the publication (rather than on the standard definition basis of the classification at the time of the death). Refer to Annex F for the full definition. </t>
  </si>
  <si>
    <t>The figures in this table are on the first basis - i.e. basis (a) - which has been the standard basis for figures for individual drugs with effect from 'Drug-related Deaths in Scotland in 2009'.</t>
  </si>
  <si>
    <t>There may be other differences between years and/or areas in the way in which the information was produced - more information can be found in Section two of the commentary.</t>
  </si>
  <si>
    <t xml:space="preserve">Note: The figures for each area are based on the board boundaries that apply with effect from 1 April 2014. </t>
  </si>
  <si>
    <t>2010-2014 Annual average drug-deaths (all ages)</t>
  </si>
  <si>
    <r>
      <t>per 1,000 problem drug users in 2012/13</t>
    </r>
    <r>
      <rPr>
        <b/>
        <vertAlign val="superscript"/>
        <sz val="10"/>
        <rFont val="Arial"/>
        <family val="2"/>
      </rPr>
      <t>4</t>
    </r>
  </si>
  <si>
    <r>
      <t xml:space="preserve">From </t>
    </r>
    <r>
      <rPr>
        <b/>
        <vertAlign val="superscript"/>
        <sz val="10"/>
        <rFont val="Arial"/>
        <family val="2"/>
      </rPr>
      <t>5</t>
    </r>
  </si>
  <si>
    <r>
      <t xml:space="preserve">To </t>
    </r>
    <r>
      <rPr>
        <b/>
        <vertAlign val="superscript"/>
        <sz val="10"/>
        <rFont val="Arial"/>
        <family val="2"/>
      </rPr>
      <t>5</t>
    </r>
  </si>
  <si>
    <r>
      <t>Annual average drug-deaths: 2010-2014 per 1,000 problem drug users in 2012/13</t>
    </r>
    <r>
      <rPr>
        <b/>
        <vertAlign val="superscript"/>
        <sz val="10"/>
        <rFont val="Arial"/>
        <family val="2"/>
      </rPr>
      <t>4</t>
    </r>
  </si>
  <si>
    <t xml:space="preserve">Note: The numbers of drug-related deaths for each area are based on the board boundaries that apply with effect from 1 April 2014. </t>
  </si>
  <si>
    <t>The estimated numbers of problem drug users are also based on the Board boundaries that applied with effect from April 2014.</t>
  </si>
  <si>
    <t>The figures in this table are on the first basis - i.e. basis (a) which has been the standard basis for the figures for individual drugs with effect from "Drug-related Deaths in Scotland in 2009".</t>
  </si>
  <si>
    <t>2010-2014 Average drug-deaths per year (all ages)</t>
  </si>
  <si>
    <t>3) The average of the percentage differences between (a) the estimate and the lower end of the 95 per cent Confidence Interval and (b) the estimate and the upper end of the 95 per cent Confidence Interval. It is calculated using the rounded values of the estimate and the two ends.</t>
  </si>
  <si>
    <t>5) The 'from' value in the range for the rate is calculated using the upper end of the 95 per cent Confidence Interval for the estimated number of problem drug users, and the 'to' value in the range for the rate is calculated using the lower end of the 95 per cent Confidence Interval for the estimated number of problem drug users.</t>
  </si>
  <si>
    <r>
      <t>95% Confidence Interval</t>
    </r>
    <r>
      <rPr>
        <b/>
        <vertAlign val="superscript"/>
        <sz val="10"/>
        <rFont val="Arial"/>
        <family val="2"/>
      </rPr>
      <t>2</t>
    </r>
  </si>
  <si>
    <t>2) For example within the Drug Strategy 'baseline' definition, as implemented by National Records of Scotland</t>
  </si>
  <si>
    <r>
      <rPr>
        <b/>
        <sz val="10"/>
        <color indexed="8"/>
        <rFont val="Arial"/>
        <family val="2"/>
      </rPr>
      <t>Both benzo-diazepine-type NPS and other types of NPS</t>
    </r>
  </si>
  <si>
    <t xml:space="preserve">35 to 44
</t>
  </si>
  <si>
    <t>2) For example within the Drug Strategy 'baseline' definition, as implemented by National Records of Scotland.</t>
  </si>
  <si>
    <t>4) Mephedrone has been a controlled substance with effect from 16 April 2010, so subsequent deaths involving it are counted in the 'standard definition' figures (and not 'extra' deaths).</t>
  </si>
  <si>
    <t>5) Phenazepam has been a controlled substance with effect from 13 June 2012, so subsequent deaths involving it are counted in the 'standard definition' figures (and not 'extra' deaths).</t>
  </si>
  <si>
    <t>6) Tramadol and zopiclone have been controlled substances with effect from 10 June 2014, so subsequent deaths involving either (or both) of them are counted in the 'standard definition' figures (and not 'extra' deaths).</t>
  </si>
  <si>
    <t>7) For example, one or more of APB, API and BZP were present.</t>
  </si>
  <si>
    <t>2) Broadly speaking, counting deaths on the basis of the classification of the drugs at the time of death. Refer to Annex A for the full definition.</t>
  </si>
  <si>
    <t>1) Broadly speaking, counting deaths on the basis of the classification of the drugs at the end of the latest year which is covered by the publication. Refer to Annex F for the full definition.</t>
  </si>
  <si>
    <t>Note</t>
  </si>
  <si>
    <r>
      <t xml:space="preserve">Figures in </t>
    </r>
    <r>
      <rPr>
        <sz val="8"/>
        <color rgb="FFFF0000"/>
        <rFont val="Arial"/>
        <family val="2"/>
      </rPr>
      <t>red</t>
    </r>
    <r>
      <rPr>
        <sz val="8"/>
        <rFont val="Arial"/>
        <family val="2"/>
      </rPr>
      <t xml:space="preserve"> are from the new database - refer to paragraph A4 in Annex A</t>
    </r>
  </si>
  <si>
    <t>Figures for 2000 onwards have been revised from those used before, because more drugs are listed in Table 3</t>
  </si>
  <si>
    <t>(Note: youngest and oldest age-groups are included in the 'all ages' figures, but do not appear in the table)</t>
  </si>
  <si>
    <t>00 to 04 average</t>
  </si>
  <si>
    <t>The remaining spreadsheets in this workbook do not contain published tables: some hold various numbers which were used to calculate certain figures which appear in the published tables others hold various numbers which are referred to in the text but are not shown in any of the tables.</t>
  </si>
  <si>
    <t xml:space="preserve">Numbers of drug-related deaths - from SAS output </t>
  </si>
  <si>
    <t>Note: These figures were calculated using the annual average number of drug-deaths for 2010-2014 and the estimated numbers of problem drug users for 2012/13 The 'error bars' indicate the likely ranges of values - refer to the text.</t>
  </si>
  <si>
    <t>2) The 95 per cent Confidence Intervals are the range within which it is expected that the true value will lie. On the basis of statistical theory, there is only a 5 per cent chance that a 95 per cent Confidence Interval will not include the (unknown) true value of the quantity which is being estimated - so, on average, one would expect that 19 out of 20 of all 95 per cent Confidence Intervals will include the (unknown) true values. ISD did not publish confidence intervals for the numbers for each sex or for each age-group.</t>
  </si>
  <si>
    <t>Table 9: Drug-related deaths by sex and age-group: average for 2010 to 2014, and relative to the estimated number of problem drug users.</t>
  </si>
  <si>
    <t>Table HB5: Drug-related deaths by NHS Board area: average for 2010 to 2014, and relative to the estimated number of problem drug users.</t>
  </si>
  <si>
    <t>2) The 95 per cent Confidence Intervals are the range within which it is expected that the true value will lie. On the basis of statistical theory, there is only a five per cent chance that a 95 per cent Confidence Interval will not include the (unknown) true value of the quantity which is being estimated - so, on average, one would expect that 19 out of 20 of all 95 per cent Confidence Intervals will include the (unknown) true values.</t>
  </si>
  <si>
    <t xml:space="preserve">5) The 'from' value in the range for the rate is calculated using the upper end of the 95 per cent Confidence Interval for the estimated number of problem drug users, and the 'to' value in the range for the rate is calculated using the lower end of the 95 per cent Confidence Interval for the estimated number of problem drug users, </t>
  </si>
  <si>
    <t>Table CS1: consistent series of drug-related deaths - 'extra' deaths and which of the drugs that were present for each of the "extra" deaths meant that they were counted in the consistent series: 2000 to 2014</t>
  </si>
  <si>
    <t>Table CS2: consistent series of drug-related deaths - 'extra' deaths by sex and age: 2000 to 2014</t>
  </si>
  <si>
    <t xml:space="preserve">1) Estimates of problem drug users aged 15 to 64, as published by the Information Services Division (ISD) of NHS National Services Scotland - REVISED estimates, as published by ISD on 4 March 2016. Some of the estimates are subject to potentially large percentage margins of error, as indicated by the 95 per cent Confidence Intervals.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</si>
</sst>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 \ \ \ \ \ \ \ \ \ \ \ \ \ \ \ \ \ "/>
    <numFmt numFmtId="166" formatCode="#,##0\ \ \ \ \ \ \ \ "/>
    <numFmt numFmtId="167" formatCode="0\ \ \ \ \ "/>
    <numFmt numFmtId="168" formatCode="#,##0\ \ \ \ \ \ \ \ \ \ \ \ "/>
    <numFmt numFmtId="169" formatCode="#,##0\ \ \ \ \ \ \ \ \ "/>
    <numFmt numFmtId="170" formatCode="#,##0\ \ \ \ \ "/>
    <numFmt numFmtId="171" formatCode="0.0%"/>
  </numFmts>
  <fonts count="93" x14ac:knownFonts="1">
    <font>
      <sz val="8"/>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indexed="8"/>
      <name val="Arial"/>
      <family val="2"/>
    </font>
    <font>
      <b/>
      <sz val="12"/>
      <name val="Arial"/>
      <family val="2"/>
    </font>
    <font>
      <i/>
      <sz val="12"/>
      <name val="Arial"/>
      <family val="2"/>
    </font>
    <font>
      <sz val="12"/>
      <name val="Arial"/>
      <family val="2"/>
    </font>
    <font>
      <sz val="10"/>
      <name val="Arial"/>
      <family val="2"/>
    </font>
    <font>
      <sz val="10"/>
      <name val="MS Sans Serif"/>
      <family val="2"/>
    </font>
    <font>
      <sz val="8"/>
      <name val="Arial"/>
      <family val="2"/>
    </font>
    <font>
      <sz val="8"/>
      <name val="Arial"/>
      <family val="2"/>
    </font>
    <font>
      <u/>
      <sz val="8"/>
      <color indexed="12"/>
      <name val="Arial"/>
      <family val="2"/>
    </font>
    <font>
      <sz val="8"/>
      <name val="Arial"/>
      <family val="2"/>
    </font>
    <font>
      <sz val="12"/>
      <name val="Arial"/>
      <family val="2"/>
    </font>
    <font>
      <vertAlign val="superscript"/>
      <sz val="12"/>
      <name val="Arial"/>
      <family val="2"/>
    </font>
    <font>
      <b/>
      <sz val="12"/>
      <name val="Arial"/>
      <family val="2"/>
    </font>
    <font>
      <b/>
      <vertAlign val="superscript"/>
      <sz val="12"/>
      <name val="Arial"/>
      <family val="2"/>
    </font>
    <font>
      <sz val="10"/>
      <name val="Arial"/>
      <family val="2"/>
    </font>
    <font>
      <b/>
      <sz val="10"/>
      <name val="Arial"/>
      <family val="2"/>
    </font>
    <font>
      <b/>
      <u/>
      <sz val="12"/>
      <name val="Arial"/>
      <family val="2"/>
    </font>
    <font>
      <b/>
      <u/>
      <sz val="10"/>
      <name val="Arial"/>
      <family val="2"/>
    </font>
    <font>
      <sz val="10"/>
      <name val="Arial Unicode MS"/>
      <family val="2"/>
    </font>
    <font>
      <sz val="10"/>
      <name val="Helv"/>
    </font>
    <font>
      <sz val="8"/>
      <name val="Arial"/>
      <family val="2"/>
    </font>
    <font>
      <sz val="11"/>
      <name val="Arial"/>
      <family val="2"/>
    </font>
    <font>
      <sz val="9"/>
      <color indexed="12"/>
      <name val="Arial"/>
      <family val="2"/>
    </font>
    <font>
      <sz val="9"/>
      <name val="Arial"/>
      <family val="2"/>
    </font>
    <font>
      <u/>
      <sz val="9"/>
      <name val="Arial"/>
      <family val="2"/>
    </font>
    <font>
      <sz val="9"/>
      <name val="Arial"/>
      <family val="2"/>
    </font>
    <font>
      <sz val="9"/>
      <name val="Arial Unicode MS"/>
      <family val="2"/>
    </font>
    <font>
      <b/>
      <sz val="8"/>
      <name val="Arial"/>
      <family val="2"/>
    </font>
    <font>
      <b/>
      <sz val="10"/>
      <name val="Arial"/>
      <family val="2"/>
    </font>
    <font>
      <b/>
      <vertAlign val="superscript"/>
      <sz val="10"/>
      <name val="Arial"/>
      <family val="2"/>
    </font>
    <font>
      <u/>
      <sz val="10"/>
      <name val="Arial"/>
      <family val="2"/>
    </font>
    <font>
      <i/>
      <sz val="10"/>
      <name val="Arial"/>
      <family val="2"/>
    </font>
    <font>
      <sz val="8"/>
      <name val="Times New Roman"/>
      <family val="1"/>
    </font>
    <font>
      <vertAlign val="superscript"/>
      <sz val="10"/>
      <name val="Arial"/>
      <family val="2"/>
    </font>
    <font>
      <b/>
      <u/>
      <sz val="10"/>
      <name val="Arial"/>
      <family val="2"/>
    </font>
    <font>
      <i/>
      <sz val="10"/>
      <name val="Arial"/>
      <family val="2"/>
    </font>
    <font>
      <u/>
      <sz val="10"/>
      <color indexed="12"/>
      <name val="Arial"/>
      <family val="2"/>
    </font>
    <font>
      <sz val="8"/>
      <color indexed="12"/>
      <name val="Arial"/>
      <family val="2"/>
    </font>
    <font>
      <u/>
      <sz val="8"/>
      <name val="Arial"/>
      <family val="2"/>
    </font>
    <font>
      <b/>
      <sz val="10"/>
      <color indexed="10"/>
      <name val="Arial"/>
      <family val="2"/>
    </font>
    <font>
      <b/>
      <i/>
      <sz val="10"/>
      <name val="Arial"/>
      <family val="2"/>
    </font>
    <font>
      <sz val="10"/>
      <name val="Arial"/>
      <family val="2"/>
    </font>
    <font>
      <u/>
      <sz val="10"/>
      <color indexed="12"/>
      <name val="Arial"/>
      <family val="2"/>
    </font>
    <font>
      <b/>
      <sz val="10"/>
      <color indexed="8"/>
      <name val="Arial"/>
      <family val="2"/>
    </font>
    <font>
      <u/>
      <sz val="10"/>
      <color indexed="8"/>
      <name val="Arial"/>
      <family val="2"/>
    </font>
    <font>
      <vertAlign val="superscript"/>
      <sz val="10"/>
      <color indexed="8"/>
      <name val="Arial"/>
      <family val="2"/>
    </font>
    <font>
      <b/>
      <vertAlign val="superscript"/>
      <sz val="10"/>
      <color indexed="8"/>
      <name val="Arial"/>
      <family val="2"/>
    </font>
    <font>
      <sz val="10"/>
      <name val="Arial"/>
      <family val="2"/>
    </font>
    <font>
      <b/>
      <sz val="12"/>
      <color indexed="8"/>
      <name val="Arial"/>
      <family val="2"/>
    </font>
    <font>
      <b/>
      <vertAlign val="superscript"/>
      <sz val="12"/>
      <color indexed="8"/>
      <name val="Arial"/>
      <family val="2"/>
    </font>
    <font>
      <sz val="10"/>
      <color indexed="12"/>
      <name val="Arial"/>
      <family val="2"/>
    </font>
    <font>
      <b/>
      <i/>
      <sz val="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36"/>
      <color rgb="FFFF0000"/>
      <name val="Arial"/>
      <family val="2"/>
    </font>
    <font>
      <b/>
      <u/>
      <sz val="12"/>
      <color theme="1"/>
      <name val="Arial"/>
      <family val="2"/>
    </font>
    <font>
      <sz val="10"/>
      <color rgb="FF000000"/>
      <name val="Arial"/>
      <family val="2"/>
    </font>
    <font>
      <b/>
      <sz val="10"/>
      <color rgb="FF000000"/>
      <name val="Arial Unicode MS"/>
      <family val="2"/>
    </font>
    <font>
      <b/>
      <sz val="10"/>
      <color rgb="FF000000"/>
      <name val="Arial"/>
      <family val="2"/>
    </font>
    <font>
      <u/>
      <sz val="10"/>
      <color rgb="FF000000"/>
      <name val="Arial"/>
      <family val="2"/>
    </font>
    <font>
      <sz val="10"/>
      <color rgb="FF000000"/>
      <name val="Arial Unicode MS"/>
      <family val="2"/>
    </font>
    <font>
      <sz val="10"/>
      <color rgb="FF0070C0"/>
      <name val="Arial"/>
      <family val="2"/>
    </font>
    <font>
      <u/>
      <sz val="10"/>
      <color rgb="FF000000"/>
      <name val="Arial Unicode MS"/>
      <family val="2"/>
    </font>
    <font>
      <sz val="10"/>
      <color theme="4"/>
      <name val="Arial"/>
      <family val="2"/>
    </font>
    <font>
      <b/>
      <sz val="10"/>
      <color theme="3" tint="0.39997558519241921"/>
      <name val="Arial"/>
      <family val="2"/>
    </font>
    <font>
      <b/>
      <sz val="11"/>
      <color theme="1"/>
      <name val="Arial"/>
      <family val="2"/>
    </font>
    <font>
      <b/>
      <sz val="12"/>
      <color rgb="FF000000"/>
      <name val="Arial Unicode MS"/>
      <family val="2"/>
    </font>
    <font>
      <u/>
      <sz val="10"/>
      <color rgb="FF0000FF"/>
      <name val="Arial"/>
      <family val="2"/>
    </font>
    <font>
      <u/>
      <sz val="10"/>
      <color rgb="FF800080"/>
      <name val="Arial"/>
      <family val="2"/>
    </font>
    <font>
      <sz val="20"/>
      <color rgb="FFFF0000"/>
      <name val="Arial"/>
      <family val="2"/>
    </font>
    <font>
      <sz val="8"/>
      <color rgb="FFFF0000"/>
      <name val="Arial"/>
      <family val="2"/>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AFBFE"/>
        <bgColor indexed="64"/>
      </patternFill>
    </fill>
  </fills>
  <borders count="25">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style="thin">
        <color indexed="64"/>
      </bottom>
      <diagonal/>
    </border>
    <border>
      <left/>
      <right/>
      <top/>
      <bottom style="thick">
        <color indexed="64"/>
      </bottom>
      <diagonal/>
    </border>
  </borders>
  <cellStyleXfs count="289">
    <xf numFmtId="0" fontId="0" fillId="0" borderId="0"/>
    <xf numFmtId="0" fontId="59" fillId="3" borderId="0" applyNumberFormat="0" applyBorder="0" applyAlignment="0" applyProtection="0"/>
    <xf numFmtId="0" fontId="59" fillId="4" borderId="0" applyNumberFormat="0" applyBorder="0" applyAlignment="0" applyProtection="0"/>
    <xf numFmtId="0" fontId="59" fillId="5" borderId="0" applyNumberFormat="0" applyBorder="0" applyAlignment="0" applyProtection="0"/>
    <xf numFmtId="0" fontId="59" fillId="6" borderId="0" applyNumberFormat="0" applyBorder="0" applyAlignment="0" applyProtection="0"/>
    <xf numFmtId="0" fontId="59" fillId="7" borderId="0" applyNumberFormat="0" applyBorder="0" applyAlignment="0" applyProtection="0"/>
    <xf numFmtId="0" fontId="59" fillId="8"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1" borderId="0" applyNumberFormat="0" applyBorder="0" applyAlignment="0" applyProtection="0"/>
    <xf numFmtId="0" fontId="59" fillId="12"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2" fillId="28" borderId="14" applyNumberFormat="0" applyAlignment="0" applyProtection="0"/>
    <xf numFmtId="0" fontId="63" fillId="29" borderId="15" applyNumberFormat="0" applyAlignment="0" applyProtection="0"/>
    <xf numFmtId="0" fontId="64" fillId="0" borderId="0" applyNumberFormat="0" applyFill="0" applyBorder="0" applyAlignment="0" applyProtection="0"/>
    <xf numFmtId="0" fontId="65" fillId="30" borderId="0" applyNumberFormat="0" applyBorder="0" applyAlignment="0" applyProtection="0"/>
    <xf numFmtId="0" fontId="66" fillId="0" borderId="16" applyNumberFormat="0" applyFill="0" applyAlignment="0" applyProtection="0"/>
    <xf numFmtId="0" fontId="67" fillId="0" borderId="17" applyNumberFormat="0" applyFill="0" applyAlignment="0" applyProtection="0"/>
    <xf numFmtId="0" fontId="68" fillId="0" borderId="18" applyNumberFormat="0" applyFill="0" applyAlignment="0" applyProtection="0"/>
    <xf numFmtId="0" fontId="68" fillId="0" borderId="0" applyNumberFormat="0" applyFill="0" applyBorder="0" applyAlignment="0" applyProtection="0"/>
    <xf numFmtId="0" fontId="15"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69" fillId="31" borderId="14" applyNumberFormat="0" applyAlignment="0" applyProtection="0"/>
    <xf numFmtId="0" fontId="70" fillId="0" borderId="19" applyNumberFormat="0" applyFill="0" applyAlignment="0" applyProtection="0"/>
    <xf numFmtId="0" fontId="71" fillId="32" borderId="0" applyNumberFormat="0" applyBorder="0" applyAlignment="0" applyProtection="0"/>
    <xf numFmtId="0" fontId="48" fillId="0" borderId="0"/>
    <xf numFmtId="0" fontId="59"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26" fillId="0" borderId="0"/>
    <xf numFmtId="0" fontId="13" fillId="0" borderId="0"/>
    <xf numFmtId="0" fontId="12" fillId="0" borderId="0"/>
    <xf numFmtId="0" fontId="14" fillId="0" borderId="0"/>
    <xf numFmtId="0" fontId="11" fillId="0" borderId="0"/>
    <xf numFmtId="0" fontId="11" fillId="0" borderId="0"/>
    <xf numFmtId="0" fontId="59" fillId="33" borderId="20" applyNumberFormat="0" applyFont="0" applyAlignment="0" applyProtection="0"/>
    <xf numFmtId="0" fontId="72" fillId="28" borderId="21" applyNumberFormat="0" applyAlignment="0" applyProtection="0"/>
    <xf numFmtId="9" fontId="10" fillId="0" borderId="0" applyFont="0" applyFill="0" applyBorder="0" applyAlignment="0" applyProtection="0"/>
    <xf numFmtId="9" fontId="48" fillId="0" borderId="0" applyFont="0" applyFill="0" applyBorder="0" applyAlignment="0" applyProtection="0"/>
    <xf numFmtId="0" fontId="73" fillId="0" borderId="0" applyNumberFormat="0" applyFill="0" applyBorder="0" applyAlignment="0" applyProtection="0"/>
    <xf numFmtId="0" fontId="74" fillId="0" borderId="22" applyNumberFormat="0" applyFill="0" applyAlignment="0" applyProtection="0"/>
    <xf numFmtId="0" fontId="75" fillId="0" borderId="0" applyNumberFormat="0" applyFill="0" applyBorder="0" applyAlignment="0" applyProtection="0"/>
    <xf numFmtId="0" fontId="6" fillId="0" borderId="0"/>
    <xf numFmtId="0" fontId="6" fillId="33" borderId="2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5" fillId="0" borderId="0"/>
    <xf numFmtId="0" fontId="5" fillId="33" borderId="2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90" fillId="0" borderId="0" applyNumberFormat="0" applyFill="0" applyBorder="0" applyAlignment="0" applyProtection="0"/>
    <xf numFmtId="0" fontId="4" fillId="0" borderId="0"/>
    <xf numFmtId="0" fontId="4" fillId="33" borderId="20"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3" fillId="0" borderId="0"/>
    <xf numFmtId="0" fontId="3" fillId="33" borderId="2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3" fillId="0" borderId="0" applyNumberFormat="0" applyFill="0" applyBorder="0" applyAlignment="0" applyProtection="0">
      <alignment vertical="top"/>
      <protection locked="0"/>
    </xf>
    <xf numFmtId="0" fontId="11" fillId="0" borderId="0"/>
    <xf numFmtId="0" fontId="2" fillId="0" borderId="0"/>
    <xf numFmtId="0" fontId="11" fillId="0" borderId="0"/>
    <xf numFmtId="0" fontId="2" fillId="33" borderId="20" applyNumberFormat="0" applyFont="0" applyAlignment="0" applyProtection="0"/>
    <xf numFmtId="9" fontId="11" fillId="0" borderId="0" applyFont="0" applyFill="0" applyBorder="0" applyAlignment="0" applyProtection="0"/>
    <xf numFmtId="0" fontId="2" fillId="0" borderId="0"/>
    <xf numFmtId="0" fontId="2" fillId="33" borderId="2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3" borderId="2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3" borderId="2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3" borderId="2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20" applyNumberFormat="0" applyFont="0" applyAlignment="0" applyProtection="0"/>
    <xf numFmtId="0" fontId="1" fillId="0" borderId="0"/>
    <xf numFmtId="0" fontId="1" fillId="33" borderId="2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3" borderId="2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3" borderId="2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3" borderId="2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cellStyleXfs>
  <cellXfs count="1023">
    <xf numFmtId="0" fontId="0" fillId="0" borderId="0" xfId="0"/>
    <xf numFmtId="0" fontId="8" fillId="0" borderId="0" xfId="74" applyFont="1"/>
    <xf numFmtId="0" fontId="17" fillId="0" borderId="0" xfId="74" applyFont="1"/>
    <xf numFmtId="1" fontId="17" fillId="0" borderId="0" xfId="74" applyNumberFormat="1" applyFont="1"/>
    <xf numFmtId="0" fontId="17" fillId="0" borderId="0" xfId="0" applyFont="1"/>
    <xf numFmtId="0" fontId="8" fillId="0" borderId="0" xfId="75" applyFont="1"/>
    <xf numFmtId="0" fontId="8" fillId="0" borderId="0" xfId="75" applyFont="1" applyAlignment="1">
      <alignment vertical="center"/>
    </xf>
    <xf numFmtId="0" fontId="9" fillId="0" borderId="0" xfId="75" applyFont="1"/>
    <xf numFmtId="1" fontId="8" fillId="0" borderId="0" xfId="75" applyNumberFormat="1" applyFont="1" applyAlignment="1">
      <alignment vertical="center"/>
    </xf>
    <xf numFmtId="0" fontId="8" fillId="0" borderId="1" xfId="74" applyFont="1" applyBorder="1"/>
    <xf numFmtId="0" fontId="17" fillId="0" borderId="1" xfId="0" applyFont="1" applyBorder="1"/>
    <xf numFmtId="0" fontId="18" fillId="0" borderId="1" xfId="75" applyFont="1" applyBorder="1"/>
    <xf numFmtId="0" fontId="17" fillId="0" borderId="1" xfId="75" applyFont="1" applyBorder="1"/>
    <xf numFmtId="1" fontId="17" fillId="0" borderId="1" xfId="75" applyNumberFormat="1" applyFont="1" applyBorder="1"/>
    <xf numFmtId="0" fontId="8" fillId="0" borderId="1" xfId="75" applyFont="1" applyBorder="1" applyAlignment="1">
      <alignment vertical="center"/>
    </xf>
    <xf numFmtId="0" fontId="17" fillId="0" borderId="0" xfId="51" applyFont="1"/>
    <xf numFmtId="0" fontId="10" fillId="0" borderId="0" xfId="51" applyFont="1"/>
    <xf numFmtId="0" fontId="19" fillId="0" borderId="0" xfId="74" applyFont="1"/>
    <xf numFmtId="0" fontId="17" fillId="0" borderId="0" xfId="74" applyFont="1" applyFill="1"/>
    <xf numFmtId="0" fontId="17" fillId="0" borderId="0" xfId="75" applyFont="1" applyAlignment="1">
      <alignment horizontal="left"/>
    </xf>
    <xf numFmtId="0" fontId="19" fillId="0" borderId="0" xfId="0" applyFont="1"/>
    <xf numFmtId="0" fontId="17" fillId="0" borderId="1" xfId="75" applyFont="1" applyBorder="1" applyAlignment="1">
      <alignment horizontal="left"/>
    </xf>
    <xf numFmtId="165" fontId="10" fillId="0" borderId="1" xfId="75" applyNumberFormat="1" applyFont="1" applyBorder="1" applyAlignment="1"/>
    <xf numFmtId="166" fontId="10" fillId="0" borderId="1" xfId="75" applyNumberFormat="1" applyFont="1" applyBorder="1" applyAlignment="1"/>
    <xf numFmtId="0" fontId="17" fillId="0" borderId="0" xfId="75" applyFont="1" applyFill="1" applyAlignment="1">
      <alignment horizontal="center"/>
    </xf>
    <xf numFmtId="0" fontId="17" fillId="0" borderId="0" xfId="75" applyFont="1" applyAlignment="1">
      <alignment horizontal="center"/>
    </xf>
    <xf numFmtId="0" fontId="10" fillId="0" borderId="0" xfId="74" applyFont="1"/>
    <xf numFmtId="0" fontId="17" fillId="0" borderId="1" xfId="75" applyFont="1" applyBorder="1" applyAlignment="1"/>
    <xf numFmtId="0" fontId="21" fillId="0" borderId="0" xfId="75" applyFont="1" applyAlignment="1">
      <alignment horizontal="left"/>
    </xf>
    <xf numFmtId="0" fontId="21" fillId="0" borderId="0" xfId="75" applyFont="1" applyBorder="1" applyAlignment="1">
      <alignment horizontal="center"/>
    </xf>
    <xf numFmtId="1" fontId="21" fillId="0" borderId="0" xfId="75" applyNumberFormat="1" applyFont="1" applyBorder="1" applyAlignment="1">
      <alignment horizontal="center"/>
    </xf>
    <xf numFmtId="0" fontId="0" fillId="0" borderId="0" xfId="0" applyBorder="1" applyAlignment="1">
      <alignment wrapText="1"/>
    </xf>
    <xf numFmtId="0" fontId="10" fillId="0" borderId="1" xfId="51" applyFont="1" applyBorder="1"/>
    <xf numFmtId="0" fontId="21" fillId="0" borderId="0" xfId="75" applyFont="1" applyBorder="1" applyAlignment="1"/>
    <xf numFmtId="0" fontId="21" fillId="0" borderId="5" xfId="75" applyFont="1" applyBorder="1" applyAlignment="1">
      <alignment wrapText="1"/>
    </xf>
    <xf numFmtId="0" fontId="23" fillId="0" borderId="0" xfId="75" applyFont="1" applyBorder="1" applyAlignment="1">
      <alignment horizontal="left"/>
    </xf>
    <xf numFmtId="0" fontId="24" fillId="0" borderId="0" xfId="0" applyFont="1"/>
    <xf numFmtId="0" fontId="25" fillId="0" borderId="0" xfId="45" applyFont="1" applyAlignment="1">
      <alignment vertical="top"/>
    </xf>
    <xf numFmtId="0" fontId="25" fillId="0" borderId="0" xfId="45" applyFont="1" applyAlignment="1">
      <alignment vertical="top" wrapText="1"/>
    </xf>
    <xf numFmtId="0" fontId="21" fillId="0" borderId="0" xfId="0" applyFont="1"/>
    <xf numFmtId="0" fontId="13" fillId="0" borderId="0" xfId="75" applyFont="1" applyBorder="1" applyAlignment="1"/>
    <xf numFmtId="0" fontId="13" fillId="0" borderId="0" xfId="74" applyFont="1"/>
    <xf numFmtId="0" fontId="0" fillId="0" borderId="0" xfId="0" applyFill="1"/>
    <xf numFmtId="0" fontId="30" fillId="0" borderId="0" xfId="0" applyFont="1" applyFill="1"/>
    <xf numFmtId="0" fontId="30" fillId="0" borderId="0" xfId="0" applyFont="1"/>
    <xf numFmtId="0" fontId="30" fillId="0" borderId="0" xfId="0" applyFont="1" applyFill="1" applyAlignment="1"/>
    <xf numFmtId="0" fontId="31" fillId="0" borderId="0" xfId="0" applyFont="1" applyAlignment="1">
      <alignment horizontal="left"/>
    </xf>
    <xf numFmtId="0" fontId="32" fillId="0" borderId="0" xfId="0" applyFont="1" applyAlignment="1">
      <alignment horizontal="left"/>
    </xf>
    <xf numFmtId="0" fontId="32" fillId="0" borderId="0" xfId="0" applyFont="1"/>
    <xf numFmtId="0" fontId="33" fillId="0" borderId="0" xfId="0" applyFont="1" applyAlignment="1">
      <alignment horizontal="left" vertical="top"/>
    </xf>
    <xf numFmtId="0" fontId="33" fillId="0" borderId="0" xfId="0" applyFont="1" applyAlignment="1">
      <alignment horizontal="center" vertical="top"/>
    </xf>
    <xf numFmtId="0" fontId="33" fillId="0" borderId="0" xfId="0" applyFont="1" applyAlignment="1">
      <alignment horizontal="center" vertical="top" wrapText="1"/>
    </xf>
    <xf numFmtId="0" fontId="19" fillId="0" borderId="0" xfId="56" applyFont="1" applyAlignment="1">
      <alignment wrapText="1"/>
    </xf>
    <xf numFmtId="0" fontId="11" fillId="0" borderId="0" xfId="56"/>
    <xf numFmtId="0" fontId="11" fillId="0" borderId="0" xfId="56" applyFont="1"/>
    <xf numFmtId="0" fontId="11" fillId="0" borderId="0" xfId="56" applyAlignment="1">
      <alignment vertical="center"/>
    </xf>
    <xf numFmtId="0" fontId="11" fillId="0" borderId="0" xfId="56" applyFont="1" applyAlignment="1">
      <alignment vertical="center"/>
    </xf>
    <xf numFmtId="0" fontId="17" fillId="0" borderId="0" xfId="59" applyFont="1"/>
    <xf numFmtId="0" fontId="13" fillId="0" borderId="0" xfId="59" applyFont="1"/>
    <xf numFmtId="0" fontId="35" fillId="0" borderId="0" xfId="75" applyFont="1" applyBorder="1" applyAlignment="1">
      <alignment horizontal="center"/>
    </xf>
    <xf numFmtId="0" fontId="35" fillId="0" borderId="0" xfId="75" applyFont="1" applyAlignment="1">
      <alignment horizontal="center"/>
    </xf>
    <xf numFmtId="1" fontId="35" fillId="0" borderId="0" xfId="74" applyNumberFormat="1" applyFont="1" applyAlignment="1">
      <alignment horizontal="center"/>
    </xf>
    <xf numFmtId="0" fontId="17" fillId="0" borderId="0" xfId="57" applyFont="1"/>
    <xf numFmtId="0" fontId="11" fillId="0" borderId="3" xfId="75" applyFont="1" applyBorder="1" applyAlignment="1">
      <alignment horizontal="center"/>
    </xf>
    <xf numFmtId="1" fontId="11" fillId="0" borderId="3" xfId="75" applyNumberFormat="1" applyFont="1" applyBorder="1" applyAlignment="1">
      <alignment horizontal="center"/>
    </xf>
    <xf numFmtId="0" fontId="11" fillId="0" borderId="0" xfId="75" applyFont="1" applyBorder="1" applyAlignment="1">
      <alignment horizontal="right" vertical="center" wrapText="1"/>
    </xf>
    <xf numFmtId="1" fontId="11" fillId="0" borderId="0" xfId="75" applyNumberFormat="1" applyFont="1" applyBorder="1" applyAlignment="1">
      <alignment horizontal="right" vertical="center" indent="3"/>
    </xf>
    <xf numFmtId="1" fontId="11" fillId="0" borderId="0" xfId="75" applyNumberFormat="1" applyFont="1" applyBorder="1" applyAlignment="1">
      <alignment horizontal="right" indent="2"/>
    </xf>
    <xf numFmtId="1" fontId="11" fillId="0" borderId="0" xfId="75" quotePrefix="1" applyNumberFormat="1" applyFont="1" applyAlignment="1">
      <alignment horizontal="right" indent="3"/>
    </xf>
    <xf numFmtId="1" fontId="11" fillId="0" borderId="0" xfId="75" quotePrefix="1" applyNumberFormat="1" applyFont="1" applyFill="1" applyAlignment="1">
      <alignment horizontal="right" indent="3"/>
    </xf>
    <xf numFmtId="1" fontId="11" fillId="0" borderId="0" xfId="75" applyNumberFormat="1" applyFont="1" applyFill="1" applyBorder="1" applyAlignment="1">
      <alignment horizontal="right" wrapText="1" indent="2"/>
    </xf>
    <xf numFmtId="0" fontId="11" fillId="0" borderId="0" xfId="75" applyFont="1" applyFill="1" applyBorder="1" applyAlignment="1">
      <alignment horizontal="right" wrapText="1"/>
    </xf>
    <xf numFmtId="0" fontId="11" fillId="0" borderId="0" xfId="75" applyFont="1" applyBorder="1" applyAlignment="1">
      <alignment horizontal="right" wrapText="1"/>
    </xf>
    <xf numFmtId="0" fontId="35" fillId="0" borderId="0" xfId="75" applyFont="1" applyBorder="1" applyAlignment="1">
      <alignment horizontal="right" wrapText="1"/>
    </xf>
    <xf numFmtId="0" fontId="34" fillId="0" borderId="0" xfId="74" applyFont="1"/>
    <xf numFmtId="0" fontId="13" fillId="0" borderId="0" xfId="75" applyFont="1" applyFill="1" applyAlignment="1">
      <alignment horizontal="left"/>
    </xf>
    <xf numFmtId="1" fontId="13" fillId="0" borderId="0" xfId="74" applyNumberFormat="1" applyFont="1"/>
    <xf numFmtId="0" fontId="22" fillId="0" borderId="0" xfId="75" applyFont="1" applyBorder="1" applyAlignment="1">
      <alignment horizontal="left"/>
    </xf>
    <xf numFmtId="0" fontId="22" fillId="0" borderId="0" xfId="75" applyFont="1" applyBorder="1" applyAlignment="1">
      <alignment horizontal="center"/>
    </xf>
    <xf numFmtId="1" fontId="21" fillId="0" borderId="0" xfId="75" applyNumberFormat="1" applyFont="1" applyBorder="1" applyAlignment="1">
      <alignment horizontal="right" vertical="center" indent="3"/>
    </xf>
    <xf numFmtId="0" fontId="21" fillId="0" borderId="0" xfId="75" applyFont="1" applyBorder="1" applyAlignment="1">
      <alignment horizontal="right" wrapText="1"/>
    </xf>
    <xf numFmtId="1" fontId="21" fillId="0" borderId="0" xfId="75" applyNumberFormat="1" applyFont="1" applyAlignment="1">
      <alignment horizontal="center"/>
    </xf>
    <xf numFmtId="1" fontId="21" fillId="0" borderId="0" xfId="75" quotePrefix="1" applyNumberFormat="1" applyFont="1" applyAlignment="1">
      <alignment horizontal="right" indent="3"/>
    </xf>
    <xf numFmtId="1" fontId="21" fillId="0" borderId="0" xfId="75" applyNumberFormat="1" applyFont="1" applyBorder="1" applyAlignment="1">
      <alignment horizontal="right" indent="3"/>
    </xf>
    <xf numFmtId="1" fontId="21" fillId="0" borderId="0" xfId="75" quotePrefix="1" applyNumberFormat="1" applyFont="1" applyFill="1" applyAlignment="1">
      <alignment horizontal="right" indent="3"/>
    </xf>
    <xf numFmtId="1" fontId="21" fillId="0" borderId="4" xfId="75" applyNumberFormat="1" applyFont="1" applyBorder="1" applyAlignment="1">
      <alignment horizontal="right" indent="3"/>
    </xf>
    <xf numFmtId="1" fontId="21" fillId="0" borderId="0" xfId="75" applyNumberFormat="1" applyFont="1" applyFill="1" applyBorder="1" applyAlignment="1">
      <alignment horizontal="right" indent="3"/>
    </xf>
    <xf numFmtId="1" fontId="21" fillId="0" borderId="0" xfId="75" applyNumberFormat="1" applyFont="1" applyAlignment="1">
      <alignment horizontal="right" indent="2"/>
    </xf>
    <xf numFmtId="0" fontId="22" fillId="0" borderId="0" xfId="74" applyFont="1"/>
    <xf numFmtId="0" fontId="37" fillId="0" borderId="0" xfId="74" applyFont="1"/>
    <xf numFmtId="1" fontId="21" fillId="0" borderId="4" xfId="75" applyNumberFormat="1" applyFont="1" applyFill="1" applyBorder="1" applyAlignment="1">
      <alignment horizontal="right" indent="3"/>
    </xf>
    <xf numFmtId="166" fontId="10" fillId="0" borderId="0" xfId="75" applyNumberFormat="1" applyFont="1" applyBorder="1" applyAlignment="1"/>
    <xf numFmtId="166" fontId="34" fillId="0" borderId="0" xfId="75" applyNumberFormat="1" applyFont="1" applyBorder="1" applyAlignment="1"/>
    <xf numFmtId="0" fontId="13" fillId="0" borderId="0" xfId="74" applyFont="1" applyAlignment="1">
      <alignment vertical="center"/>
    </xf>
    <xf numFmtId="0" fontId="17" fillId="0" borderId="0" xfId="60" applyFont="1"/>
    <xf numFmtId="0" fontId="35" fillId="0" borderId="3" xfId="75" applyFont="1" applyBorder="1" applyAlignment="1">
      <alignment horizontal="center"/>
    </xf>
    <xf numFmtId="1" fontId="11" fillId="0" borderId="0" xfId="75" applyNumberFormat="1" applyFont="1" applyBorder="1" applyAlignment="1">
      <alignment horizontal="right" vertical="center" indent="1"/>
    </xf>
    <xf numFmtId="1" fontId="11" fillId="0" borderId="0" xfId="75" applyNumberFormat="1" applyFont="1" applyBorder="1" applyAlignment="1">
      <alignment horizontal="right" vertical="center" indent="2"/>
    </xf>
    <xf numFmtId="1" fontId="11" fillId="0" borderId="0" xfId="75" applyNumberFormat="1" applyFont="1" applyAlignment="1">
      <alignment horizontal="right" indent="2"/>
    </xf>
    <xf numFmtId="1" fontId="11" fillId="0" borderId="0" xfId="75" applyNumberFormat="1" applyFont="1" applyBorder="1" applyAlignment="1">
      <alignment horizontal="right" indent="1"/>
    </xf>
    <xf numFmtId="1" fontId="11" fillId="0" borderId="0" xfId="75" applyNumberFormat="1" applyFont="1" applyAlignment="1">
      <alignment horizontal="right" indent="1"/>
    </xf>
    <xf numFmtId="1" fontId="38" fillId="0" borderId="0" xfId="75" quotePrefix="1" applyNumberFormat="1" applyFont="1" applyAlignment="1">
      <alignment horizontal="right" indent="1"/>
    </xf>
    <xf numFmtId="1" fontId="11" fillId="0" borderId="0" xfId="75" quotePrefix="1" applyNumberFormat="1" applyFont="1" applyAlignment="1">
      <alignment horizontal="right" indent="1"/>
    </xf>
    <xf numFmtId="1" fontId="17" fillId="0" borderId="0" xfId="60" applyNumberFormat="1" applyFont="1"/>
    <xf numFmtId="1" fontId="11" fillId="0" borderId="0" xfId="75" applyNumberFormat="1" applyFont="1" applyFill="1" applyAlignment="1">
      <alignment horizontal="right" indent="1"/>
    </xf>
    <xf numFmtId="1" fontId="11" fillId="0" borderId="0" xfId="75" quotePrefix="1" applyNumberFormat="1" applyFont="1" applyFill="1" applyAlignment="1">
      <alignment horizontal="right" indent="1"/>
    </xf>
    <xf numFmtId="1" fontId="11" fillId="0" borderId="0" xfId="75" applyNumberFormat="1" applyFont="1" applyFill="1" applyBorder="1" applyAlignment="1">
      <alignment horizontal="right" indent="1"/>
    </xf>
    <xf numFmtId="0" fontId="17" fillId="0" borderId="0" xfId="56" applyFont="1"/>
    <xf numFmtId="0" fontId="34" fillId="0" borderId="0" xfId="56" applyFont="1"/>
    <xf numFmtId="0" fontId="21" fillId="0" borderId="0" xfId="56" applyFont="1"/>
    <xf numFmtId="0" fontId="13" fillId="0" borderId="0" xfId="61"/>
    <xf numFmtId="0" fontId="11" fillId="0" borderId="0" xfId="61" applyFont="1"/>
    <xf numFmtId="0" fontId="35" fillId="0" borderId="0" xfId="75" applyFont="1" applyBorder="1"/>
    <xf numFmtId="0" fontId="11" fillId="0" borderId="0" xfId="75" applyFont="1" applyBorder="1" applyAlignment="1">
      <alignment horizontal="center"/>
    </xf>
    <xf numFmtId="1" fontId="11" fillId="0" borderId="0" xfId="75" applyNumberFormat="1" applyFont="1" applyBorder="1" applyAlignment="1">
      <alignment horizontal="center"/>
    </xf>
    <xf numFmtId="0" fontId="35" fillId="0" borderId="0" xfId="75" applyFont="1" applyAlignment="1">
      <alignment horizontal="left"/>
    </xf>
    <xf numFmtId="169" fontId="35" fillId="0" borderId="0" xfId="75" quotePrefix="1" applyNumberFormat="1" applyFont="1" applyFill="1" applyAlignment="1">
      <alignment horizontal="right"/>
    </xf>
    <xf numFmtId="169" fontId="11" fillId="0" borderId="0" xfId="75" quotePrefix="1" applyNumberFormat="1" applyFont="1" applyFill="1" applyAlignment="1">
      <alignment horizontal="right"/>
    </xf>
    <xf numFmtId="0" fontId="11" fillId="0" borderId="0" xfId="74" applyFont="1"/>
    <xf numFmtId="0" fontId="11" fillId="0" borderId="0" xfId="75" applyFont="1" applyAlignment="1">
      <alignment horizontal="left"/>
    </xf>
    <xf numFmtId="0" fontId="35" fillId="0" borderId="0" xfId="74" applyFont="1"/>
    <xf numFmtId="0" fontId="11" fillId="0" borderId="1" xfId="74" applyFont="1" applyBorder="1"/>
    <xf numFmtId="0" fontId="11" fillId="0" borderId="1" xfId="74" applyFont="1" applyFill="1" applyBorder="1"/>
    <xf numFmtId="0" fontId="34" fillId="0" borderId="0" xfId="75" applyFont="1" applyAlignment="1">
      <alignment horizontal="left"/>
    </xf>
    <xf numFmtId="0" fontId="21" fillId="0" borderId="0" xfId="74" applyFont="1"/>
    <xf numFmtId="0" fontId="22" fillId="0" borderId="3" xfId="75" applyFont="1" applyBorder="1" applyAlignment="1">
      <alignment horizontal="center"/>
    </xf>
    <xf numFmtId="0" fontId="22" fillId="0" borderId="0" xfId="75" applyFont="1" applyAlignment="1">
      <alignment horizontal="left"/>
    </xf>
    <xf numFmtId="0" fontId="21" fillId="0" borderId="4" xfId="75" applyFont="1" applyBorder="1" applyAlignment="1">
      <alignment horizontal="left"/>
    </xf>
    <xf numFmtId="0" fontId="13" fillId="0" borderId="0" xfId="62" applyBorder="1" applyAlignment="1"/>
    <xf numFmtId="0" fontId="13" fillId="0" borderId="0" xfId="62" applyFont="1" applyBorder="1" applyAlignment="1"/>
    <xf numFmtId="0" fontId="21" fillId="0" borderId="4" xfId="56" applyFont="1" applyBorder="1" applyAlignment="1"/>
    <xf numFmtId="0" fontId="21" fillId="0" borderId="0" xfId="56" applyFont="1" applyBorder="1" applyAlignment="1"/>
    <xf numFmtId="0" fontId="34" fillId="0" borderId="0" xfId="75" applyFont="1" applyAlignment="1">
      <alignment horizontal="left" vertical="top"/>
    </xf>
    <xf numFmtId="0" fontId="13" fillId="0" borderId="0" xfId="74" applyFont="1" applyAlignment="1">
      <alignment vertical="top"/>
    </xf>
    <xf numFmtId="1" fontId="13" fillId="0" borderId="0" xfId="74" applyNumberFormat="1" applyFont="1" applyAlignment="1">
      <alignment vertical="top"/>
    </xf>
    <xf numFmtId="0" fontId="13" fillId="0" borderId="0" xfId="0" applyFont="1" applyBorder="1" applyAlignment="1">
      <alignment vertical="top"/>
    </xf>
    <xf numFmtId="0" fontId="34" fillId="0" borderId="0" xfId="63" applyFont="1"/>
    <xf numFmtId="0" fontId="13" fillId="0" borderId="0" xfId="63" applyBorder="1" applyAlignment="1"/>
    <xf numFmtId="0" fontId="13" fillId="0" borderId="0" xfId="63"/>
    <xf numFmtId="0" fontId="13" fillId="0" borderId="0" xfId="75" applyFont="1" applyBorder="1" applyAlignment="1">
      <alignment wrapText="1"/>
    </xf>
    <xf numFmtId="0" fontId="35" fillId="0" borderId="0" xfId="74" applyFont="1" applyAlignment="1">
      <alignment horizontal="center"/>
    </xf>
    <xf numFmtId="1" fontId="11" fillId="0" borderId="1" xfId="75" applyNumberFormat="1" applyFont="1" applyBorder="1" applyAlignment="1">
      <alignment horizontal="right" indent="3"/>
    </xf>
    <xf numFmtId="0" fontId="11" fillId="0" borderId="0" xfId="75" applyFont="1" applyAlignment="1">
      <alignment horizontal="left" wrapText="1"/>
    </xf>
    <xf numFmtId="0" fontId="22" fillId="0" borderId="0" xfId="0" applyFont="1"/>
    <xf numFmtId="1" fontId="21" fillId="0" borderId="0" xfId="75" applyNumberFormat="1" applyFont="1" applyFill="1" applyBorder="1" applyAlignment="1">
      <alignment horizontal="right"/>
    </xf>
    <xf numFmtId="170" fontId="21" fillId="0" borderId="0" xfId="75" quotePrefix="1" applyNumberFormat="1" applyFont="1" applyBorder="1" applyAlignment="1">
      <alignment horizontal="right"/>
    </xf>
    <xf numFmtId="0" fontId="22" fillId="0" borderId="0" xfId="0" applyFont="1" applyAlignment="1">
      <alignment vertical="center"/>
    </xf>
    <xf numFmtId="169" fontId="11" fillId="0" borderId="0" xfId="75" quotePrefix="1" applyNumberFormat="1" applyFont="1" applyAlignment="1">
      <alignment horizontal="right"/>
    </xf>
    <xf numFmtId="168" fontId="35" fillId="0" borderId="0" xfId="74" applyNumberFormat="1" applyFont="1"/>
    <xf numFmtId="0" fontId="11" fillId="0" borderId="1" xfId="75" applyFont="1" applyBorder="1" applyAlignment="1">
      <alignment horizontal="center"/>
    </xf>
    <xf numFmtId="0" fontId="34" fillId="0" borderId="0" xfId="74" applyFont="1" applyFill="1"/>
    <xf numFmtId="0" fontId="13" fillId="0" borderId="0" xfId="75" applyFont="1" applyFill="1" applyAlignment="1">
      <alignment horizontal="center"/>
    </xf>
    <xf numFmtId="0" fontId="13" fillId="0" borderId="0" xfId="75" applyFont="1" applyAlignment="1">
      <alignment horizontal="center"/>
    </xf>
    <xf numFmtId="169" fontId="13" fillId="0" borderId="0" xfId="74" applyNumberFormat="1" applyFont="1"/>
    <xf numFmtId="0" fontId="22" fillId="0" borderId="0" xfId="75" applyFont="1" applyBorder="1"/>
    <xf numFmtId="0" fontId="21" fillId="0" borderId="1" xfId="75" applyFont="1" applyBorder="1" applyAlignment="1">
      <alignment horizontal="left"/>
    </xf>
    <xf numFmtId="165" fontId="21" fillId="0" borderId="1" xfId="75" applyNumberFormat="1" applyFont="1" applyBorder="1" applyAlignment="1"/>
    <xf numFmtId="166" fontId="21" fillId="0" borderId="1" xfId="75" applyNumberFormat="1" applyFont="1" applyBorder="1" applyAlignment="1"/>
    <xf numFmtId="0" fontId="11" fillId="0" borderId="2" xfId="56" applyBorder="1" applyAlignment="1">
      <alignment wrapText="1"/>
    </xf>
    <xf numFmtId="0" fontId="13" fillId="0" borderId="0" xfId="0" applyFont="1" applyBorder="1" applyAlignment="1">
      <alignment wrapText="1"/>
    </xf>
    <xf numFmtId="0" fontId="13" fillId="0" borderId="0" xfId="65"/>
    <xf numFmtId="0" fontId="11" fillId="0" borderId="0" xfId="0" applyFont="1"/>
    <xf numFmtId="0" fontId="11" fillId="0" borderId="0" xfId="0" applyFont="1" applyFill="1"/>
    <xf numFmtId="1" fontId="21" fillId="0" borderId="0" xfId="74" applyNumberFormat="1" applyFont="1"/>
    <xf numFmtId="1" fontId="22" fillId="0" borderId="0" xfId="75" quotePrefix="1" applyNumberFormat="1" applyFont="1" applyBorder="1" applyAlignment="1">
      <alignment horizontal="right"/>
    </xf>
    <xf numFmtId="0" fontId="21" fillId="0" borderId="0" xfId="0" applyFont="1" applyFill="1"/>
    <xf numFmtId="1" fontId="21" fillId="0" borderId="0" xfId="75" quotePrefix="1" applyNumberFormat="1" applyFont="1" applyBorder="1" applyAlignment="1">
      <alignment horizontal="right"/>
    </xf>
    <xf numFmtId="0" fontId="21" fillId="0" borderId="0" xfId="74" applyFont="1" applyBorder="1"/>
    <xf numFmtId="1" fontId="11" fillId="0" borderId="1" xfId="75" applyNumberFormat="1" applyFont="1" applyBorder="1" applyAlignment="1">
      <alignment horizontal="center"/>
    </xf>
    <xf numFmtId="0" fontId="35" fillId="0" borderId="0" xfId="74" applyFont="1" applyBorder="1"/>
    <xf numFmtId="0" fontId="11" fillId="0" borderId="0" xfId="56" applyFont="1" applyBorder="1"/>
    <xf numFmtId="0" fontId="11" fillId="0" borderId="0" xfId="74" applyFont="1" applyBorder="1"/>
    <xf numFmtId="0" fontId="11" fillId="0" borderId="4" xfId="56" applyFont="1" applyBorder="1"/>
    <xf numFmtId="1" fontId="11" fillId="0" borderId="0" xfId="74" applyNumberFormat="1" applyFont="1"/>
    <xf numFmtId="0" fontId="13" fillId="0" borderId="0" xfId="74" applyFont="1" applyFill="1"/>
    <xf numFmtId="0" fontId="21" fillId="0" borderId="0" xfId="56" applyFont="1" applyBorder="1"/>
    <xf numFmtId="0" fontId="21" fillId="0" borderId="4" xfId="56" applyFont="1" applyBorder="1"/>
    <xf numFmtId="169" fontId="21" fillId="0" borderId="4" xfId="74" applyNumberFormat="1" applyFont="1" applyFill="1" applyBorder="1"/>
    <xf numFmtId="0" fontId="35" fillId="0" borderId="0" xfId="75" applyFont="1" applyFill="1" applyBorder="1" applyAlignment="1">
      <alignment horizontal="center"/>
    </xf>
    <xf numFmtId="0" fontId="34" fillId="0" borderId="0" xfId="64" applyFont="1"/>
    <xf numFmtId="0" fontId="13" fillId="0" borderId="0" xfId="64" applyFont="1" applyBorder="1" applyAlignment="1"/>
    <xf numFmtId="0" fontId="13" fillId="0" borderId="0" xfId="64" applyFont="1"/>
    <xf numFmtId="0" fontId="17" fillId="0" borderId="0" xfId="66" applyFont="1"/>
    <xf numFmtId="0" fontId="21" fillId="0" borderId="0" xfId="0" applyFont="1" applyAlignment="1">
      <alignment horizontal="center"/>
    </xf>
    <xf numFmtId="169" fontId="21" fillId="0" borderId="0" xfId="75" quotePrefix="1" applyNumberFormat="1" applyFont="1" applyAlignment="1">
      <alignment horizontal="center"/>
    </xf>
    <xf numFmtId="169" fontId="21" fillId="0" borderId="0" xfId="75" quotePrefix="1" applyNumberFormat="1" applyFont="1" applyFill="1" applyAlignment="1">
      <alignment horizontal="center"/>
    </xf>
    <xf numFmtId="0" fontId="21" fillId="0" borderId="0" xfId="0" applyFont="1" applyFill="1" applyAlignment="1">
      <alignment horizontal="center"/>
    </xf>
    <xf numFmtId="0" fontId="22" fillId="0" borderId="7" xfId="66" applyFont="1" applyBorder="1" applyAlignment="1">
      <alignment horizontal="center" vertical="center" wrapText="1"/>
    </xf>
    <xf numFmtId="0" fontId="22" fillId="0" borderId="1" xfId="0" applyFont="1" applyBorder="1" applyAlignment="1">
      <alignment horizontal="center" vertical="center"/>
    </xf>
    <xf numFmtId="0" fontId="17" fillId="0" borderId="0" xfId="58" applyFont="1"/>
    <xf numFmtId="0" fontId="13" fillId="0" borderId="0" xfId="67"/>
    <xf numFmtId="0" fontId="21" fillId="0" borderId="0" xfId="67" applyFont="1"/>
    <xf numFmtId="0" fontId="22" fillId="0" borderId="0" xfId="56" applyFont="1"/>
    <xf numFmtId="1" fontId="22" fillId="0" borderId="0" xfId="75" applyNumberFormat="1" applyFont="1" applyFill="1" applyBorder="1" applyAlignment="1">
      <alignment horizontal="right"/>
    </xf>
    <xf numFmtId="0" fontId="21" fillId="0" borderId="0" xfId="56" applyFont="1" applyFill="1"/>
    <xf numFmtId="1" fontId="21" fillId="0" borderId="8" xfId="75" quotePrefix="1" applyNumberFormat="1" applyFont="1" applyBorder="1" applyAlignment="1">
      <alignment horizontal="right"/>
    </xf>
    <xf numFmtId="0" fontId="21" fillId="0" borderId="0" xfId="56" applyFont="1" applyFill="1" applyBorder="1"/>
    <xf numFmtId="0" fontId="21" fillId="0" borderId="1" xfId="56" applyFont="1" applyBorder="1"/>
    <xf numFmtId="0" fontId="17" fillId="0" borderId="0" xfId="56" applyFont="1" applyFill="1" applyBorder="1"/>
    <xf numFmtId="0" fontId="13" fillId="0" borderId="0" xfId="67" applyFont="1"/>
    <xf numFmtId="0" fontId="13" fillId="0" borderId="0" xfId="67" applyFont="1" applyFill="1" applyBorder="1"/>
    <xf numFmtId="0" fontId="17" fillId="0" borderId="0" xfId="67" applyFont="1" applyFill="1" applyBorder="1"/>
    <xf numFmtId="0" fontId="34" fillId="0" borderId="0" xfId="0" applyFont="1" applyFill="1" applyBorder="1"/>
    <xf numFmtId="0" fontId="13" fillId="0" borderId="0" xfId="0" applyFont="1"/>
    <xf numFmtId="0" fontId="13" fillId="0" borderId="0" xfId="68"/>
    <xf numFmtId="0" fontId="21" fillId="0" borderId="0" xfId="68" applyFont="1"/>
    <xf numFmtId="0" fontId="22" fillId="0" borderId="0" xfId="56" applyFont="1" applyBorder="1"/>
    <xf numFmtId="170" fontId="22" fillId="0" borderId="0" xfId="75" quotePrefix="1" applyNumberFormat="1" applyFont="1" applyBorder="1" applyAlignment="1">
      <alignment horizontal="right"/>
    </xf>
    <xf numFmtId="0" fontId="42" fillId="0" borderId="0" xfId="56" applyFont="1"/>
    <xf numFmtId="0" fontId="21" fillId="0" borderId="0" xfId="74" applyFont="1" applyAlignment="1"/>
    <xf numFmtId="0" fontId="21" fillId="0" borderId="0" xfId="74" applyFont="1" applyFill="1" applyAlignment="1">
      <alignment horizontal="right"/>
    </xf>
    <xf numFmtId="0" fontId="21" fillId="0" borderId="0" xfId="74" applyFont="1" applyAlignment="1">
      <alignment horizontal="right"/>
    </xf>
    <xf numFmtId="0" fontId="11" fillId="0" borderId="1" xfId="56" applyBorder="1"/>
    <xf numFmtId="0" fontId="13" fillId="0" borderId="0" xfId="68" applyFont="1"/>
    <xf numFmtId="0" fontId="13" fillId="0" borderId="0" xfId="68" applyFont="1" applyFill="1" applyBorder="1"/>
    <xf numFmtId="0" fontId="17" fillId="0" borderId="0" xfId="68" applyFont="1" applyFill="1" applyBorder="1"/>
    <xf numFmtId="0" fontId="13" fillId="0" borderId="0" xfId="0" applyFont="1" applyFill="1" applyBorder="1"/>
    <xf numFmtId="1" fontId="11" fillId="0" borderId="0" xfId="75" quotePrefix="1" applyNumberFormat="1" applyFont="1" applyAlignment="1">
      <alignment horizontal="right" indent="2"/>
    </xf>
    <xf numFmtId="1" fontId="11" fillId="0" borderId="0" xfId="75" quotePrefix="1" applyNumberFormat="1" applyFont="1" applyFill="1" applyAlignment="1">
      <alignment horizontal="right" indent="2"/>
    </xf>
    <xf numFmtId="0" fontId="13" fillId="0" borderId="0" xfId="0" applyFont="1" applyAlignment="1">
      <alignment wrapText="1"/>
    </xf>
    <xf numFmtId="0" fontId="21" fillId="0" borderId="0" xfId="74" applyFont="1" applyAlignment="1">
      <alignment horizontal="left"/>
    </xf>
    <xf numFmtId="0" fontId="39" fillId="0" borderId="0" xfId="66" applyFont="1" applyAlignment="1">
      <alignment horizontal="left"/>
    </xf>
    <xf numFmtId="0" fontId="25" fillId="0" borderId="0" xfId="78" applyFont="1" applyAlignment="1">
      <alignment vertical="top"/>
    </xf>
    <xf numFmtId="2" fontId="44" fillId="0" borderId="0" xfId="0" applyNumberFormat="1" applyFont="1"/>
    <xf numFmtId="0" fontId="44" fillId="0" borderId="0" xfId="0" applyFont="1"/>
    <xf numFmtId="0" fontId="11" fillId="0" borderId="0" xfId="50" applyFont="1" applyAlignment="1"/>
    <xf numFmtId="0" fontId="13" fillId="0" borderId="0" xfId="64" applyAlignment="1">
      <alignment wrapText="1"/>
    </xf>
    <xf numFmtId="0" fontId="22" fillId="0" borderId="0" xfId="74" applyFont="1" applyFill="1"/>
    <xf numFmtId="0" fontId="21" fillId="0" borderId="0" xfId="74" applyFont="1" applyFill="1"/>
    <xf numFmtId="0" fontId="22" fillId="0" borderId="0" xfId="74" applyFont="1" applyFill="1" applyAlignment="1">
      <alignment horizontal="right"/>
    </xf>
    <xf numFmtId="0" fontId="13" fillId="0" borderId="0" xfId="0" applyFont="1" applyFill="1" applyAlignment="1">
      <alignment wrapText="1"/>
    </xf>
    <xf numFmtId="0" fontId="11" fillId="0" borderId="0" xfId="75" applyFont="1" applyFill="1" applyAlignment="1">
      <alignment horizontal="left"/>
    </xf>
    <xf numFmtId="0" fontId="8" fillId="0" borderId="0" xfId="75" applyFont="1" applyAlignment="1">
      <alignment horizontal="left" vertical="center"/>
    </xf>
    <xf numFmtId="0" fontId="8" fillId="0" borderId="0" xfId="75" applyFont="1" applyAlignment="1">
      <alignment wrapText="1"/>
    </xf>
    <xf numFmtId="0" fontId="11" fillId="0" borderId="0" xfId="56" applyAlignment="1">
      <alignment wrapText="1"/>
    </xf>
    <xf numFmtId="0" fontId="13" fillId="0" borderId="0" xfId="64" applyAlignment="1">
      <alignment horizontal="left" wrapText="1"/>
    </xf>
    <xf numFmtId="0" fontId="76" fillId="0" borderId="0" xfId="56" applyFont="1"/>
    <xf numFmtId="0" fontId="11" fillId="0" borderId="0" xfId="75" applyFont="1" applyBorder="1" applyAlignment="1">
      <alignment horizontal="center" wrapText="1"/>
    </xf>
    <xf numFmtId="0" fontId="13" fillId="0" borderId="0" xfId="0" applyFont="1" applyAlignment="1">
      <alignment horizontal="left"/>
    </xf>
    <xf numFmtId="3" fontId="29" fillId="0" borderId="0" xfId="0" applyNumberFormat="1" applyFont="1" applyFill="1"/>
    <xf numFmtId="0" fontId="32" fillId="0" borderId="0" xfId="0" applyFont="1" applyFill="1"/>
    <xf numFmtId="2" fontId="11" fillId="0" borderId="0" xfId="75" applyNumberFormat="1" applyFont="1" applyFill="1" applyBorder="1" applyAlignment="1">
      <alignment horizontal="center"/>
    </xf>
    <xf numFmtId="1" fontId="11" fillId="0" borderId="0" xfId="75" applyNumberFormat="1" applyFont="1" applyFill="1" applyBorder="1" applyAlignment="1">
      <alignment horizontal="right" indent="3"/>
    </xf>
    <xf numFmtId="0" fontId="0" fillId="0" borderId="0" xfId="75" applyFont="1" applyFill="1" applyBorder="1" applyAlignment="1"/>
    <xf numFmtId="1" fontId="17" fillId="0" borderId="0" xfId="74" applyNumberFormat="1" applyFont="1" applyFill="1"/>
    <xf numFmtId="0" fontId="11" fillId="0" borderId="0" xfId="74" applyFont="1" applyFill="1"/>
    <xf numFmtId="0" fontId="0" fillId="0" borderId="1" xfId="0" applyBorder="1"/>
    <xf numFmtId="0" fontId="13" fillId="0" borderId="0" xfId="0" applyFont="1" applyAlignment="1"/>
    <xf numFmtId="0" fontId="13" fillId="0" borderId="0" xfId="0" applyFont="1" applyFill="1" applyBorder="1" applyAlignment="1"/>
    <xf numFmtId="0" fontId="13" fillId="0" borderId="1" xfId="0" applyFont="1" applyBorder="1"/>
    <xf numFmtId="0" fontId="74" fillId="0" borderId="0" xfId="0" applyFont="1" applyAlignment="1">
      <alignment horizontal="left" vertical="top"/>
    </xf>
    <xf numFmtId="0" fontId="59" fillId="0" borderId="0" xfId="0" applyFont="1" applyAlignment="1">
      <alignment vertical="top"/>
    </xf>
    <xf numFmtId="0" fontId="77" fillId="0" borderId="0" xfId="0" applyFont="1" applyAlignment="1">
      <alignment horizontal="left" vertical="top"/>
    </xf>
    <xf numFmtId="0" fontId="59" fillId="0" borderId="0" xfId="0" applyFont="1" applyAlignment="1">
      <alignment horizontal="center" vertical="top"/>
    </xf>
    <xf numFmtId="0" fontId="59" fillId="0" borderId="0" xfId="0" applyFont="1" applyAlignment="1">
      <alignment horizontal="left" vertical="top"/>
    </xf>
    <xf numFmtId="0" fontId="78" fillId="0" borderId="0" xfId="0" applyFont="1" applyFill="1" applyBorder="1" applyAlignment="1"/>
    <xf numFmtId="0" fontId="78" fillId="0" borderId="0" xfId="0" applyFont="1" applyFill="1" applyBorder="1" applyAlignment="1">
      <alignment horizontal="left"/>
    </xf>
    <xf numFmtId="0" fontId="79" fillId="0" borderId="0" xfId="0" applyFont="1" applyFill="1" applyBorder="1" applyAlignment="1"/>
    <xf numFmtId="0" fontId="80" fillId="0" borderId="0" xfId="0" applyFont="1" applyFill="1" applyBorder="1" applyAlignment="1"/>
    <xf numFmtId="0" fontId="81" fillId="0" borderId="0" xfId="0" applyFont="1" applyFill="1" applyBorder="1" applyAlignment="1">
      <alignment horizontal="center" vertical="center"/>
    </xf>
    <xf numFmtId="0" fontId="78" fillId="0" borderId="0" xfId="0" applyFont="1" applyFill="1" applyBorder="1" applyAlignment="1">
      <alignment horizontal="center" vertical="top"/>
    </xf>
    <xf numFmtId="0" fontId="82" fillId="0" borderId="0" xfId="0" applyFont="1" applyFill="1" applyBorder="1" applyAlignment="1">
      <alignment horizontal="left" vertical="top" wrapText="1"/>
    </xf>
    <xf numFmtId="0" fontId="79" fillId="0" borderId="0" xfId="0" applyFont="1" applyFill="1" applyBorder="1" applyAlignment="1">
      <alignment horizontal="left"/>
    </xf>
    <xf numFmtId="0" fontId="80" fillId="0" borderId="0" xfId="0" applyFont="1" applyFill="1" applyBorder="1" applyAlignment="1">
      <alignment horizontal="left"/>
    </xf>
    <xf numFmtId="0" fontId="81" fillId="0" borderId="1" xfId="0" applyFont="1" applyFill="1" applyBorder="1" applyAlignment="1"/>
    <xf numFmtId="0" fontId="81" fillId="0" borderId="1" xfId="0" applyFont="1" applyFill="1" applyBorder="1" applyAlignment="1">
      <alignment horizontal="left"/>
    </xf>
    <xf numFmtId="0" fontId="74" fillId="0" borderId="0" xfId="0" applyFont="1" applyFill="1" applyAlignment="1">
      <alignment vertical="top"/>
    </xf>
    <xf numFmtId="0" fontId="37" fillId="0" borderId="0" xfId="56" applyFont="1"/>
    <xf numFmtId="0" fontId="22" fillId="0" borderId="0" xfId="74" applyFont="1" applyBorder="1"/>
    <xf numFmtId="0" fontId="35" fillId="0" borderId="1" xfId="75" applyFont="1" applyBorder="1" applyAlignment="1">
      <alignment horizontal="center"/>
    </xf>
    <xf numFmtId="0" fontId="25" fillId="0" borderId="6" xfId="46" applyFont="1" applyFill="1" applyBorder="1" applyAlignment="1">
      <alignment vertical="top"/>
    </xf>
    <xf numFmtId="0" fontId="11" fillId="0" borderId="0" xfId="75" applyFont="1" applyFill="1" applyBorder="1" applyAlignment="1">
      <alignment horizontal="center"/>
    </xf>
    <xf numFmtId="169" fontId="21" fillId="0" borderId="0" xfId="75" quotePrefix="1" applyNumberFormat="1" applyFont="1" applyFill="1" applyAlignment="1">
      <alignment horizontal="right"/>
    </xf>
    <xf numFmtId="1" fontId="11" fillId="0" borderId="0" xfId="75" applyNumberFormat="1" applyFont="1" applyFill="1" applyBorder="1" applyAlignment="1">
      <alignment horizontal="center"/>
    </xf>
    <xf numFmtId="0" fontId="17" fillId="0" borderId="0" xfId="0" applyFont="1" applyFill="1"/>
    <xf numFmtId="1" fontId="21" fillId="0" borderId="6" xfId="75" applyNumberFormat="1" applyFont="1" applyFill="1" applyBorder="1" applyAlignment="1">
      <alignment horizontal="right" indent="3"/>
    </xf>
    <xf numFmtId="0" fontId="35" fillId="0" borderId="0" xfId="75" applyFont="1" applyFill="1" applyAlignment="1">
      <alignment horizontal="left"/>
    </xf>
    <xf numFmtId="0" fontId="21" fillId="0" borderId="4" xfId="62" applyFont="1" applyFill="1" applyBorder="1" applyAlignment="1"/>
    <xf numFmtId="169" fontId="22" fillId="0" borderId="0" xfId="75" quotePrefix="1" applyNumberFormat="1" applyFont="1" applyFill="1" applyAlignment="1">
      <alignment horizontal="right"/>
    </xf>
    <xf numFmtId="0" fontId="35" fillId="0" borderId="0" xfId="75" applyFont="1" applyFill="1" applyBorder="1"/>
    <xf numFmtId="1" fontId="35" fillId="0" borderId="0" xfId="75" quotePrefix="1" applyNumberFormat="1" applyFont="1" applyFill="1" applyAlignment="1">
      <alignment horizontal="right" indent="3"/>
    </xf>
    <xf numFmtId="1" fontId="22" fillId="0" borderId="0" xfId="75" quotePrefix="1" applyNumberFormat="1" applyFont="1" applyFill="1" applyAlignment="1">
      <alignment horizontal="right" indent="3"/>
    </xf>
    <xf numFmtId="0" fontId="35" fillId="0" borderId="0" xfId="74" applyFont="1" applyFill="1"/>
    <xf numFmtId="3" fontId="22" fillId="0" borderId="0" xfId="76" applyNumberFormat="1" applyFont="1" applyFill="1"/>
    <xf numFmtId="0" fontId="11" fillId="0" borderId="0" xfId="70" applyFont="1" applyFill="1" applyAlignment="1"/>
    <xf numFmtId="3" fontId="32" fillId="0" borderId="0" xfId="47" applyNumberFormat="1" applyFont="1" applyFill="1" applyAlignment="1"/>
    <xf numFmtId="0" fontId="25" fillId="0" borderId="0" xfId="71" applyFont="1" applyFill="1" applyAlignment="1">
      <alignment vertical="top"/>
    </xf>
    <xf numFmtId="0" fontId="11" fillId="0" borderId="0" xfId="53" applyFont="1" applyFill="1" applyAlignment="1"/>
    <xf numFmtId="0" fontId="21" fillId="0" borderId="0" xfId="54" applyFont="1" applyFill="1" applyAlignment="1"/>
    <xf numFmtId="0" fontId="25" fillId="0" borderId="0" xfId="55" applyFont="1" applyFill="1" applyAlignment="1">
      <alignment vertical="top"/>
    </xf>
    <xf numFmtId="0" fontId="25" fillId="0" borderId="0" xfId="55" applyFont="1" applyFill="1" applyAlignment="1">
      <alignment horizontal="right" vertical="top"/>
    </xf>
    <xf numFmtId="0" fontId="59" fillId="0" borderId="0" xfId="0" applyFont="1" applyFill="1" applyAlignment="1">
      <alignment vertical="top"/>
    </xf>
    <xf numFmtId="0" fontId="13" fillId="0" borderId="0" xfId="0" applyFont="1" applyFill="1"/>
    <xf numFmtId="0" fontId="13" fillId="0" borderId="0" xfId="0" applyFont="1" applyFill="1" applyAlignment="1"/>
    <xf numFmtId="0" fontId="82" fillId="0" borderId="0" xfId="0" applyFont="1" applyFill="1" applyBorder="1" applyAlignment="1">
      <alignment horizontal="left" vertical="top"/>
    </xf>
    <xf numFmtId="0" fontId="43" fillId="0" borderId="0" xfId="34" applyNumberFormat="1" applyFont="1" applyFill="1" applyAlignment="1" applyProtection="1">
      <alignment vertical="top"/>
    </xf>
    <xf numFmtId="0" fontId="43" fillId="0" borderId="0" xfId="34" applyNumberFormat="1" applyFont="1" applyFill="1" applyAlignment="1" applyProtection="1">
      <alignment vertical="top" wrapText="1"/>
    </xf>
    <xf numFmtId="0" fontId="82" fillId="0" borderId="9" xfId="0" applyFont="1" applyFill="1" applyBorder="1" applyAlignment="1">
      <alignment horizontal="left" vertical="top" wrapText="1"/>
    </xf>
    <xf numFmtId="0" fontId="78" fillId="0" borderId="0" xfId="0" applyFont="1" applyFill="1" applyBorder="1" applyAlignment="1">
      <alignment horizontal="center" vertical="center"/>
    </xf>
    <xf numFmtId="0" fontId="11" fillId="0" borderId="0" xfId="56" applyFont="1" applyFill="1" applyAlignment="1">
      <alignment vertical="center"/>
    </xf>
    <xf numFmtId="0" fontId="11" fillId="0" borderId="0" xfId="56" applyFont="1" applyFill="1"/>
    <xf numFmtId="0" fontId="8" fillId="0" borderId="4" xfId="75" applyFont="1" applyBorder="1" applyAlignment="1">
      <alignment horizontal="center"/>
    </xf>
    <xf numFmtId="0" fontId="8" fillId="0" borderId="4" xfId="75" applyFont="1" applyBorder="1" applyAlignment="1">
      <alignment horizontal="centerContinuous"/>
    </xf>
    <xf numFmtId="170" fontId="22" fillId="0" borderId="0" xfId="75" applyNumberFormat="1" applyFont="1" applyBorder="1" applyAlignment="1">
      <alignment horizontal="right"/>
    </xf>
    <xf numFmtId="0" fontId="19" fillId="0" borderId="4" xfId="56" applyFont="1" applyBorder="1"/>
    <xf numFmtId="0" fontId="22" fillId="0" borderId="0" xfId="67" applyFont="1"/>
    <xf numFmtId="0" fontId="22" fillId="0" borderId="1" xfId="56" applyFont="1" applyBorder="1" applyAlignment="1">
      <alignment horizontal="left" vertical="top"/>
    </xf>
    <xf numFmtId="0" fontId="19" fillId="0" borderId="0" xfId="56" applyFont="1" applyBorder="1" applyAlignment="1">
      <alignment horizontal="center"/>
    </xf>
    <xf numFmtId="0" fontId="8" fillId="0" borderId="4" xfId="75" applyFont="1" applyBorder="1" applyAlignment="1">
      <alignment vertical="center"/>
    </xf>
    <xf numFmtId="0" fontId="11" fillId="0" borderId="4" xfId="56" applyBorder="1"/>
    <xf numFmtId="0" fontId="13" fillId="0" borderId="4" xfId="0" applyFont="1" applyBorder="1"/>
    <xf numFmtId="0" fontId="34" fillId="0" borderId="0" xfId="0" applyFont="1" applyAlignment="1"/>
    <xf numFmtId="0" fontId="74" fillId="0" borderId="0" xfId="0" applyFont="1" applyAlignment="1">
      <alignment horizontal="right" vertical="top"/>
    </xf>
    <xf numFmtId="0" fontId="13" fillId="0" borderId="1" xfId="0" applyFont="1" applyBorder="1" applyAlignment="1"/>
    <xf numFmtId="0" fontId="59" fillId="0" borderId="1" xfId="0" applyFont="1" applyBorder="1" applyAlignment="1">
      <alignment vertical="top"/>
    </xf>
    <xf numFmtId="0" fontId="84" fillId="0" borderId="0" xfId="0" applyFont="1" applyFill="1" applyBorder="1" applyAlignment="1">
      <alignment horizontal="left" vertical="top" wrapText="1"/>
    </xf>
    <xf numFmtId="0" fontId="59" fillId="0" borderId="0" xfId="0" applyFont="1" applyAlignment="1">
      <alignment horizontal="left" vertical="top"/>
    </xf>
    <xf numFmtId="0" fontId="54" fillId="0" borderId="0" xfId="42"/>
    <xf numFmtId="0" fontId="22" fillId="2" borderId="0" xfId="42" applyFont="1" applyFill="1"/>
    <xf numFmtId="3" fontId="11" fillId="2" borderId="0" xfId="42" applyNumberFormat="1" applyFont="1" applyFill="1"/>
    <xf numFmtId="0" fontId="11" fillId="2" borderId="0" xfId="42" applyFont="1" applyFill="1"/>
    <xf numFmtId="0" fontId="11" fillId="2" borderId="0" xfId="42" applyFont="1" applyFill="1" applyAlignment="1"/>
    <xf numFmtId="0" fontId="13" fillId="2" borderId="0" xfId="42" applyFont="1" applyFill="1" applyAlignment="1">
      <alignment horizontal="left"/>
    </xf>
    <xf numFmtId="0" fontId="10" fillId="2" borderId="0" xfId="42" applyFont="1" applyFill="1"/>
    <xf numFmtId="0" fontId="46" fillId="2" borderId="0" xfId="42" applyNumberFormat="1" applyFont="1" applyFill="1"/>
    <xf numFmtId="0" fontId="22" fillId="2" borderId="0" xfId="42" applyNumberFormat="1" applyFont="1" applyFill="1"/>
    <xf numFmtId="0" fontId="22" fillId="2" borderId="0" xfId="42" applyNumberFormat="1" applyFont="1" applyFill="1" applyAlignment="1">
      <alignment horizontal="right"/>
    </xf>
    <xf numFmtId="0" fontId="22" fillId="2" borderId="0" xfId="42" applyNumberFormat="1" applyFont="1" applyFill="1" applyAlignment="1" applyProtection="1">
      <alignment horizontal="right"/>
    </xf>
    <xf numFmtId="3" fontId="22" fillId="2" borderId="0" xfId="42" applyNumberFormat="1" applyFont="1" applyFill="1" applyAlignment="1">
      <alignment horizontal="left"/>
    </xf>
    <xf numFmtId="3" fontId="11" fillId="2" borderId="0" xfId="42" applyNumberFormat="1" applyFont="1" applyFill="1" applyBorder="1"/>
    <xf numFmtId="0" fontId="22" fillId="2" borderId="0" xfId="72" applyNumberFormat="1" applyFont="1" applyFill="1" applyBorder="1"/>
    <xf numFmtId="0" fontId="10" fillId="2" borderId="0" xfId="42" applyFont="1" applyFill="1" applyBorder="1"/>
    <xf numFmtId="3" fontId="11" fillId="2" borderId="0" xfId="42" applyNumberFormat="1" applyFont="1" applyFill="1" applyAlignment="1">
      <alignment horizontal="left" wrapText="1"/>
    </xf>
    <xf numFmtId="3" fontId="54" fillId="2" borderId="0" xfId="42" applyNumberFormat="1" applyFont="1" applyFill="1" applyBorder="1" applyAlignment="1">
      <alignment horizontal="right"/>
    </xf>
    <xf numFmtId="3" fontId="11" fillId="2" borderId="0" xfId="42" applyNumberFormat="1" applyFont="1" applyFill="1" applyAlignment="1">
      <alignment horizontal="right"/>
    </xf>
    <xf numFmtId="3" fontId="11" fillId="2" borderId="0" xfId="42" applyNumberFormat="1" applyFont="1" applyFill="1" applyBorder="1" applyAlignment="1">
      <alignment horizontal="right"/>
    </xf>
    <xf numFmtId="0" fontId="13" fillId="2" borderId="0" xfId="72" applyNumberFormat="1" applyFont="1" applyFill="1" applyBorder="1" applyAlignment="1"/>
    <xf numFmtId="3" fontId="34" fillId="2" borderId="0" xfId="42" applyNumberFormat="1" applyFont="1" applyFill="1" applyAlignment="1">
      <alignment horizontal="left"/>
    </xf>
    <xf numFmtId="0" fontId="43" fillId="2" borderId="0" xfId="36" applyFill="1" applyAlignment="1" applyProtection="1"/>
    <xf numFmtId="3" fontId="0" fillId="0" borderId="0" xfId="0" applyNumberFormat="1"/>
    <xf numFmtId="0" fontId="11" fillId="2" borderId="0" xfId="42" applyFont="1" applyFill="1" applyAlignment="1">
      <alignment horizontal="right"/>
    </xf>
    <xf numFmtId="16" fontId="11" fillId="2" borderId="0" xfId="42" quotePrefix="1" applyNumberFormat="1" applyFont="1" applyFill="1" applyAlignment="1">
      <alignment horizontal="right"/>
    </xf>
    <xf numFmtId="17" fontId="11" fillId="2" borderId="0" xfId="42" quotePrefix="1" applyNumberFormat="1" applyFont="1" applyFill="1" applyAlignment="1">
      <alignment horizontal="right"/>
    </xf>
    <xf numFmtId="3" fontId="11" fillId="0" borderId="0" xfId="0" applyNumberFormat="1" applyFont="1"/>
    <xf numFmtId="0" fontId="11" fillId="2" borderId="0" xfId="72" applyNumberFormat="1" applyFont="1" applyFill="1" applyBorder="1" applyAlignment="1">
      <alignment horizontal="right"/>
    </xf>
    <xf numFmtId="0" fontId="22" fillId="0" borderId="0" xfId="74" applyFont="1" applyAlignment="1">
      <alignment wrapText="1"/>
    </xf>
    <xf numFmtId="0" fontId="22" fillId="0" borderId="0" xfId="75" applyFont="1" applyBorder="1" applyAlignment="1">
      <alignment horizontal="left" wrapText="1"/>
    </xf>
    <xf numFmtId="169" fontId="35" fillId="0" borderId="0" xfId="75" quotePrefix="1" applyNumberFormat="1" applyFont="1" applyFill="1" applyAlignment="1"/>
    <xf numFmtId="3" fontId="11" fillId="0" borderId="0" xfId="76" applyNumberFormat="1" applyFont="1" applyFill="1"/>
    <xf numFmtId="0" fontId="11" fillId="0" borderId="0" xfId="0" applyFont="1" applyAlignment="1">
      <alignment wrapText="1"/>
    </xf>
    <xf numFmtId="0" fontId="0" fillId="0" borderId="0" xfId="0" applyFont="1"/>
    <xf numFmtId="0" fontId="11" fillId="0" borderId="0" xfId="77" applyFont="1" applyAlignment="1">
      <alignment horizontal="center" vertical="top" wrapText="1"/>
    </xf>
    <xf numFmtId="0" fontId="11" fillId="0" borderId="0" xfId="77" applyFont="1" applyAlignment="1">
      <alignment horizontal="center" vertical="top"/>
    </xf>
    <xf numFmtId="0" fontId="11" fillId="0" borderId="0" xfId="77" applyFont="1" applyAlignment="1">
      <alignment vertical="top"/>
    </xf>
    <xf numFmtId="171" fontId="11" fillId="0" borderId="0" xfId="81" applyNumberFormat="1" applyFont="1"/>
    <xf numFmtId="0" fontId="11" fillId="0" borderId="0" xfId="44" applyFont="1" applyAlignment="1">
      <alignment vertical="top"/>
    </xf>
    <xf numFmtId="9" fontId="11" fillId="0" borderId="0" xfId="81" applyFont="1"/>
    <xf numFmtId="0" fontId="11" fillId="0" borderId="0" xfId="44" applyFont="1" applyAlignment="1">
      <alignment vertical="top" wrapText="1"/>
    </xf>
    <xf numFmtId="0" fontId="11" fillId="0" borderId="1" xfId="44" applyFont="1" applyBorder="1" applyAlignment="1">
      <alignment vertical="top" wrapText="1"/>
    </xf>
    <xf numFmtId="9" fontId="11" fillId="0" borderId="1" xfId="81" applyFont="1" applyBorder="1"/>
    <xf numFmtId="0" fontId="11" fillId="0" borderId="0" xfId="77" applyFont="1" applyFill="1" applyAlignment="1">
      <alignmen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xf>
    <xf numFmtId="0" fontId="57" fillId="0" borderId="0" xfId="0" applyFont="1"/>
    <xf numFmtId="0" fontId="11" fillId="0" borderId="0" xfId="0" applyFont="1" applyAlignment="1">
      <alignment vertical="top" wrapText="1"/>
    </xf>
    <xf numFmtId="0" fontId="11" fillId="0" borderId="0" xfId="49" applyFont="1" applyAlignment="1">
      <alignment vertical="top" wrapText="1"/>
    </xf>
    <xf numFmtId="0" fontId="11" fillId="0" borderId="0" xfId="49" applyFont="1" applyAlignment="1">
      <alignment vertical="top"/>
    </xf>
    <xf numFmtId="0" fontId="11" fillId="0" borderId="0" xfId="73" applyFont="1" applyFill="1" applyBorder="1" applyAlignment="1">
      <alignment horizontal="center"/>
    </xf>
    <xf numFmtId="0" fontId="11" fillId="0" borderId="0" xfId="73" applyFont="1" applyAlignment="1">
      <alignment horizontal="right"/>
    </xf>
    <xf numFmtId="0" fontId="11" fillId="0" borderId="0" xfId="73" applyFont="1" applyAlignment="1">
      <alignment horizontal="right" wrapText="1"/>
    </xf>
    <xf numFmtId="0" fontId="11" fillId="0" borderId="0" xfId="73" applyNumberFormat="1" applyFont="1" applyAlignment="1">
      <alignment horizontal="center"/>
    </xf>
    <xf numFmtId="3" fontId="11" fillId="0" borderId="0" xfId="73" applyNumberFormat="1" applyFont="1" applyFill="1" applyAlignment="1">
      <alignment horizontal="right"/>
    </xf>
    <xf numFmtId="3" fontId="11" fillId="0" borderId="0" xfId="73" applyNumberFormat="1" applyFont="1" applyAlignment="1">
      <alignment horizontal="right"/>
    </xf>
    <xf numFmtId="3" fontId="11" fillId="0" borderId="0" xfId="76" applyNumberFormat="1" applyFont="1" applyFill="1" applyAlignment="1">
      <alignment horizontal="right"/>
    </xf>
    <xf numFmtId="3" fontId="38" fillId="0" borderId="0" xfId="73" applyNumberFormat="1" applyFont="1" applyAlignment="1">
      <alignment horizontal="right"/>
    </xf>
    <xf numFmtId="3" fontId="57" fillId="0" borderId="0" xfId="0" applyNumberFormat="1" applyFont="1"/>
    <xf numFmtId="2" fontId="57" fillId="0" borderId="0" xfId="0" applyNumberFormat="1" applyFont="1"/>
    <xf numFmtId="2" fontId="57" fillId="0" borderId="0" xfId="0" applyNumberFormat="1" applyFont="1" applyFill="1"/>
    <xf numFmtId="0" fontId="11" fillId="0" borderId="0" xfId="50" applyFont="1" applyAlignment="1">
      <alignment horizontal="left" vertical="top"/>
    </xf>
    <xf numFmtId="0" fontId="11" fillId="0" borderId="0" xfId="50" applyFont="1"/>
    <xf numFmtId="164" fontId="85" fillId="0" borderId="0" xfId="0" applyNumberFormat="1" applyFont="1" applyFill="1"/>
    <xf numFmtId="0" fontId="11" fillId="0" borderId="0" xfId="50" applyFont="1" applyAlignment="1">
      <alignment vertical="top"/>
    </xf>
    <xf numFmtId="0" fontId="11" fillId="0" borderId="0" xfId="50" applyFont="1" applyAlignment="1">
      <alignment horizontal="center" vertical="top"/>
    </xf>
    <xf numFmtId="0" fontId="85" fillId="0" borderId="0" xfId="50" applyFont="1" applyFill="1" applyAlignment="1">
      <alignment vertical="top"/>
    </xf>
    <xf numFmtId="0" fontId="10" fillId="0" borderId="0" xfId="0" applyFont="1"/>
    <xf numFmtId="0" fontId="86" fillId="0" borderId="0" xfId="0" applyFont="1"/>
    <xf numFmtId="164" fontId="86" fillId="0" borderId="0" xfId="0" applyNumberFormat="1" applyFont="1"/>
    <xf numFmtId="0" fontId="11" fillId="0" borderId="0" xfId="0" applyFont="1" applyAlignment="1">
      <alignment horizontal="left"/>
    </xf>
    <xf numFmtId="3" fontId="22" fillId="0" borderId="3" xfId="76" applyNumberFormat="1" applyFont="1" applyFill="1" applyBorder="1"/>
    <xf numFmtId="0" fontId="11" fillId="0" borderId="3" xfId="76" applyFont="1" applyFill="1" applyBorder="1" applyAlignment="1">
      <alignment horizontal="right"/>
    </xf>
    <xf numFmtId="0" fontId="11" fillId="0" borderId="3" xfId="76" applyFont="1" applyFill="1" applyBorder="1" applyAlignment="1">
      <alignment horizontal="center"/>
    </xf>
    <xf numFmtId="3" fontId="11" fillId="0" borderId="3" xfId="76" applyNumberFormat="1" applyFont="1" applyFill="1" applyBorder="1" applyAlignment="1">
      <alignment horizontal="right"/>
    </xf>
    <xf numFmtId="3" fontId="57" fillId="0" borderId="0" xfId="76" applyNumberFormat="1" applyFont="1" applyFill="1"/>
    <xf numFmtId="3" fontId="22" fillId="0" borderId="0" xfId="76" applyNumberFormat="1" applyFont="1" applyFill="1" applyBorder="1"/>
    <xf numFmtId="0" fontId="11" fillId="0" borderId="0" xfId="76" applyFont="1" applyFill="1" applyBorder="1" applyAlignment="1">
      <alignment horizontal="right"/>
    </xf>
    <xf numFmtId="3" fontId="11" fillId="0" borderId="0" xfId="76" applyNumberFormat="1" applyFont="1" applyFill="1" applyBorder="1" applyAlignment="1">
      <alignment horizontal="right"/>
    </xf>
    <xf numFmtId="0" fontId="11" fillId="0" borderId="0" xfId="76" applyFont="1" applyFill="1" applyBorder="1" applyAlignment="1">
      <alignment horizontal="center"/>
    </xf>
    <xf numFmtId="3" fontId="11" fillId="0" borderId="0" xfId="0" applyNumberFormat="1" applyFont="1" applyFill="1" applyBorder="1"/>
    <xf numFmtId="3" fontId="57" fillId="0" borderId="0" xfId="0" applyNumberFormat="1" applyFont="1" applyFill="1"/>
    <xf numFmtId="0" fontId="57" fillId="0" borderId="0" xfId="0" applyFont="1" applyFill="1"/>
    <xf numFmtId="0" fontId="11" fillId="2" borderId="0" xfId="72" applyNumberFormat="1" applyFont="1" applyFill="1" applyBorder="1" applyAlignment="1"/>
    <xf numFmtId="0" fontId="11" fillId="2" borderId="0" xfId="42" applyFont="1" applyFill="1" applyBorder="1"/>
    <xf numFmtId="0" fontId="11" fillId="0" borderId="0" xfId="48" applyFont="1" applyFill="1" applyAlignment="1">
      <alignment vertical="top"/>
    </xf>
    <xf numFmtId="0" fontId="11" fillId="0" borderId="0" xfId="48" applyFont="1" applyFill="1" applyAlignment="1">
      <alignment horizontal="center" vertical="top"/>
    </xf>
    <xf numFmtId="0" fontId="11" fillId="0" borderId="0" xfId="0" applyFont="1" applyFill="1" applyAlignment="1"/>
    <xf numFmtId="0" fontId="22" fillId="0" borderId="3" xfId="76" applyFont="1" applyFill="1" applyBorder="1" applyAlignment="1">
      <alignment horizontal="right"/>
    </xf>
    <xf numFmtId="3" fontId="22" fillId="0" borderId="3" xfId="76" applyNumberFormat="1" applyFont="1" applyFill="1" applyBorder="1" applyAlignment="1">
      <alignment horizontal="right"/>
    </xf>
    <xf numFmtId="0" fontId="22" fillId="0" borderId="3" xfId="76" applyFont="1" applyFill="1" applyBorder="1" applyAlignment="1">
      <alignment horizontal="center"/>
    </xf>
    <xf numFmtId="0" fontId="22" fillId="0" borderId="0" xfId="48" applyFont="1" applyFill="1" applyAlignment="1">
      <alignment vertical="top"/>
    </xf>
    <xf numFmtId="0" fontId="11" fillId="0" borderId="0" xfId="56" applyFont="1" applyFill="1" applyBorder="1"/>
    <xf numFmtId="0" fontId="19" fillId="0" borderId="0" xfId="56" applyFont="1" applyAlignment="1"/>
    <xf numFmtId="0" fontId="35" fillId="0" borderId="0" xfId="75" applyFont="1" applyBorder="1" applyAlignment="1">
      <alignment horizontal="center" vertical="center"/>
    </xf>
    <xf numFmtId="0" fontId="11" fillId="0" borderId="3" xfId="75" applyFont="1" applyBorder="1" applyAlignment="1">
      <alignment horizontal="center" vertical="center"/>
    </xf>
    <xf numFmtId="1" fontId="11" fillId="0" borderId="3" xfId="75" applyNumberFormat="1" applyFont="1" applyBorder="1" applyAlignment="1">
      <alignment horizontal="center" vertical="center"/>
    </xf>
    <xf numFmtId="0" fontId="43" fillId="0" borderId="0" xfId="34" applyNumberFormat="1" applyFont="1" applyFill="1" applyAlignment="1" applyProtection="1">
      <alignment vertical="top" wrapText="1"/>
    </xf>
    <xf numFmtId="0" fontId="13" fillId="0" borderId="0" xfId="0" applyFont="1" applyAlignment="1">
      <alignment wrapText="1"/>
    </xf>
    <xf numFmtId="0" fontId="13" fillId="0" borderId="0" xfId="75" applyFont="1" applyBorder="1" applyAlignment="1"/>
    <xf numFmtId="0" fontId="22" fillId="0" borderId="0" xfId="56" applyFont="1" applyAlignment="1">
      <alignment horizontal="left"/>
    </xf>
    <xf numFmtId="0" fontId="42" fillId="0" borderId="0" xfId="74" applyFont="1" applyFill="1"/>
    <xf numFmtId="0" fontId="21" fillId="0" borderId="0" xfId="74" applyFont="1" applyFill="1"/>
    <xf numFmtId="0" fontId="42" fillId="0" borderId="0" xfId="74" applyFont="1" applyFill="1"/>
    <xf numFmtId="0" fontId="21" fillId="0" borderId="0" xfId="74" applyFont="1" applyFill="1"/>
    <xf numFmtId="0" fontId="11" fillId="0" borderId="0" xfId="68" applyFont="1"/>
    <xf numFmtId="0" fontId="11" fillId="0" borderId="0" xfId="68" applyFont="1" applyAlignment="1">
      <alignment wrapText="1"/>
    </xf>
    <xf numFmtId="0" fontId="13" fillId="0" borderId="0" xfId="0" applyFont="1" applyAlignment="1">
      <alignment wrapText="1"/>
    </xf>
    <xf numFmtId="0" fontId="13" fillId="0" borderId="0" xfId="75" applyFont="1" applyBorder="1" applyAlignment="1">
      <alignment wrapText="1"/>
    </xf>
    <xf numFmtId="0" fontId="0" fillId="0" borderId="0" xfId="0"/>
    <xf numFmtId="0" fontId="22" fillId="0" borderId="0" xfId="56" applyFont="1" applyAlignment="1">
      <alignment horizontal="left"/>
    </xf>
    <xf numFmtId="0" fontId="22" fillId="0" borderId="0" xfId="74" applyFont="1" applyFill="1"/>
    <xf numFmtId="0" fontId="42" fillId="0" borderId="0" xfId="74" applyFont="1" applyFill="1"/>
    <xf numFmtId="0" fontId="21" fillId="0" borderId="0" xfId="74" applyFont="1" applyFill="1"/>
    <xf numFmtId="0" fontId="13" fillId="0" borderId="0" xfId="59" applyFont="1"/>
    <xf numFmtId="0" fontId="0" fillId="0" borderId="0" xfId="75" applyFont="1" applyFill="1" applyBorder="1" applyAlignment="1"/>
    <xf numFmtId="0" fontId="11" fillId="0" borderId="0" xfId="0" applyFont="1"/>
    <xf numFmtId="1" fontId="21" fillId="0" borderId="0" xfId="75" quotePrefix="1" applyNumberFormat="1" applyFont="1" applyBorder="1" applyAlignment="1">
      <alignment horizontal="left"/>
    </xf>
    <xf numFmtId="0" fontId="21" fillId="0" borderId="0" xfId="74" applyFont="1" applyFill="1" applyAlignment="1">
      <alignment horizontal="left"/>
    </xf>
    <xf numFmtId="0" fontId="11" fillId="0" borderId="0" xfId="0" applyFont="1" applyAlignment="1">
      <alignment horizontal="center"/>
    </xf>
    <xf numFmtId="1" fontId="11" fillId="0" borderId="0" xfId="0" applyNumberFormat="1" applyFont="1" applyAlignment="1">
      <alignment horizontal="center"/>
    </xf>
    <xf numFmtId="0" fontId="13" fillId="0" borderId="0" xfId="59" applyFont="1"/>
    <xf numFmtId="0" fontId="0" fillId="0" borderId="0" xfId="75" applyFont="1" applyFill="1" applyBorder="1" applyAlignment="1"/>
    <xf numFmtId="0" fontId="11" fillId="0" borderId="0" xfId="0" applyFont="1"/>
    <xf numFmtId="171" fontId="11" fillId="0" borderId="0" xfId="0" applyNumberFormat="1" applyFont="1"/>
    <xf numFmtId="171" fontId="11" fillId="0" borderId="0" xfId="81" applyNumberFormat="1" applyFont="1" applyAlignment="1">
      <alignment horizontal="center"/>
    </xf>
    <xf numFmtId="0" fontId="8" fillId="0" borderId="0" xfId="75" applyFont="1" applyAlignment="1">
      <alignment vertical="center"/>
    </xf>
    <xf numFmtId="0" fontId="13" fillId="0" borderId="0" xfId="75" applyFont="1" applyFill="1" applyAlignment="1">
      <alignment horizontal="left" wrapText="1"/>
    </xf>
    <xf numFmtId="1" fontId="35" fillId="0" borderId="0" xfId="74" applyNumberFormat="1" applyFont="1" applyAlignment="1">
      <alignment horizontal="center" vertical="center" wrapText="1"/>
    </xf>
    <xf numFmtId="0" fontId="0" fillId="0" borderId="0" xfId="74" applyFont="1"/>
    <xf numFmtId="0" fontId="13" fillId="0" borderId="0" xfId="74" applyFont="1"/>
    <xf numFmtId="0" fontId="13" fillId="0" borderId="0" xfId="75" applyFont="1" applyFill="1" applyAlignment="1">
      <alignment horizontal="left"/>
    </xf>
    <xf numFmtId="0" fontId="13" fillId="0" borderId="0" xfId="74" applyFont="1" applyAlignment="1">
      <alignment vertical="top"/>
    </xf>
    <xf numFmtId="0" fontId="8" fillId="0" borderId="0" xfId="75" applyFont="1" applyAlignment="1">
      <alignment horizontal="left" vertical="center"/>
    </xf>
    <xf numFmtId="0" fontId="0" fillId="0" borderId="0" xfId="0"/>
    <xf numFmtId="1" fontId="22" fillId="0" borderId="0" xfId="75" applyNumberFormat="1" applyFont="1" applyFill="1" applyBorder="1" applyAlignment="1">
      <alignment horizontal="center" vertical="center"/>
    </xf>
    <xf numFmtId="0" fontId="13" fillId="0" borderId="0" xfId="0" applyFont="1" applyBorder="1" applyAlignment="1">
      <alignment wrapText="1"/>
    </xf>
    <xf numFmtId="0" fontId="8" fillId="0" borderId="0" xfId="75" applyFont="1" applyAlignment="1">
      <alignment horizontal="left" wrapText="1"/>
    </xf>
    <xf numFmtId="0" fontId="43" fillId="0" borderId="0" xfId="34" applyFont="1" applyFill="1" applyAlignment="1" applyProtection="1">
      <alignment vertical="center"/>
    </xf>
    <xf numFmtId="0" fontId="43" fillId="0" borderId="0" xfId="34" applyNumberFormat="1" applyFont="1" applyFill="1" applyAlignment="1" applyProtection="1">
      <alignment vertical="top" wrapText="1"/>
    </xf>
    <xf numFmtId="0" fontId="43" fillId="0" borderId="0" xfId="34" applyFont="1" applyFill="1" applyAlignment="1" applyProtection="1"/>
    <xf numFmtId="0" fontId="13" fillId="0" borderId="0" xfId="75" applyFont="1" applyBorder="1" applyAlignment="1"/>
    <xf numFmtId="0" fontId="22" fillId="0" borderId="0" xfId="0" applyFont="1"/>
    <xf numFmtId="0" fontId="0" fillId="0" borderId="0" xfId="0"/>
    <xf numFmtId="1" fontId="22" fillId="0" borderId="0" xfId="75" applyNumberFormat="1" applyFont="1" applyFill="1" applyBorder="1" applyAlignment="1">
      <alignment horizontal="center" vertical="center"/>
    </xf>
    <xf numFmtId="0" fontId="8" fillId="0" borderId="0" xfId="75" applyFont="1" applyAlignment="1">
      <alignment horizontal="left" wrapText="1"/>
    </xf>
    <xf numFmtId="0" fontId="11" fillId="0" borderId="0" xfId="74" applyFont="1" applyFill="1"/>
    <xf numFmtId="0" fontId="21" fillId="0" borderId="0" xfId="74" applyFont="1" applyFill="1"/>
    <xf numFmtId="0" fontId="88" fillId="0" borderId="0" xfId="0" applyFont="1" applyFill="1" applyBorder="1" applyAlignment="1">
      <alignment horizontal="left" vertical="top"/>
    </xf>
    <xf numFmtId="0" fontId="11" fillId="0" borderId="0" xfId="0" applyFont="1"/>
    <xf numFmtId="0" fontId="11" fillId="0" borderId="0" xfId="0" applyFont="1" applyAlignment="1">
      <alignment horizontal="center" vertical="top" wrapText="1"/>
    </xf>
    <xf numFmtId="0" fontId="11" fillId="0" borderId="0" xfId="0" applyFont="1" applyFill="1"/>
    <xf numFmtId="0" fontId="11" fillId="0" borderId="0" xfId="50" applyFont="1" applyAlignment="1">
      <alignment horizontal="left" vertical="top" wrapText="1"/>
    </xf>
    <xf numFmtId="0" fontId="33" fillId="0" borderId="0" xfId="0" applyFont="1" applyAlignment="1">
      <alignment horizontal="left" vertical="top"/>
    </xf>
    <xf numFmtId="1" fontId="17" fillId="0" borderId="0" xfId="75" applyNumberFormat="1" applyFont="1" applyBorder="1"/>
    <xf numFmtId="1" fontId="11" fillId="0" borderId="0" xfId="75" applyNumberFormat="1" applyFont="1" applyBorder="1" applyAlignment="1">
      <alignment horizontal="center" vertical="center"/>
    </xf>
    <xf numFmtId="0" fontId="22" fillId="0" borderId="3" xfId="75" applyFont="1" applyBorder="1" applyAlignment="1">
      <alignment vertical="center" wrapText="1"/>
    </xf>
    <xf numFmtId="1" fontId="35" fillId="0" borderId="0" xfId="74" applyNumberFormat="1" applyFont="1" applyBorder="1" applyAlignment="1">
      <alignment horizontal="center" vertical="center" wrapText="1"/>
    </xf>
    <xf numFmtId="0" fontId="0" fillId="0" borderId="0" xfId="63" applyFont="1"/>
    <xf numFmtId="0" fontId="19" fillId="0" borderId="0" xfId="0" applyFont="1" applyFill="1"/>
    <xf numFmtId="167" fontId="24" fillId="0" borderId="0" xfId="75" applyNumberFormat="1" applyFont="1" applyFill="1" applyBorder="1" applyAlignment="1">
      <alignment vertical="center"/>
    </xf>
    <xf numFmtId="0" fontId="22" fillId="0" borderId="7" xfId="75" applyFont="1" applyBorder="1" applyAlignment="1">
      <alignment vertical="center"/>
    </xf>
    <xf numFmtId="0" fontId="22" fillId="0" borderId="2" xfId="74" applyFont="1" applyBorder="1" applyAlignment="1">
      <alignment vertical="center" wrapText="1"/>
    </xf>
    <xf numFmtId="0" fontId="11" fillId="0" borderId="0" xfId="56" applyBorder="1"/>
    <xf numFmtId="0" fontId="0" fillId="0" borderId="0" xfId="0" applyFont="1" applyFill="1" applyBorder="1" applyAlignment="1"/>
    <xf numFmtId="0" fontId="21" fillId="0" borderId="0" xfId="74" applyFont="1" applyFill="1"/>
    <xf numFmtId="0" fontId="11" fillId="0" borderId="0" xfId="0" applyFont="1" applyFill="1"/>
    <xf numFmtId="0" fontId="22" fillId="0" borderId="0" xfId="68" applyFont="1"/>
    <xf numFmtId="0" fontId="91" fillId="0" borderId="4" xfId="68" applyFont="1" applyBorder="1"/>
    <xf numFmtId="170" fontId="22" fillId="0" borderId="3" xfId="75" quotePrefix="1" applyNumberFormat="1" applyFont="1" applyFill="1" applyBorder="1" applyAlignment="1">
      <alignment horizontal="right"/>
    </xf>
    <xf numFmtId="1" fontId="22" fillId="0" borderId="0" xfId="0" applyNumberFormat="1" applyFont="1" applyFill="1"/>
    <xf numFmtId="0" fontId="0" fillId="0" borderId="0" xfId="0" applyBorder="1"/>
    <xf numFmtId="0" fontId="82" fillId="0" borderId="9" xfId="0" applyFont="1" applyFill="1" applyBorder="1" applyAlignment="1">
      <alignment horizontal="left" vertical="top"/>
    </xf>
    <xf numFmtId="0" fontId="22" fillId="0" borderId="0" xfId="0" applyFont="1" applyFill="1" applyBorder="1"/>
    <xf numFmtId="0" fontId="22" fillId="0" borderId="3" xfId="0" applyFont="1" applyFill="1" applyBorder="1"/>
    <xf numFmtId="0" fontId="24" fillId="0" borderId="0" xfId="0" applyFont="1" applyFill="1" applyBorder="1"/>
    <xf numFmtId="0" fontId="22" fillId="0" borderId="0" xfId="0" applyFont="1" applyFill="1" applyBorder="1" applyAlignment="1">
      <alignment horizontal="center" vertical="center"/>
    </xf>
    <xf numFmtId="0" fontId="81" fillId="0" borderId="0" xfId="0" applyFont="1" applyFill="1" applyBorder="1" applyAlignment="1">
      <alignment horizontal="left"/>
    </xf>
    <xf numFmtId="0" fontId="22" fillId="0" borderId="0" xfId="0" applyFont="1" applyFill="1" applyAlignment="1">
      <alignment vertical="center" wrapText="1"/>
    </xf>
    <xf numFmtId="0" fontId="28" fillId="0" borderId="0" xfId="74" applyFont="1" applyFill="1"/>
    <xf numFmtId="167" fontId="22" fillId="0" borderId="2" xfId="75" quotePrefix="1" applyNumberFormat="1" applyFont="1" applyFill="1" applyBorder="1" applyAlignment="1">
      <alignment horizontal="right"/>
    </xf>
    <xf numFmtId="0" fontId="17" fillId="0" borderId="1" xfId="0" applyFont="1" applyFill="1" applyBorder="1"/>
    <xf numFmtId="0" fontId="22" fillId="0" borderId="0" xfId="0" applyFont="1" applyFill="1" applyAlignment="1">
      <alignment horizontal="center" vertical="center" wrapText="1"/>
    </xf>
    <xf numFmtId="0" fontId="19" fillId="0" borderId="1" xfId="0" applyFont="1" applyFill="1" applyBorder="1"/>
    <xf numFmtId="170" fontId="17" fillId="0" borderId="0" xfId="74" applyNumberFormat="1" applyFont="1" applyFill="1"/>
    <xf numFmtId="0" fontId="21" fillId="0" borderId="0" xfId="69" applyFont="1" applyFill="1" applyAlignment="1"/>
    <xf numFmtId="0" fontId="22" fillId="0" borderId="0" xfId="0" applyFont="1" applyFill="1"/>
    <xf numFmtId="0" fontId="22" fillId="0" borderId="0" xfId="0" applyFont="1" applyFill="1" applyAlignment="1">
      <alignment vertical="center"/>
    </xf>
    <xf numFmtId="0" fontId="24" fillId="0" borderId="0" xfId="0" applyFont="1" applyFill="1"/>
    <xf numFmtId="167" fontId="22" fillId="0" borderId="0" xfId="75" quotePrefix="1" applyNumberFormat="1" applyFont="1" applyFill="1" applyBorder="1" applyAlignment="1">
      <alignment horizontal="left"/>
    </xf>
    <xf numFmtId="0" fontId="13" fillId="0" borderId="0" xfId="74" applyFont="1" applyFill="1" applyAlignment="1">
      <alignment horizontal="left"/>
    </xf>
    <xf numFmtId="0" fontId="11" fillId="0" borderId="0" xfId="69" applyFont="1" applyFill="1" applyAlignment="1"/>
    <xf numFmtId="167" fontId="22" fillId="0" borderId="2" xfId="75" quotePrefix="1" applyNumberFormat="1" applyFont="1" applyFill="1" applyBorder="1" applyAlignment="1">
      <alignment horizontal="center"/>
    </xf>
    <xf numFmtId="0" fontId="22" fillId="0" borderId="2" xfId="0" applyFont="1" applyFill="1" applyBorder="1"/>
    <xf numFmtId="170" fontId="22" fillId="0" borderId="0" xfId="75" quotePrefix="1" applyNumberFormat="1" applyFont="1" applyFill="1" applyBorder="1" applyAlignment="1">
      <alignment horizontal="right"/>
    </xf>
    <xf numFmtId="0" fontId="78" fillId="34" borderId="0" xfId="131" applyFont="1" applyFill="1" applyAlignment="1">
      <alignment vertical="top"/>
    </xf>
    <xf numFmtId="170" fontId="22" fillId="0" borderId="0" xfId="0" applyNumberFormat="1" applyFont="1" applyFill="1"/>
    <xf numFmtId="2" fontId="22" fillId="0" borderId="0" xfId="0" applyNumberFormat="1" applyFont="1" applyFill="1" applyAlignment="1">
      <alignment horizontal="center"/>
    </xf>
    <xf numFmtId="1" fontId="21" fillId="0" borderId="0" xfId="0" applyNumberFormat="1" applyFont="1" applyFill="1"/>
    <xf numFmtId="3" fontId="22" fillId="0" borderId="0" xfId="75" quotePrefix="1" applyNumberFormat="1" applyFont="1" applyFill="1" applyBorder="1" applyAlignment="1">
      <alignment horizontal="right"/>
    </xf>
    <xf numFmtId="170" fontId="21" fillId="0" borderId="0" xfId="75" applyNumberFormat="1" applyFont="1" applyFill="1" applyBorder="1" applyAlignment="1">
      <alignment horizontal="right"/>
    </xf>
    <xf numFmtId="3" fontId="21" fillId="0" borderId="0" xfId="76" applyNumberFormat="1" applyFont="1" applyFill="1"/>
    <xf numFmtId="2" fontId="21" fillId="0" borderId="0" xfId="0" applyNumberFormat="1" applyFont="1" applyFill="1" applyAlignment="1">
      <alignment horizontal="center"/>
    </xf>
    <xf numFmtId="170" fontId="21" fillId="0" borderId="0" xfId="0" applyNumberFormat="1" applyFont="1" applyFill="1"/>
    <xf numFmtId="170" fontId="22" fillId="0" borderId="0" xfId="75" applyNumberFormat="1" applyFont="1" applyFill="1" applyBorder="1" applyAlignment="1">
      <alignment horizontal="right"/>
    </xf>
    <xf numFmtId="0" fontId="0" fillId="0" borderId="0" xfId="74" applyFont="1" applyFill="1"/>
    <xf numFmtId="0" fontId="11" fillId="0" borderId="0" xfId="74" applyFont="1" applyFill="1" applyAlignment="1"/>
    <xf numFmtId="0" fontId="21" fillId="0" borderId="0" xfId="74" applyFont="1" applyFill="1" applyAlignment="1"/>
    <xf numFmtId="0" fontId="33" fillId="0" borderId="0" xfId="0" applyFont="1" applyAlignment="1">
      <alignment vertical="top"/>
    </xf>
    <xf numFmtId="3" fontId="83" fillId="0" borderId="0" xfId="0" applyNumberFormat="1" applyFont="1"/>
    <xf numFmtId="0" fontId="10" fillId="0" borderId="0" xfId="51" applyFont="1" applyFill="1"/>
    <xf numFmtId="0" fontId="35" fillId="0" borderId="0" xfId="75" applyFont="1" applyFill="1" applyAlignment="1">
      <alignment horizontal="center"/>
    </xf>
    <xf numFmtId="0" fontId="35" fillId="0" borderId="0" xfId="74" applyFont="1" applyFill="1" applyAlignment="1">
      <alignment horizontal="center"/>
    </xf>
    <xf numFmtId="1" fontId="35" fillId="0" borderId="0" xfId="74" applyNumberFormat="1" applyFont="1" applyFill="1" applyAlignment="1">
      <alignment horizontal="center"/>
    </xf>
    <xf numFmtId="0" fontId="35" fillId="0" borderId="1" xfId="75" applyFont="1" applyFill="1" applyBorder="1" applyAlignment="1">
      <alignment horizontal="center"/>
    </xf>
    <xf numFmtId="0" fontId="35" fillId="0" borderId="1" xfId="74" applyFont="1" applyFill="1" applyBorder="1" applyAlignment="1">
      <alignment horizontal="center"/>
    </xf>
    <xf numFmtId="1" fontId="35" fillId="0" borderId="1" xfId="74" applyNumberFormat="1" applyFont="1" applyFill="1" applyBorder="1" applyAlignment="1">
      <alignment horizontal="center"/>
    </xf>
    <xf numFmtId="0" fontId="35" fillId="0" borderId="0" xfId="75" applyFont="1" applyFill="1" applyBorder="1" applyAlignment="1">
      <alignment horizontal="left"/>
    </xf>
    <xf numFmtId="2" fontId="35" fillId="0" borderId="0" xfId="75" applyNumberFormat="1" applyFont="1" applyFill="1" applyBorder="1" applyAlignment="1">
      <alignment horizontal="center"/>
    </xf>
    <xf numFmtId="0" fontId="41" fillId="0" borderId="0" xfId="75" applyFont="1" applyFill="1" applyBorder="1" applyAlignment="1">
      <alignment horizontal="left"/>
    </xf>
    <xf numFmtId="0" fontId="11" fillId="0" borderId="4" xfId="75" applyFont="1" applyFill="1" applyBorder="1" applyAlignment="1">
      <alignment horizontal="left"/>
    </xf>
    <xf numFmtId="0" fontId="11" fillId="0" borderId="4" xfId="0" applyFont="1" applyFill="1" applyBorder="1" applyAlignment="1"/>
    <xf numFmtId="0" fontId="17" fillId="0" borderId="0" xfId="75" applyFont="1" applyFill="1" applyAlignment="1">
      <alignment horizontal="left"/>
    </xf>
    <xf numFmtId="0" fontId="0" fillId="0" borderId="0" xfId="0" applyFill="1" applyBorder="1" applyAlignment="1"/>
    <xf numFmtId="0" fontId="34" fillId="0" borderId="0" xfId="75" applyFont="1" applyFill="1" applyAlignment="1">
      <alignment horizontal="left"/>
    </xf>
    <xf numFmtId="0" fontId="13" fillId="0" borderId="0" xfId="65" applyFill="1" applyBorder="1" applyAlignment="1"/>
    <xf numFmtId="0" fontId="13" fillId="0" borderId="0" xfId="65" applyFill="1"/>
    <xf numFmtId="0" fontId="13" fillId="0" borderId="0" xfId="75" applyFont="1" applyFill="1" applyBorder="1" applyAlignment="1"/>
    <xf numFmtId="0" fontId="0" fillId="0" borderId="0" xfId="65" applyFont="1" applyFill="1"/>
    <xf numFmtId="0" fontId="0" fillId="2" borderId="0" xfId="42" applyFont="1" applyFill="1" applyAlignment="1"/>
    <xf numFmtId="0" fontId="8" fillId="0" borderId="0" xfId="75" applyFont="1" applyFill="1" applyAlignment="1">
      <alignment vertical="center"/>
    </xf>
    <xf numFmtId="0" fontId="35" fillId="0" borderId="3" xfId="75" applyFont="1" applyFill="1" applyBorder="1" applyAlignment="1">
      <alignment horizontal="center"/>
    </xf>
    <xf numFmtId="0" fontId="0" fillId="0" borderId="5" xfId="0" applyFill="1" applyBorder="1"/>
    <xf numFmtId="2" fontId="0" fillId="0" borderId="5" xfId="0" applyNumberFormat="1" applyFill="1" applyBorder="1"/>
    <xf numFmtId="0" fontId="34" fillId="0" borderId="0" xfId="64" applyFont="1" applyFill="1"/>
    <xf numFmtId="0" fontId="13" fillId="0" borderId="0" xfId="64" applyFont="1" applyFill="1" applyBorder="1" applyAlignment="1"/>
    <xf numFmtId="0" fontId="13" fillId="0" borderId="0" xfId="64" applyFont="1" applyFill="1"/>
    <xf numFmtId="0" fontId="0" fillId="0" borderId="0" xfId="64" applyFont="1" applyFill="1"/>
    <xf numFmtId="0" fontId="19" fillId="0" borderId="0" xfId="0" applyFont="1" applyFill="1" applyBorder="1"/>
    <xf numFmtId="167" fontId="24" fillId="0" borderId="0" xfId="75" applyNumberFormat="1" applyFont="1" applyFill="1" applyBorder="1" applyAlignment="1"/>
    <xf numFmtId="0" fontId="22" fillId="0" borderId="0" xfId="0" applyFont="1" applyFill="1" applyAlignment="1">
      <alignment horizontal="right" wrapText="1"/>
    </xf>
    <xf numFmtId="9" fontId="22" fillId="0" borderId="0" xfId="81" quotePrefix="1" applyNumberFormat="1" applyFont="1" applyFill="1" applyBorder="1" applyAlignment="1">
      <alignment horizontal="right"/>
    </xf>
    <xf numFmtId="164" fontId="22" fillId="0" borderId="0" xfId="0" applyNumberFormat="1" applyFont="1" applyFill="1"/>
    <xf numFmtId="1" fontId="21" fillId="0" borderId="0" xfId="0" applyNumberFormat="1" applyFont="1" applyFill="1" applyAlignment="1">
      <alignment horizontal="right"/>
    </xf>
    <xf numFmtId="0" fontId="22" fillId="0" borderId="0" xfId="0" applyFont="1" applyFill="1"/>
    <xf numFmtId="2" fontId="17" fillId="0" borderId="0" xfId="0" applyNumberFormat="1" applyFont="1" applyFill="1"/>
    <xf numFmtId="0" fontId="17" fillId="0" borderId="0" xfId="0" applyFont="1" applyFill="1" applyAlignment="1">
      <alignment horizontal="right"/>
    </xf>
    <xf numFmtId="0" fontId="0" fillId="0" borderId="0" xfId="74" applyFont="1" applyFill="1"/>
    <xf numFmtId="0" fontId="22" fillId="0" borderId="1" xfId="0" applyFont="1" applyFill="1" applyBorder="1"/>
    <xf numFmtId="170" fontId="22" fillId="0" borderId="1" xfId="75" quotePrefix="1" applyNumberFormat="1" applyFont="1" applyFill="1" applyBorder="1" applyAlignment="1">
      <alignment horizontal="right"/>
    </xf>
    <xf numFmtId="3" fontId="11" fillId="0" borderId="0" xfId="75" quotePrefix="1" applyNumberFormat="1" applyFont="1" applyFill="1" applyBorder="1" applyAlignment="1">
      <alignment horizontal="right"/>
    </xf>
    <xf numFmtId="2" fontId="11" fillId="0" borderId="0" xfId="0" applyNumberFormat="1" applyFont="1" applyFill="1" applyAlignment="1">
      <alignment horizontal="center"/>
    </xf>
    <xf numFmtId="9" fontId="11" fillId="0" borderId="0" xfId="81" quotePrefix="1" applyNumberFormat="1" applyFont="1" applyFill="1" applyBorder="1" applyAlignment="1">
      <alignment horizontal="right"/>
    </xf>
    <xf numFmtId="164" fontId="11" fillId="0" borderId="0" xfId="0" applyNumberFormat="1" applyFont="1" applyFill="1"/>
    <xf numFmtId="0" fontId="22" fillId="0" borderId="0" xfId="0" applyFont="1" applyFill="1" applyBorder="1" applyAlignment="1">
      <alignment horizontal="right" wrapText="1"/>
    </xf>
    <xf numFmtId="0" fontId="21" fillId="0" borderId="0" xfId="0" applyFont="1" applyFill="1" applyBorder="1"/>
    <xf numFmtId="3" fontId="21" fillId="0" borderId="0" xfId="75" quotePrefix="1" applyNumberFormat="1" applyFont="1" applyFill="1" applyBorder="1" applyAlignment="1">
      <alignment horizontal="right"/>
    </xf>
    <xf numFmtId="0" fontId="21" fillId="0" borderId="0" xfId="74" applyFont="1" applyFill="1" applyBorder="1"/>
    <xf numFmtId="2" fontId="21" fillId="0" borderId="0" xfId="0" applyNumberFormat="1" applyFont="1" applyFill="1" applyBorder="1" applyAlignment="1">
      <alignment horizontal="center"/>
    </xf>
    <xf numFmtId="0" fontId="0" fillId="0" borderId="0" xfId="0"/>
    <xf numFmtId="0" fontId="22" fillId="0" borderId="2" xfId="0" applyFont="1" applyFill="1" applyBorder="1" applyAlignment="1">
      <alignment horizontal="center"/>
    </xf>
    <xf numFmtId="167" fontId="22" fillId="0" borderId="2" xfId="75" applyNumberFormat="1" applyFont="1" applyFill="1" applyBorder="1" applyAlignment="1">
      <alignment horizontal="right"/>
    </xf>
    <xf numFmtId="1" fontId="22" fillId="0" borderId="0" xfId="75" quotePrefix="1" applyNumberFormat="1" applyFont="1" applyFill="1" applyBorder="1" applyAlignment="1">
      <alignment horizontal="right" vertical="center"/>
    </xf>
    <xf numFmtId="1" fontId="22" fillId="0" borderId="0" xfId="75" quotePrefix="1" applyNumberFormat="1" applyFont="1" applyFill="1" applyBorder="1" applyAlignment="1">
      <alignment horizontal="right"/>
    </xf>
    <xf numFmtId="1" fontId="21" fillId="0" borderId="0" xfId="74" applyNumberFormat="1" applyFont="1" applyFill="1" applyAlignment="1">
      <alignment horizontal="right" indent="3"/>
    </xf>
    <xf numFmtId="0" fontId="21" fillId="0" borderId="0" xfId="52" applyFont="1" applyFill="1" applyAlignment="1"/>
    <xf numFmtId="0" fontId="21" fillId="0" borderId="0" xfId="53" applyFont="1" applyFill="1" applyAlignment="1"/>
    <xf numFmtId="1" fontId="21" fillId="0" borderId="0" xfId="75" quotePrefix="1" applyNumberFormat="1" applyFont="1" applyFill="1" applyBorder="1" applyAlignment="1">
      <alignment horizontal="right"/>
    </xf>
    <xf numFmtId="3" fontId="21" fillId="0" borderId="0" xfId="43" applyNumberFormat="1" applyFont="1" applyFill="1" applyAlignment="1">
      <alignment horizontal="right"/>
    </xf>
    <xf numFmtId="170" fontId="21" fillId="0" borderId="0" xfId="75" quotePrefix="1" applyNumberFormat="1" applyFont="1" applyFill="1" applyBorder="1" applyAlignment="1">
      <alignment horizontal="right"/>
    </xf>
    <xf numFmtId="170" fontId="21" fillId="0" borderId="0" xfId="0" applyNumberFormat="1" applyFont="1" applyFill="1" applyBorder="1"/>
    <xf numFmtId="0" fontId="17" fillId="0" borderId="4" xfId="0" applyFont="1" applyFill="1" applyBorder="1"/>
    <xf numFmtId="170" fontId="17" fillId="0" borderId="4" xfId="75" quotePrefix="1" applyNumberFormat="1" applyFont="1" applyFill="1" applyBorder="1" applyAlignment="1">
      <alignment horizontal="right"/>
    </xf>
    <xf numFmtId="170" fontId="17" fillId="0" borderId="4" xfId="0" applyNumberFormat="1" applyFont="1" applyFill="1" applyBorder="1"/>
    <xf numFmtId="3" fontId="17" fillId="0" borderId="4" xfId="75" quotePrefix="1" applyNumberFormat="1" applyFont="1" applyFill="1" applyBorder="1" applyAlignment="1">
      <alignment horizontal="right"/>
    </xf>
    <xf numFmtId="2" fontId="17" fillId="0" borderId="4" xfId="0" applyNumberFormat="1" applyFont="1" applyFill="1" applyBorder="1" applyAlignment="1">
      <alignment horizontal="center"/>
    </xf>
    <xf numFmtId="0" fontId="45" fillId="0" borderId="0" xfId="0" applyFont="1" applyFill="1"/>
    <xf numFmtId="0" fontId="13" fillId="0" borderId="0" xfId="42" applyFont="1" applyFill="1" applyAlignment="1"/>
    <xf numFmtId="0" fontId="0" fillId="0" borderId="0" xfId="42" applyFont="1" applyFill="1" applyAlignment="1"/>
    <xf numFmtId="0" fontId="13" fillId="0" borderId="0" xfId="74" applyFont="1" applyAlignment="1">
      <alignment vertical="top"/>
    </xf>
    <xf numFmtId="0" fontId="43" fillId="0" borderId="0" xfId="34" applyFont="1" applyFill="1" applyAlignment="1" applyProtection="1"/>
    <xf numFmtId="0" fontId="43" fillId="0" borderId="0" xfId="34" applyFont="1" applyAlignment="1" applyProtection="1"/>
    <xf numFmtId="0" fontId="8" fillId="0" borderId="0" xfId="75" applyFont="1" applyAlignment="1">
      <alignment vertical="center"/>
    </xf>
    <xf numFmtId="0" fontId="0" fillId="0" borderId="0" xfId="0"/>
    <xf numFmtId="0" fontId="11" fillId="0" borderId="0" xfId="0" applyFont="1" applyFill="1"/>
    <xf numFmtId="0" fontId="75" fillId="0" borderId="0" xfId="77" applyFont="1" applyFill="1" applyAlignment="1">
      <alignment vertical="top"/>
    </xf>
    <xf numFmtId="0" fontId="0" fillId="0" borderId="0" xfId="74" applyFont="1" applyFill="1" applyAlignment="1">
      <alignment horizontal="left"/>
    </xf>
    <xf numFmtId="0" fontId="0" fillId="0" borderId="0" xfId="75" applyFont="1" applyFill="1" applyBorder="1" applyAlignment="1"/>
    <xf numFmtId="0" fontId="0" fillId="0" borderId="0" xfId="0"/>
    <xf numFmtId="0" fontId="79" fillId="0" borderId="0" xfId="0" applyFont="1" applyFill="1" applyBorder="1" applyAlignment="1"/>
    <xf numFmtId="1" fontId="11" fillId="0" borderId="0" xfId="75" applyNumberFormat="1" applyFont="1" applyFill="1" applyBorder="1" applyAlignment="1">
      <alignment horizontal="right"/>
    </xf>
    <xf numFmtId="0" fontId="11" fillId="0" borderId="0" xfId="75" applyFont="1" applyBorder="1" applyAlignment="1">
      <alignment horizontal="left"/>
    </xf>
    <xf numFmtId="0" fontId="11" fillId="0" borderId="0" xfId="56" applyFont="1" applyAlignment="1">
      <alignment vertical="top"/>
    </xf>
    <xf numFmtId="0" fontId="22" fillId="0" borderId="0" xfId="0" applyFont="1" applyFill="1"/>
    <xf numFmtId="0" fontId="0" fillId="0" borderId="0" xfId="74" applyFont="1" applyFill="1"/>
    <xf numFmtId="0" fontId="8" fillId="0" borderId="0" xfId="0" applyFont="1" applyFill="1" applyAlignment="1">
      <alignment horizontal="left" wrapText="1"/>
    </xf>
    <xf numFmtId="0" fontId="8" fillId="0" borderId="0" xfId="0" applyFont="1"/>
    <xf numFmtId="0" fontId="8" fillId="0" borderId="0" xfId="0" applyFont="1" applyFill="1"/>
    <xf numFmtId="0" fontId="11" fillId="0" borderId="0" xfId="74" applyFont="1" applyFill="1"/>
    <xf numFmtId="0" fontId="11" fillId="0" borderId="0" xfId="0" applyFont="1"/>
    <xf numFmtId="0" fontId="11" fillId="0" borderId="0" xfId="0" applyFont="1" applyFill="1"/>
    <xf numFmtId="0" fontId="22" fillId="0" borderId="0" xfId="0" applyFont="1"/>
    <xf numFmtId="0" fontId="11" fillId="0" borderId="1" xfId="0" applyFont="1" applyFill="1" applyBorder="1"/>
    <xf numFmtId="0" fontId="8" fillId="0" borderId="1" xfId="0" applyFont="1" applyFill="1" applyBorder="1"/>
    <xf numFmtId="3" fontId="22" fillId="0" borderId="0" xfId="0" applyNumberFormat="1" applyFont="1" applyFill="1"/>
    <xf numFmtId="3" fontId="11" fillId="0" borderId="0" xfId="0" applyNumberFormat="1" applyFont="1" applyFill="1"/>
    <xf numFmtId="0" fontId="10" fillId="0" borderId="0" xfId="0" applyFont="1" applyFill="1"/>
    <xf numFmtId="0" fontId="11" fillId="0" borderId="0" xfId="0" applyFont="1" applyFill="1" applyBorder="1"/>
    <xf numFmtId="0" fontId="10" fillId="0" borderId="0" xfId="74" applyFont="1" applyFill="1"/>
    <xf numFmtId="0" fontId="11" fillId="0" borderId="0" xfId="74" applyFont="1" applyFill="1" applyBorder="1"/>
    <xf numFmtId="2" fontId="11" fillId="0" borderId="0" xfId="0" applyNumberFormat="1" applyFont="1" applyFill="1" applyBorder="1" applyAlignment="1">
      <alignment horizontal="center"/>
    </xf>
    <xf numFmtId="0" fontId="11" fillId="0" borderId="4" xfId="0" applyFont="1" applyFill="1" applyBorder="1"/>
    <xf numFmtId="3" fontId="11" fillId="0" borderId="4" xfId="75" quotePrefix="1" applyNumberFormat="1" applyFont="1" applyFill="1" applyBorder="1" applyAlignment="1">
      <alignment horizontal="right"/>
    </xf>
    <xf numFmtId="2" fontId="11" fillId="0" borderId="4" xfId="0" applyNumberFormat="1" applyFont="1" applyFill="1" applyBorder="1" applyAlignment="1">
      <alignment horizontal="center"/>
    </xf>
    <xf numFmtId="2" fontId="10" fillId="0" borderId="0" xfId="0" applyNumberFormat="1" applyFont="1" applyFill="1" applyBorder="1" applyAlignment="1">
      <alignment horizontal="center"/>
    </xf>
    <xf numFmtId="3" fontId="10" fillId="0" borderId="0" xfId="74" applyNumberFormat="1" applyFont="1" applyFill="1"/>
    <xf numFmtId="0" fontId="19" fillId="0" borderId="0" xfId="0" applyFont="1" applyFill="1"/>
    <xf numFmtId="0" fontId="8" fillId="0" borderId="24" xfId="75" applyFont="1" applyBorder="1" applyAlignment="1">
      <alignment horizontal="center"/>
    </xf>
    <xf numFmtId="0" fontId="35" fillId="0" borderId="2" xfId="75" applyFont="1" applyFill="1" applyBorder="1" applyAlignment="1">
      <alignment horizontal="center"/>
    </xf>
    <xf numFmtId="0" fontId="8" fillId="0" borderId="1" xfId="75" applyFont="1" applyBorder="1" applyAlignment="1">
      <alignment horizontal="centerContinuous"/>
    </xf>
    <xf numFmtId="0" fontId="0" fillId="0" borderId="0" xfId="0" applyAlignment="1">
      <alignment vertical="top"/>
    </xf>
    <xf numFmtId="0" fontId="8" fillId="0" borderId="24" xfId="75" applyFont="1" applyBorder="1" applyAlignment="1">
      <alignment horizontal="centerContinuous"/>
    </xf>
    <xf numFmtId="0" fontId="13" fillId="0" borderId="0" xfId="75" applyFont="1" applyAlignment="1">
      <alignment vertical="top"/>
    </xf>
    <xf numFmtId="0" fontId="8" fillId="0" borderId="1" xfId="75" applyFont="1" applyBorder="1" applyAlignment="1">
      <alignment horizontal="center"/>
    </xf>
    <xf numFmtId="0" fontId="0" fillId="0" borderId="0" xfId="0" applyAlignment="1"/>
    <xf numFmtId="0" fontId="22" fillId="0" borderId="0" xfId="59" applyFont="1" applyBorder="1" applyAlignment="1">
      <alignment horizontal="center" vertical="center" wrapText="1"/>
    </xf>
    <xf numFmtId="1" fontId="22" fillId="0" borderId="0" xfId="74" applyNumberFormat="1" applyFont="1" applyAlignment="1">
      <alignment horizontal="center" vertical="center" wrapText="1"/>
    </xf>
    <xf numFmtId="0" fontId="11" fillId="0" borderId="0" xfId="59" applyFont="1"/>
    <xf numFmtId="0" fontId="22" fillId="0" borderId="2" xfId="74" applyFont="1" applyBorder="1" applyAlignment="1"/>
    <xf numFmtId="0" fontId="22" fillId="0" borderId="2" xfId="75" applyFont="1" applyBorder="1" applyAlignment="1">
      <alignment horizontal="center" vertical="center"/>
    </xf>
    <xf numFmtId="0" fontId="22" fillId="0" borderId="2" xfId="75" applyFont="1" applyBorder="1" applyAlignment="1">
      <alignment horizontal="centerContinuous" vertical="center"/>
    </xf>
    <xf numFmtId="0" fontId="22" fillId="0" borderId="0" xfId="75" applyFont="1" applyAlignment="1">
      <alignment horizontal="center" vertical="center"/>
    </xf>
    <xf numFmtId="1" fontId="22" fillId="0" borderId="0" xfId="74" applyNumberFormat="1" applyFont="1" applyAlignment="1">
      <alignment horizontal="center" vertical="center"/>
    </xf>
    <xf numFmtId="0" fontId="22" fillId="0" borderId="3" xfId="75" applyFont="1" applyBorder="1" applyAlignment="1">
      <alignment horizontal="center" vertical="center"/>
    </xf>
    <xf numFmtId="0" fontId="11" fillId="0" borderId="3" xfId="75" applyFont="1" applyBorder="1" applyAlignment="1">
      <alignment horizontal="center"/>
    </xf>
    <xf numFmtId="1" fontId="11" fillId="0" borderId="3" xfId="75" applyNumberFormat="1" applyFont="1" applyBorder="1" applyAlignment="1">
      <alignment horizontal="center"/>
    </xf>
    <xf numFmtId="0" fontId="22" fillId="0" borderId="0" xfId="75" applyFont="1" applyAlignment="1">
      <alignment horizontal="center"/>
    </xf>
    <xf numFmtId="0" fontId="22" fillId="0" borderId="0" xfId="75" applyFont="1" applyBorder="1"/>
    <xf numFmtId="0" fontId="22" fillId="0" borderId="2" xfId="75" applyFont="1" applyBorder="1"/>
    <xf numFmtId="0" fontId="22" fillId="0" borderId="3" xfId="75" applyFont="1" applyBorder="1"/>
    <xf numFmtId="0" fontId="0" fillId="0" borderId="0" xfId="0"/>
    <xf numFmtId="0" fontId="22" fillId="0" borderId="0" xfId="75" applyFont="1" applyBorder="1" applyAlignment="1">
      <alignment horizontal="center"/>
    </xf>
    <xf numFmtId="0" fontId="22" fillId="0" borderId="0" xfId="75" applyFont="1" applyAlignment="1">
      <alignment horizontal="center"/>
    </xf>
    <xf numFmtId="0" fontId="22" fillId="0" borderId="2" xfId="74" applyFont="1" applyBorder="1" applyAlignment="1"/>
    <xf numFmtId="0" fontId="11" fillId="0" borderId="1" xfId="62" applyFont="1" applyBorder="1" applyAlignment="1">
      <alignment vertical="center" wrapText="1"/>
    </xf>
    <xf numFmtId="0" fontId="22" fillId="0" borderId="0" xfId="75" applyFont="1" applyAlignment="1">
      <alignment horizontal="center"/>
    </xf>
    <xf numFmtId="1" fontId="22" fillId="0" borderId="6" xfId="74" applyNumberFormat="1" applyFont="1" applyBorder="1"/>
    <xf numFmtId="0" fontId="22" fillId="0" borderId="2" xfId="74" applyFont="1" applyBorder="1" applyAlignment="1"/>
    <xf numFmtId="1" fontId="11" fillId="0" borderId="6" xfId="74" applyNumberFormat="1" applyFont="1" applyBorder="1"/>
    <xf numFmtId="0" fontId="0" fillId="0" borderId="0" xfId="75" applyFont="1" applyBorder="1" applyAlignment="1">
      <alignment vertical="top"/>
    </xf>
    <xf numFmtId="0" fontId="0" fillId="0" borderId="0" xfId="75" applyFont="1" applyBorder="1" applyAlignment="1">
      <alignment vertical="top"/>
    </xf>
    <xf numFmtId="170" fontId="22" fillId="0" borderId="3" xfId="75" quotePrefix="1" applyNumberFormat="1" applyFont="1" applyFill="1" applyBorder="1" applyAlignment="1">
      <alignment horizontal="right"/>
    </xf>
    <xf numFmtId="0" fontId="22" fillId="0" borderId="3" xfId="0" applyFont="1" applyFill="1" applyBorder="1"/>
    <xf numFmtId="167" fontId="22" fillId="0" borderId="2" xfId="75" quotePrefix="1" applyNumberFormat="1" applyFont="1" applyFill="1" applyBorder="1" applyAlignment="1">
      <alignment horizontal="right"/>
    </xf>
    <xf numFmtId="0" fontId="22" fillId="0" borderId="0" xfId="0" applyFont="1" applyFill="1" applyAlignment="1">
      <alignment vertical="center"/>
    </xf>
    <xf numFmtId="167" fontId="22" fillId="0" borderId="0" xfId="75" quotePrefix="1" applyNumberFormat="1" applyFont="1" applyFill="1" applyBorder="1" applyAlignment="1">
      <alignment horizontal="left"/>
    </xf>
    <xf numFmtId="2" fontId="22" fillId="0" borderId="0" xfId="0" applyNumberFormat="1" applyFont="1" applyFill="1" applyAlignment="1">
      <alignment horizontal="center"/>
    </xf>
    <xf numFmtId="3" fontId="22" fillId="0" borderId="0" xfId="75" quotePrefix="1" applyNumberFormat="1" applyFont="1" applyFill="1" applyBorder="1" applyAlignment="1">
      <alignment horizontal="right"/>
    </xf>
    <xf numFmtId="0" fontId="22" fillId="0" borderId="0" xfId="0" applyFont="1" applyFill="1" applyBorder="1" applyAlignment="1">
      <alignment horizontal="left" vertical="top"/>
    </xf>
    <xf numFmtId="167" fontId="22" fillId="0" borderId="0" xfId="75" applyNumberFormat="1" applyFont="1" applyFill="1" applyBorder="1" applyAlignment="1">
      <alignment horizontal="right"/>
    </xf>
    <xf numFmtId="0" fontId="22" fillId="0" borderId="0" xfId="0" applyFont="1" applyFill="1" applyBorder="1" applyAlignment="1">
      <alignment horizontal="center" vertical="top"/>
    </xf>
    <xf numFmtId="0" fontId="22" fillId="0" borderId="0" xfId="0" applyFont="1" applyFill="1" applyAlignment="1">
      <alignment horizontal="right"/>
    </xf>
    <xf numFmtId="0" fontId="22" fillId="0" borderId="0" xfId="0" applyFont="1" applyFill="1" applyAlignment="1">
      <alignment wrapText="1"/>
    </xf>
    <xf numFmtId="0" fontId="22" fillId="0" borderId="0" xfId="0" applyFont="1" applyFill="1" applyAlignment="1">
      <alignment horizontal="right" wrapText="1"/>
    </xf>
    <xf numFmtId="0" fontId="22" fillId="0" borderId="0" xfId="0" quotePrefix="1" applyFont="1" applyFill="1" applyAlignment="1">
      <alignment horizontal="right" wrapText="1"/>
    </xf>
    <xf numFmtId="1" fontId="22" fillId="0" borderId="0" xfId="0" applyNumberFormat="1" applyFont="1" applyFill="1" applyAlignment="1">
      <alignment horizontal="right"/>
    </xf>
    <xf numFmtId="9" fontId="22" fillId="0" borderId="0" xfId="81" quotePrefix="1" applyNumberFormat="1" applyFont="1" applyFill="1" applyBorder="1" applyAlignment="1">
      <alignment horizontal="right"/>
    </xf>
    <xf numFmtId="164" fontId="22" fillId="0" borderId="0" xfId="0" applyNumberFormat="1" applyFont="1" applyFill="1"/>
    <xf numFmtId="0" fontId="34" fillId="0" borderId="0" xfId="63" applyFont="1" applyFill="1"/>
    <xf numFmtId="164" fontId="11" fillId="0" borderId="0" xfId="0" applyNumberFormat="1" applyFont="1" applyFill="1"/>
    <xf numFmtId="0" fontId="22" fillId="0" borderId="0" xfId="0" applyFont="1" applyFill="1"/>
    <xf numFmtId="0" fontId="13" fillId="0" borderId="0" xfId="74" applyFont="1" applyFill="1"/>
    <xf numFmtId="0" fontId="11" fillId="0" borderId="0" xfId="0" applyFont="1" applyFill="1"/>
    <xf numFmtId="0" fontId="11" fillId="0" borderId="0" xfId="0" applyFont="1" applyFill="1" applyAlignment="1">
      <alignment horizontal="right"/>
    </xf>
    <xf numFmtId="167" fontId="22" fillId="0" borderId="0" xfId="75" applyNumberFormat="1" applyFont="1" applyFill="1" applyBorder="1" applyAlignment="1">
      <alignment horizontal="left" vertical="center"/>
    </xf>
    <xf numFmtId="1" fontId="22" fillId="0" borderId="0" xfId="0" applyNumberFormat="1" applyFont="1" applyFill="1" applyAlignment="1">
      <alignment vertical="center"/>
    </xf>
    <xf numFmtId="0" fontId="22" fillId="0" borderId="0" xfId="0" applyFont="1" applyFill="1" applyBorder="1" applyAlignment="1">
      <alignment horizontal="center" vertical="center"/>
    </xf>
    <xf numFmtId="0" fontId="22" fillId="0" borderId="0" xfId="0" applyFont="1" applyFill="1" applyAlignment="1">
      <alignment vertical="center" wrapText="1"/>
    </xf>
    <xf numFmtId="167" fontId="22" fillId="0" borderId="2" xfId="75" quotePrefix="1" applyNumberFormat="1" applyFont="1" applyFill="1" applyBorder="1" applyAlignment="1">
      <alignment horizontal="right"/>
    </xf>
    <xf numFmtId="0" fontId="22" fillId="0" borderId="0" xfId="0" applyFont="1" applyFill="1" applyAlignment="1">
      <alignment vertical="center"/>
    </xf>
    <xf numFmtId="167" fontId="22" fillId="0" borderId="2" xfId="75" quotePrefix="1" applyNumberFormat="1" applyFont="1" applyFill="1" applyBorder="1" applyAlignment="1">
      <alignment horizontal="center"/>
    </xf>
    <xf numFmtId="0" fontId="22" fillId="0" borderId="2" xfId="0" applyFont="1" applyFill="1" applyBorder="1"/>
    <xf numFmtId="0" fontId="22" fillId="0" borderId="0" xfId="0" applyFont="1" applyFill="1" applyAlignment="1">
      <alignment horizontal="center" vertical="center" wrapText="1"/>
    </xf>
    <xf numFmtId="0" fontId="0" fillId="0" borderId="0" xfId="75" applyFont="1" applyFill="1" applyBorder="1" applyAlignment="1"/>
    <xf numFmtId="0" fontId="22" fillId="0" borderId="2" xfId="74" applyFont="1" applyBorder="1" applyAlignment="1"/>
    <xf numFmtId="0" fontId="13" fillId="0" borderId="0" xfId="74" applyFont="1"/>
    <xf numFmtId="0" fontId="34" fillId="0" borderId="0" xfId="74" applyFont="1"/>
    <xf numFmtId="0" fontId="13" fillId="0" borderId="0" xfId="74" applyFont="1"/>
    <xf numFmtId="0" fontId="13" fillId="0" borderId="0" xfId="75" applyFont="1" applyFill="1" applyAlignment="1">
      <alignment horizontal="left"/>
    </xf>
    <xf numFmtId="0" fontId="13" fillId="0" borderId="0" xfId="75" applyFont="1" applyBorder="1" applyAlignment="1"/>
    <xf numFmtId="0" fontId="13" fillId="0" borderId="0" xfId="75" applyFont="1" applyBorder="1" applyAlignment="1">
      <alignment wrapText="1"/>
    </xf>
    <xf numFmtId="0" fontId="13" fillId="0" borderId="0" xfId="0" applyFont="1" applyBorder="1" applyAlignment="1">
      <alignment wrapText="1"/>
    </xf>
    <xf numFmtId="0" fontId="13" fillId="0" borderId="0" xfId="75" applyFont="1" applyBorder="1" applyAlignment="1">
      <alignment vertical="top" wrapText="1"/>
    </xf>
    <xf numFmtId="0" fontId="22" fillId="0" borderId="0" xfId="0" applyFont="1" applyFill="1" applyAlignment="1">
      <alignment vertical="center"/>
    </xf>
    <xf numFmtId="167" fontId="22" fillId="0" borderId="0" xfId="75" quotePrefix="1" applyNumberFormat="1" applyFont="1" applyFill="1" applyBorder="1" applyAlignment="1">
      <alignment horizontal="left"/>
    </xf>
    <xf numFmtId="0" fontId="22" fillId="0" borderId="0" xfId="0" applyFont="1" applyFill="1" applyBorder="1" applyAlignment="1">
      <alignment horizontal="left" vertical="top"/>
    </xf>
    <xf numFmtId="0" fontId="22" fillId="0" borderId="0" xfId="0" applyFont="1" applyFill="1" applyBorder="1" applyAlignment="1">
      <alignment horizontal="center" vertical="top"/>
    </xf>
    <xf numFmtId="0" fontId="22" fillId="0" borderId="0" xfId="0" applyFont="1" applyFill="1" applyAlignment="1">
      <alignment horizontal="right"/>
    </xf>
    <xf numFmtId="0" fontId="22" fillId="0" borderId="0" xfId="0" applyFont="1" applyFill="1" applyAlignment="1">
      <alignment wrapText="1"/>
    </xf>
    <xf numFmtId="0" fontId="22" fillId="0" borderId="0" xfId="0" applyFont="1" applyFill="1" applyAlignment="1">
      <alignment horizontal="right" wrapText="1"/>
    </xf>
    <xf numFmtId="0" fontId="22" fillId="0" borderId="0" xfId="0" quotePrefix="1" applyFont="1" applyFill="1" applyAlignment="1">
      <alignment horizontal="right" wrapText="1"/>
    </xf>
    <xf numFmtId="0" fontId="22" fillId="0" borderId="0" xfId="0" applyFont="1" applyFill="1"/>
    <xf numFmtId="167" fontId="22" fillId="0" borderId="0" xfId="75" applyNumberFormat="1" applyFont="1" applyFill="1" applyBorder="1" applyAlignment="1">
      <alignment horizontal="left" vertical="center"/>
    </xf>
    <xf numFmtId="0" fontId="22" fillId="0" borderId="0" xfId="0" applyFont="1" applyFill="1" applyBorder="1"/>
    <xf numFmtId="0" fontId="22" fillId="0" borderId="0" xfId="0" applyFont="1" applyFill="1" applyAlignment="1">
      <alignment vertical="center"/>
    </xf>
    <xf numFmtId="167" fontId="22" fillId="0" borderId="0" xfId="75" quotePrefix="1" applyNumberFormat="1" applyFont="1" applyFill="1" applyBorder="1" applyAlignment="1">
      <alignment horizontal="left"/>
    </xf>
    <xf numFmtId="0" fontId="22" fillId="0" borderId="0" xfId="0" applyFont="1" applyFill="1" applyAlignment="1">
      <alignment horizontal="right"/>
    </xf>
    <xf numFmtId="0" fontId="22" fillId="0" borderId="0" xfId="0" applyFont="1" applyFill="1" applyAlignment="1">
      <alignment wrapText="1"/>
    </xf>
    <xf numFmtId="0" fontId="22" fillId="0" borderId="0" xfId="0" applyFont="1" applyFill="1" applyAlignment="1">
      <alignment horizontal="right" wrapText="1"/>
    </xf>
    <xf numFmtId="0" fontId="22" fillId="0" borderId="0" xfId="0" quotePrefix="1" applyFont="1" applyFill="1" applyAlignment="1">
      <alignment horizontal="right" wrapText="1"/>
    </xf>
    <xf numFmtId="0" fontId="22" fillId="0" borderId="1" xfId="0" applyFont="1" applyFill="1" applyBorder="1"/>
    <xf numFmtId="170" fontId="22" fillId="0" borderId="1" xfId="75" quotePrefix="1" applyNumberFormat="1" applyFont="1" applyFill="1" applyBorder="1" applyAlignment="1">
      <alignment horizontal="right"/>
    </xf>
    <xf numFmtId="0" fontId="22" fillId="0" borderId="1" xfId="0" applyFont="1" applyFill="1" applyBorder="1" applyAlignment="1">
      <alignment horizontal="right" wrapText="1"/>
    </xf>
    <xf numFmtId="0" fontId="46" fillId="0" borderId="1" xfId="0" applyFont="1" applyFill="1" applyBorder="1"/>
    <xf numFmtId="0" fontId="22" fillId="0" borderId="0" xfId="0" applyFont="1" applyFill="1"/>
    <xf numFmtId="0" fontId="0" fillId="0" borderId="0" xfId="0"/>
    <xf numFmtId="0" fontId="0" fillId="0" borderId="0" xfId="0"/>
    <xf numFmtId="0" fontId="22" fillId="0" borderId="0" xfId="0" applyFont="1"/>
    <xf numFmtId="0" fontId="0" fillId="0" borderId="0" xfId="75" applyFont="1" applyFill="1" applyBorder="1" applyAlignment="1"/>
    <xf numFmtId="0" fontId="13" fillId="0" borderId="0" xfId="68" applyFont="1"/>
    <xf numFmtId="0" fontId="8" fillId="0" borderId="0" xfId="0" applyFont="1"/>
    <xf numFmtId="0" fontId="34" fillId="0" borderId="0" xfId="0" applyFont="1"/>
    <xf numFmtId="0" fontId="11" fillId="0" borderId="0" xfId="0" applyFont="1"/>
    <xf numFmtId="0" fontId="11" fillId="0" borderId="0" xfId="50" applyFont="1" applyAlignment="1">
      <alignment horizontal="left" vertical="top"/>
    </xf>
    <xf numFmtId="0" fontId="11" fillId="0" borderId="0" xfId="0" applyFont="1" applyAlignment="1"/>
    <xf numFmtId="0" fontId="11" fillId="0" borderId="0" xfId="75" applyFont="1" applyAlignment="1">
      <alignment horizontal="left" wrapText="1"/>
    </xf>
    <xf numFmtId="0" fontId="43" fillId="0" borderId="0" xfId="34" quotePrefix="1" applyNumberFormat="1" applyFont="1" applyFill="1" applyAlignment="1" applyProtection="1">
      <alignment horizontal="left" vertical="top" wrapText="1"/>
    </xf>
    <xf numFmtId="0" fontId="43" fillId="0" borderId="0" xfId="34" applyFont="1" applyFill="1" applyAlignment="1" applyProtection="1">
      <alignment vertical="center"/>
    </xf>
    <xf numFmtId="0" fontId="43" fillId="0" borderId="0" xfId="34" applyNumberFormat="1" applyFont="1" applyFill="1" applyAlignment="1" applyProtection="1">
      <alignment horizontal="left" vertical="top" wrapText="1"/>
    </xf>
    <xf numFmtId="0" fontId="0" fillId="0" borderId="0" xfId="59" applyFont="1"/>
    <xf numFmtId="0" fontId="13" fillId="0" borderId="0" xfId="59" applyFont="1"/>
    <xf numFmtId="0" fontId="43" fillId="0" borderId="0" xfId="34" applyFont="1" applyFill="1" applyAlignment="1" applyProtection="1">
      <alignment horizontal="left" vertical="center"/>
    </xf>
    <xf numFmtId="0" fontId="43" fillId="0" borderId="0" xfId="34" applyFont="1" applyFill="1" applyAlignment="1" applyProtection="1">
      <alignment horizontal="left" wrapText="1"/>
    </xf>
    <xf numFmtId="0" fontId="43" fillId="0" borderId="0" xfId="34" applyNumberFormat="1" applyFont="1" applyFill="1" applyAlignment="1" applyProtection="1">
      <alignment vertical="top" wrapText="1"/>
    </xf>
    <xf numFmtId="0" fontId="43" fillId="0" borderId="0" xfId="34" applyFont="1" applyFill="1" applyAlignment="1" applyProtection="1"/>
    <xf numFmtId="0" fontId="8" fillId="0" borderId="0" xfId="56" applyFont="1" applyAlignment="1">
      <alignment wrapText="1"/>
    </xf>
    <xf numFmtId="0" fontId="19" fillId="0" borderId="0" xfId="56" applyFont="1" applyAlignment="1">
      <alignment wrapText="1"/>
    </xf>
    <xf numFmtId="0" fontId="19" fillId="0" borderId="0" xfId="56" applyFont="1" applyAlignment="1"/>
    <xf numFmtId="0" fontId="43" fillId="0" borderId="0" xfId="34" applyFont="1" applyAlignment="1" applyProtection="1"/>
    <xf numFmtId="0" fontId="13" fillId="0" borderId="0" xfId="59" applyFont="1" applyAlignment="1">
      <alignment horizontal="left" wrapText="1"/>
    </xf>
    <xf numFmtId="0" fontId="8" fillId="0" borderId="0" xfId="75" applyFont="1" applyAlignment="1">
      <alignment horizontal="left" vertical="center"/>
    </xf>
    <xf numFmtId="0" fontId="0" fillId="0" borderId="0" xfId="75" applyFont="1" applyFill="1" applyBorder="1" applyAlignment="1">
      <alignment horizontal="left"/>
    </xf>
    <xf numFmtId="0" fontId="13" fillId="0" borderId="0" xfId="75" applyFont="1" applyFill="1" applyBorder="1" applyAlignment="1">
      <alignment horizontal="left"/>
    </xf>
    <xf numFmtId="0" fontId="34" fillId="0" borderId="0" xfId="59" applyFont="1"/>
    <xf numFmtId="0" fontId="0" fillId="0" borderId="0" xfId="75" applyFont="1" applyFill="1" applyBorder="1" applyAlignment="1">
      <alignment horizontal="left" wrapText="1"/>
    </xf>
    <xf numFmtId="0" fontId="13" fillId="0" borderId="0" xfId="75" applyFont="1" applyFill="1" applyBorder="1" applyAlignment="1">
      <alignment horizontal="left" wrapText="1"/>
    </xf>
    <xf numFmtId="0" fontId="22" fillId="0" borderId="2" xfId="59" quotePrefix="1" applyFont="1" applyBorder="1" applyAlignment="1">
      <alignment horizontal="center" vertical="center" wrapText="1"/>
    </xf>
    <xf numFmtId="0" fontId="22" fillId="0" borderId="2" xfId="59" applyFont="1" applyBorder="1" applyAlignment="1">
      <alignment horizontal="center" vertical="center" wrapText="1"/>
    </xf>
    <xf numFmtId="0" fontId="22" fillId="0" borderId="0" xfId="59" applyFont="1" applyBorder="1" applyAlignment="1">
      <alignment horizontal="center" vertical="center" wrapText="1"/>
    </xf>
    <xf numFmtId="0" fontId="22" fillId="0" borderId="1" xfId="59" applyFont="1" applyBorder="1" applyAlignment="1">
      <alignment horizontal="center" vertical="center" wrapText="1"/>
    </xf>
    <xf numFmtId="0" fontId="22" fillId="0" borderId="2" xfId="75" applyFont="1" applyBorder="1" applyAlignment="1">
      <alignment horizontal="center" vertical="center" wrapText="1"/>
    </xf>
    <xf numFmtId="0" fontId="22" fillId="0" borderId="0" xfId="75" applyFont="1" applyBorder="1" applyAlignment="1">
      <alignment horizontal="center" vertical="center" wrapText="1"/>
    </xf>
    <xf numFmtId="0" fontId="22" fillId="0" borderId="1" xfId="75" applyFont="1" applyBorder="1" applyAlignment="1">
      <alignment horizontal="center" vertical="center" wrapText="1"/>
    </xf>
    <xf numFmtId="0" fontId="22" fillId="0" borderId="2" xfId="75" applyFont="1" applyBorder="1" applyAlignment="1">
      <alignment horizontal="center" vertical="center"/>
    </xf>
    <xf numFmtId="0" fontId="22" fillId="0" borderId="0" xfId="75" applyFont="1" applyAlignment="1">
      <alignment horizontal="center" vertical="center"/>
    </xf>
    <xf numFmtId="0" fontId="22" fillId="0" borderId="0" xfId="59" applyFont="1" applyAlignment="1">
      <alignment horizontal="center" vertical="center" wrapText="1"/>
    </xf>
    <xf numFmtId="0" fontId="19" fillId="0" borderId="0" xfId="75" applyFont="1" applyBorder="1" applyAlignment="1">
      <alignment horizontal="left" wrapText="1"/>
    </xf>
    <xf numFmtId="0" fontId="0" fillId="0" borderId="0" xfId="57" applyFont="1" applyAlignment="1">
      <alignment horizontal="left"/>
    </xf>
    <xf numFmtId="0" fontId="13" fillId="0" borderId="0" xfId="57" applyFont="1" applyAlignment="1">
      <alignment horizontal="left"/>
    </xf>
    <xf numFmtId="0" fontId="0" fillId="0" borderId="0" xfId="74" applyFont="1"/>
    <xf numFmtId="0" fontId="13" fillId="0" borderId="0" xfId="74" applyFont="1"/>
    <xf numFmtId="1" fontId="35" fillId="0" borderId="11" xfId="74" applyNumberFormat="1" applyFont="1" applyBorder="1" applyAlignment="1">
      <alignment horizontal="center" vertical="center"/>
    </xf>
    <xf numFmtId="1" fontId="35" fillId="0" borderId="0" xfId="74" applyNumberFormat="1" applyFont="1" applyAlignment="1">
      <alignment horizontal="center" vertical="center"/>
    </xf>
    <xf numFmtId="1" fontId="35" fillId="0" borderId="11" xfId="74" applyNumberFormat="1" applyFont="1" applyBorder="1" applyAlignment="1">
      <alignment horizontal="center" vertical="center" wrapText="1"/>
    </xf>
    <xf numFmtId="1" fontId="35" fillId="0" borderId="0" xfId="74" applyNumberFormat="1" applyFont="1" applyAlignment="1">
      <alignment horizontal="center" vertical="center" wrapText="1"/>
    </xf>
    <xf numFmtId="0" fontId="13" fillId="0" borderId="0" xfId="75" applyFont="1" applyFill="1" applyAlignment="1">
      <alignment horizontal="left"/>
    </xf>
    <xf numFmtId="0" fontId="0" fillId="0" borderId="0" xfId="75" applyFont="1" applyFill="1" applyAlignment="1">
      <alignment horizontal="left" wrapText="1"/>
    </xf>
    <xf numFmtId="0" fontId="13" fillId="0" borderId="0" xfId="75" applyFont="1" applyFill="1" applyAlignment="1">
      <alignment horizontal="left" wrapText="1"/>
    </xf>
    <xf numFmtId="0" fontId="8" fillId="0" borderId="0" xfId="75" applyFont="1" applyAlignment="1">
      <alignment vertical="center"/>
    </xf>
    <xf numFmtId="0" fontId="35" fillId="0" borderId="10" xfId="75" applyFont="1" applyBorder="1" applyAlignment="1">
      <alignment horizontal="center" vertical="center"/>
    </xf>
    <xf numFmtId="0" fontId="35" fillId="0" borderId="2" xfId="75" applyFont="1" applyBorder="1" applyAlignment="1">
      <alignment horizontal="center" vertical="center"/>
    </xf>
    <xf numFmtId="0" fontId="35" fillId="0" borderId="0" xfId="75" applyFont="1" applyAlignment="1">
      <alignment horizontal="center" vertical="center"/>
    </xf>
    <xf numFmtId="0" fontId="35" fillId="0" borderId="3" xfId="75" applyFont="1" applyBorder="1" applyAlignment="1">
      <alignment horizontal="center" vertical="center"/>
    </xf>
    <xf numFmtId="0" fontId="35" fillId="0" borderId="2" xfId="75" applyFont="1" applyBorder="1" applyAlignment="1">
      <alignment horizontal="center" vertical="center" wrapText="1"/>
    </xf>
    <xf numFmtId="0" fontId="35" fillId="0" borderId="0" xfId="75" applyFont="1" applyAlignment="1">
      <alignment horizontal="center" vertical="center" wrapText="1"/>
    </xf>
    <xf numFmtId="0" fontId="35" fillId="0" borderId="3" xfId="75" applyFont="1" applyBorder="1" applyAlignment="1">
      <alignment horizontal="center" vertical="center" wrapText="1"/>
    </xf>
    <xf numFmtId="0" fontId="22" fillId="0" borderId="0" xfId="75" applyFont="1" applyBorder="1" applyAlignment="1">
      <alignment horizontal="center" vertical="center"/>
    </xf>
    <xf numFmtId="0" fontId="22" fillId="0" borderId="1" xfId="75" applyFont="1" applyBorder="1" applyAlignment="1">
      <alignment horizontal="center" vertical="center"/>
    </xf>
    <xf numFmtId="0" fontId="22" fillId="0" borderId="5" xfId="75" applyFont="1" applyBorder="1" applyAlignment="1">
      <alignment horizontal="center" vertical="center" wrapText="1"/>
    </xf>
    <xf numFmtId="0" fontId="22" fillId="0" borderId="23" xfId="75" applyFont="1" applyBorder="1" applyAlignment="1">
      <alignment horizontal="center" vertical="top"/>
    </xf>
    <xf numFmtId="0" fontId="8" fillId="0" borderId="0" xfId="75" applyFont="1" applyBorder="1" applyAlignment="1">
      <alignment vertical="center"/>
    </xf>
    <xf numFmtId="0" fontId="13" fillId="0" borderId="0" xfId="75" applyFont="1" applyAlignment="1">
      <alignment horizontal="left" vertical="center"/>
    </xf>
    <xf numFmtId="0" fontId="13" fillId="0" borderId="0" xfId="75" applyFont="1" applyBorder="1" applyAlignment="1">
      <alignment vertical="center"/>
    </xf>
    <xf numFmtId="0" fontId="0" fillId="0" borderId="0" xfId="75" applyFont="1" applyBorder="1" applyAlignment="1">
      <alignment vertical="center" wrapText="1"/>
    </xf>
    <xf numFmtId="0" fontId="13" fillId="0" borderId="0" xfId="75" applyFont="1" applyBorder="1" applyAlignment="1">
      <alignment vertical="center" wrapText="1"/>
    </xf>
    <xf numFmtId="0" fontId="13" fillId="0" borderId="0" xfId="75" applyFont="1" applyBorder="1" applyAlignment="1">
      <alignment horizontal="left" vertical="center" wrapText="1"/>
    </xf>
    <xf numFmtId="1" fontId="22" fillId="0" borderId="0" xfId="74" applyNumberFormat="1" applyFont="1" applyBorder="1" applyAlignment="1">
      <alignment horizontal="center" vertical="center" wrapText="1"/>
    </xf>
    <xf numFmtId="1" fontId="22" fillId="0" borderId="1" xfId="74" applyNumberFormat="1" applyFont="1" applyBorder="1" applyAlignment="1">
      <alignment horizontal="center" vertical="center" wrapText="1"/>
    </xf>
    <xf numFmtId="0" fontId="22" fillId="0" borderId="0" xfId="74" applyFont="1" applyBorder="1" applyAlignment="1">
      <alignment horizontal="center" vertical="center" wrapText="1"/>
    </xf>
    <xf numFmtId="0" fontId="22" fillId="0" borderId="1" xfId="74" applyFont="1" applyBorder="1" applyAlignment="1">
      <alignment horizontal="center" vertical="center" wrapText="1"/>
    </xf>
    <xf numFmtId="1" fontId="22" fillId="0" borderId="0" xfId="74" applyNumberFormat="1" applyFont="1" applyBorder="1" applyAlignment="1">
      <alignment horizontal="center" vertical="center"/>
    </xf>
    <xf numFmtId="1" fontId="22" fillId="0" borderId="1" xfId="74" applyNumberFormat="1" applyFont="1" applyBorder="1" applyAlignment="1">
      <alignment horizontal="center" vertical="center"/>
    </xf>
    <xf numFmtId="0" fontId="22" fillId="0" borderId="0" xfId="74" applyFont="1" applyBorder="1" applyAlignment="1">
      <alignment horizontal="center" vertical="center"/>
    </xf>
    <xf numFmtId="0" fontId="22" fillId="0" borderId="1" xfId="74" applyFont="1" applyBorder="1" applyAlignment="1">
      <alignment horizontal="center" vertical="center"/>
    </xf>
    <xf numFmtId="1" fontId="22" fillId="0" borderId="5" xfId="74" applyNumberFormat="1" applyFont="1" applyBorder="1" applyAlignment="1">
      <alignment horizontal="center" vertical="center" wrapText="1"/>
    </xf>
    <xf numFmtId="0" fontId="22" fillId="0" borderId="3" xfId="75" applyFont="1" applyBorder="1" applyAlignment="1">
      <alignment horizontal="center" vertical="center" wrapText="1"/>
    </xf>
    <xf numFmtId="0" fontId="22" fillId="0" borderId="7" xfId="75" applyFont="1" applyBorder="1" applyAlignment="1">
      <alignment horizontal="center" vertical="center"/>
    </xf>
    <xf numFmtId="1" fontId="22" fillId="0" borderId="2" xfId="74" applyNumberFormat="1" applyFont="1" applyBorder="1" applyAlignment="1">
      <alignment horizontal="center" vertical="center" wrapText="1"/>
    </xf>
    <xf numFmtId="1" fontId="22" fillId="0" borderId="3" xfId="74" applyNumberFormat="1" applyFont="1" applyBorder="1" applyAlignment="1">
      <alignment horizontal="center" vertical="center" wrapText="1"/>
    </xf>
    <xf numFmtId="0" fontId="22" fillId="0" borderId="2" xfId="74" applyFont="1" applyBorder="1" applyAlignment="1">
      <alignment horizontal="center" vertical="center" wrapText="1"/>
    </xf>
    <xf numFmtId="0" fontId="22" fillId="0" borderId="3" xfId="74" applyFont="1" applyBorder="1" applyAlignment="1">
      <alignment horizontal="center" vertical="center" wrapText="1"/>
    </xf>
    <xf numFmtId="1" fontId="11" fillId="0" borderId="1" xfId="75" applyNumberFormat="1" applyFont="1" applyBorder="1" applyAlignment="1">
      <alignment horizontal="center"/>
    </xf>
    <xf numFmtId="1" fontId="11" fillId="0" borderId="1" xfId="75" applyNumberFormat="1" applyFont="1" applyBorder="1" applyAlignment="1">
      <alignment horizontal="center" vertical="center"/>
    </xf>
    <xf numFmtId="1" fontId="11" fillId="0" borderId="0" xfId="75" applyNumberFormat="1" applyFont="1" applyBorder="1" applyAlignment="1">
      <alignment horizontal="center"/>
    </xf>
    <xf numFmtId="0" fontId="22" fillId="0" borderId="3" xfId="75" applyFont="1" applyBorder="1" applyAlignment="1">
      <alignment horizontal="center" vertical="center"/>
    </xf>
    <xf numFmtId="0" fontId="0" fillId="0" borderId="0" xfId="0" applyFont="1" applyAlignment="1">
      <alignment wrapText="1"/>
    </xf>
    <xf numFmtId="0" fontId="13" fillId="0" borderId="0" xfId="0" applyFont="1" applyAlignment="1">
      <alignment wrapText="1"/>
    </xf>
    <xf numFmtId="0" fontId="0" fillId="0" borderId="0" xfId="0" applyFont="1" applyAlignment="1">
      <alignment horizontal="left"/>
    </xf>
    <xf numFmtId="0" fontId="13" fillId="0" borderId="0" xfId="0" applyFont="1" applyAlignment="1">
      <alignment horizontal="left"/>
    </xf>
    <xf numFmtId="0" fontId="0" fillId="0" borderId="0" xfId="75" applyFont="1" applyFill="1" applyAlignment="1">
      <alignment horizontal="left"/>
    </xf>
    <xf numFmtId="0" fontId="19" fillId="0" borderId="0" xfId="75" applyFont="1" applyAlignment="1">
      <alignment vertical="center"/>
    </xf>
    <xf numFmtId="0" fontId="22" fillId="0" borderId="0" xfId="75" applyFont="1" applyBorder="1" applyAlignment="1">
      <alignment vertical="center"/>
    </xf>
    <xf numFmtId="0" fontId="35" fillId="0" borderId="0" xfId="75" applyFont="1" applyBorder="1" applyAlignment="1">
      <alignment vertical="center"/>
    </xf>
    <xf numFmtId="0" fontId="22" fillId="0" borderId="0" xfId="75" applyFont="1" applyFill="1" applyBorder="1" applyAlignment="1">
      <alignment vertical="center"/>
    </xf>
    <xf numFmtId="0" fontId="35" fillId="0" borderId="0" xfId="75" applyFont="1" applyFill="1" applyBorder="1" applyAlignment="1">
      <alignment vertical="center"/>
    </xf>
    <xf numFmtId="0" fontId="22" fillId="0" borderId="10" xfId="75" applyFont="1" applyBorder="1" applyAlignment="1">
      <alignment horizontal="center"/>
    </xf>
    <xf numFmtId="1" fontId="22" fillId="0" borderId="11" xfId="74" applyNumberFormat="1" applyFont="1" applyBorder="1" applyAlignment="1">
      <alignment horizontal="center" vertical="center" wrapText="1"/>
    </xf>
    <xf numFmtId="1" fontId="22" fillId="0" borderId="0" xfId="74" applyNumberFormat="1" applyFont="1" applyAlignment="1">
      <alignment horizontal="center" vertical="center" wrapText="1"/>
    </xf>
    <xf numFmtId="0" fontId="11" fillId="0" borderId="0" xfId="56" applyFont="1" applyAlignment="1">
      <alignment vertical="center" wrapText="1"/>
    </xf>
    <xf numFmtId="0" fontId="11" fillId="0" borderId="3" xfId="56" applyFont="1" applyBorder="1" applyAlignment="1">
      <alignment vertical="center" wrapText="1"/>
    </xf>
    <xf numFmtId="1" fontId="22" fillId="0" borderId="11" xfId="74" applyNumberFormat="1" applyFont="1" applyBorder="1" applyAlignment="1">
      <alignment horizontal="center" vertical="center"/>
    </xf>
    <xf numFmtId="1" fontId="22" fillId="0" borderId="0" xfId="74" applyNumberFormat="1" applyFont="1" applyAlignment="1">
      <alignment horizontal="center" vertical="center"/>
    </xf>
    <xf numFmtId="0" fontId="22" fillId="0" borderId="0" xfId="75" applyFont="1" applyBorder="1" applyAlignment="1">
      <alignment horizontal="left"/>
    </xf>
    <xf numFmtId="0" fontId="22" fillId="0" borderId="0" xfId="75" applyFont="1" applyBorder="1" applyAlignment="1"/>
    <xf numFmtId="0" fontId="11" fillId="0" borderId="0" xfId="62" applyFont="1" applyAlignment="1">
      <alignment horizontal="center" vertical="center" wrapText="1"/>
    </xf>
    <xf numFmtId="0" fontId="11" fillId="0" borderId="0" xfId="62" applyFont="1" applyAlignment="1">
      <alignment vertical="center" wrapText="1"/>
    </xf>
    <xf numFmtId="0" fontId="22" fillId="0" borderId="0" xfId="75" applyFont="1" applyAlignment="1">
      <alignment horizontal="center" vertical="center" wrapText="1"/>
    </xf>
    <xf numFmtId="0" fontId="0" fillId="0" borderId="0" xfId="74" applyFont="1" applyAlignment="1">
      <alignment horizontal="left"/>
    </xf>
    <xf numFmtId="0" fontId="13" fillId="0" borderId="0" xfId="74" applyFont="1" applyAlignment="1">
      <alignment horizontal="left"/>
    </xf>
    <xf numFmtId="0" fontId="0" fillId="0" borderId="0" xfId="75" applyFont="1" applyBorder="1" applyAlignment="1">
      <alignment horizontal="left" wrapText="1"/>
    </xf>
    <xf numFmtId="0" fontId="13" fillId="0" borderId="0" xfId="75" applyFont="1" applyBorder="1" applyAlignment="1">
      <alignment horizontal="left" wrapText="1"/>
    </xf>
    <xf numFmtId="0" fontId="13" fillId="0" borderId="0" xfId="75" applyFont="1" applyAlignment="1">
      <alignment horizontal="left"/>
    </xf>
    <xf numFmtId="0" fontId="0" fillId="0" borderId="0" xfId="75" applyFont="1" applyBorder="1" applyAlignment="1"/>
    <xf numFmtId="0" fontId="13" fillId="0" borderId="0" xfId="75" applyFont="1" applyBorder="1" applyAlignment="1"/>
    <xf numFmtId="0" fontId="0" fillId="0" borderId="0" xfId="75" applyFont="1" applyBorder="1" applyAlignment="1">
      <alignment horizontal="left"/>
    </xf>
    <xf numFmtId="0" fontId="13" fillId="0" borderId="0" xfId="75" applyFont="1" applyBorder="1" applyAlignment="1">
      <alignment horizontal="left"/>
    </xf>
    <xf numFmtId="0" fontId="13" fillId="0" borderId="0" xfId="74" applyFont="1" applyAlignment="1">
      <alignment vertical="top"/>
    </xf>
    <xf numFmtId="0" fontId="13" fillId="0" borderId="0" xfId="75" applyFont="1" applyBorder="1" applyAlignment="1">
      <alignment horizontal="left" vertical="top"/>
    </xf>
    <xf numFmtId="0" fontId="13" fillId="0" borderId="0" xfId="75" applyFont="1" applyAlignment="1">
      <alignment horizontal="left" vertical="top"/>
    </xf>
    <xf numFmtId="0" fontId="0" fillId="0" borderId="0" xfId="75" applyFont="1" applyAlignment="1">
      <alignment horizontal="left" vertical="top"/>
    </xf>
    <xf numFmtId="0" fontId="0" fillId="0" borderId="0" xfId="75" applyFont="1" applyBorder="1" applyAlignment="1">
      <alignment horizontal="left" vertical="top"/>
    </xf>
    <xf numFmtId="0" fontId="0" fillId="0" borderId="0" xfId="75" applyFont="1" applyBorder="1" applyAlignment="1">
      <alignment horizontal="left" vertical="top" wrapText="1"/>
    </xf>
    <xf numFmtId="0" fontId="0" fillId="0" borderId="0" xfId="75" applyFont="1" applyBorder="1" applyAlignment="1">
      <alignment vertical="top" wrapText="1"/>
    </xf>
    <xf numFmtId="0" fontId="13" fillId="0" borderId="0" xfId="0" applyFont="1" applyAlignment="1">
      <alignment vertical="top" wrapText="1"/>
    </xf>
    <xf numFmtId="0" fontId="22" fillId="0" borderId="0" xfId="74" applyFont="1" applyAlignment="1">
      <alignment horizontal="center" vertical="center" wrapText="1"/>
    </xf>
    <xf numFmtId="0" fontId="11" fillId="0" borderId="0" xfId="56" applyFont="1" applyAlignment="1">
      <alignment horizontal="center" vertical="center" wrapText="1"/>
    </xf>
    <xf numFmtId="1" fontId="22" fillId="0" borderId="0" xfId="74" applyNumberFormat="1" applyFont="1" applyFill="1" applyBorder="1" applyAlignment="1">
      <alignment horizontal="center" vertical="center" wrapText="1"/>
    </xf>
    <xf numFmtId="0" fontId="11" fillId="0" borderId="0" xfId="56" applyFont="1" applyFill="1" applyBorder="1" applyAlignment="1">
      <alignment horizontal="center" vertical="center" wrapText="1"/>
    </xf>
    <xf numFmtId="1" fontId="22" fillId="0" borderId="12" xfId="74" applyNumberFormat="1" applyFont="1" applyBorder="1" applyAlignment="1">
      <alignment horizontal="center" vertical="center" wrapText="1"/>
    </xf>
    <xf numFmtId="0" fontId="11" fillId="0" borderId="12" xfId="56" applyFont="1" applyBorder="1" applyAlignment="1">
      <alignment horizontal="center" vertical="center" wrapText="1"/>
    </xf>
    <xf numFmtId="1" fontId="22" fillId="0" borderId="8" xfId="74" applyNumberFormat="1" applyFont="1" applyBorder="1" applyAlignment="1">
      <alignment horizontal="center" vertical="center" wrapText="1"/>
    </xf>
    <xf numFmtId="0" fontId="13" fillId="0" borderId="0" xfId="75" applyFont="1" applyBorder="1" applyAlignment="1">
      <alignment vertical="top"/>
    </xf>
    <xf numFmtId="0" fontId="13" fillId="0" borderId="0" xfId="75" applyFont="1" applyBorder="1" applyAlignment="1">
      <alignment vertical="top" wrapText="1"/>
    </xf>
    <xf numFmtId="0" fontId="47" fillId="0" borderId="0" xfId="75" applyFont="1" applyBorder="1" applyAlignment="1">
      <alignment horizontal="left"/>
    </xf>
    <xf numFmtId="0" fontId="22" fillId="0" borderId="11" xfId="75" applyFont="1" applyBorder="1" applyAlignment="1">
      <alignment horizontal="left"/>
    </xf>
    <xf numFmtId="0" fontId="8" fillId="0" borderId="0" xfId="75" applyFont="1" applyBorder="1" applyAlignment="1">
      <alignment horizontal="left" vertical="center"/>
    </xf>
    <xf numFmtId="0" fontId="22" fillId="0" borderId="1" xfId="75" applyFont="1" applyBorder="1" applyAlignment="1">
      <alignment horizontal="center"/>
    </xf>
    <xf numFmtId="0" fontId="13" fillId="0" borderId="0" xfId="75" applyFont="1" applyBorder="1" applyAlignment="1">
      <alignment wrapText="1"/>
    </xf>
    <xf numFmtId="0" fontId="13" fillId="0" borderId="0" xfId="63" applyAlignment="1">
      <alignment wrapText="1"/>
    </xf>
    <xf numFmtId="0" fontId="0" fillId="0" borderId="0" xfId="75" applyFont="1" applyBorder="1" applyAlignment="1">
      <alignment wrapText="1"/>
    </xf>
    <xf numFmtId="0" fontId="35" fillId="0" borderId="1" xfId="75" applyFont="1" applyBorder="1" applyAlignment="1">
      <alignment horizontal="center"/>
    </xf>
    <xf numFmtId="0" fontId="0" fillId="0" borderId="0" xfId="63" applyFont="1"/>
    <xf numFmtId="0" fontId="22" fillId="0" borderId="0" xfId="0" applyFont="1" applyFill="1"/>
    <xf numFmtId="0" fontId="13" fillId="0" borderId="0" xfId="74" applyFont="1" applyFill="1" applyAlignment="1">
      <alignment wrapText="1"/>
    </xf>
    <xf numFmtId="0" fontId="8" fillId="0" borderId="0" xfId="0" applyFont="1" applyFill="1" applyAlignment="1">
      <alignment horizontal="left" wrapText="1"/>
    </xf>
    <xf numFmtId="0" fontId="22" fillId="0" borderId="0" xfId="0" applyFont="1" applyFill="1" applyAlignment="1">
      <alignment horizontal="center"/>
    </xf>
    <xf numFmtId="0" fontId="22" fillId="0" borderId="0" xfId="0" applyFont="1" applyFill="1" applyAlignment="1"/>
    <xf numFmtId="167" fontId="22" fillId="0" borderId="0" xfId="75" applyNumberFormat="1" applyFont="1" applyFill="1" applyBorder="1" applyAlignment="1">
      <alignment horizontal="center" vertical="top" wrapText="1"/>
    </xf>
    <xf numFmtId="0" fontId="22" fillId="0" borderId="0" xfId="0" applyFont="1" applyFill="1" applyAlignment="1">
      <alignment horizontal="right" vertical="top" wrapText="1"/>
    </xf>
    <xf numFmtId="0" fontId="0" fillId="0" borderId="0" xfId="74" applyFont="1" applyFill="1" applyAlignment="1">
      <alignment wrapText="1"/>
    </xf>
    <xf numFmtId="0" fontId="0" fillId="0" borderId="0" xfId="74" applyFont="1" applyFill="1" applyAlignment="1"/>
    <xf numFmtId="0" fontId="0" fillId="0" borderId="0" xfId="75" applyFont="1" applyFill="1" applyBorder="1" applyAlignment="1">
      <alignment vertical="top" wrapText="1"/>
    </xf>
    <xf numFmtId="0" fontId="13" fillId="0" borderId="0" xfId="74" applyFont="1" applyFill="1" applyAlignment="1">
      <alignment horizontal="left"/>
    </xf>
    <xf numFmtId="0" fontId="0" fillId="0" borderId="0" xfId="74" applyFont="1" applyFill="1" applyAlignment="1">
      <alignment horizontal="left"/>
    </xf>
    <xf numFmtId="0" fontId="8" fillId="0" borderId="0" xfId="0" applyFont="1" applyFill="1" applyAlignment="1">
      <alignment horizontal="left"/>
    </xf>
    <xf numFmtId="167" fontId="22" fillId="0" borderId="7" xfId="75" applyNumberFormat="1" applyFont="1" applyFill="1" applyBorder="1" applyAlignment="1">
      <alignment horizontal="center"/>
    </xf>
    <xf numFmtId="0" fontId="22" fillId="0" borderId="2" xfId="0" applyFont="1" applyFill="1" applyBorder="1" applyAlignment="1">
      <alignment horizontal="center" vertical="center" wrapText="1"/>
    </xf>
    <xf numFmtId="0" fontId="22" fillId="0" borderId="0" xfId="0" applyFont="1" applyFill="1" applyAlignment="1">
      <alignment horizontal="center" vertical="center" wrapText="1"/>
    </xf>
    <xf numFmtId="0" fontId="0" fillId="0" borderId="0" xfId="75" applyFont="1" applyFill="1" applyAlignment="1">
      <alignment horizontal="left" vertical="top"/>
    </xf>
    <xf numFmtId="0" fontId="13" fillId="0" borderId="0" xfId="75" applyFont="1" applyFill="1" applyAlignment="1">
      <alignment horizontal="left" vertical="top"/>
    </xf>
    <xf numFmtId="0" fontId="35" fillId="0" borderId="10" xfId="75" applyFont="1" applyBorder="1" applyAlignment="1">
      <alignment horizontal="center"/>
    </xf>
    <xf numFmtId="0" fontId="22" fillId="0" borderId="7" xfId="75" applyFont="1" applyBorder="1" applyAlignment="1"/>
    <xf numFmtId="0" fontId="11" fillId="0" borderId="0" xfId="56" applyFont="1" applyBorder="1" applyAlignment="1">
      <alignment vertical="center" wrapText="1"/>
    </xf>
    <xf numFmtId="0" fontId="11" fillId="0" borderId="1" xfId="56" applyFont="1" applyBorder="1" applyAlignment="1">
      <alignment vertical="center" wrapText="1"/>
    </xf>
    <xf numFmtId="0" fontId="11" fillId="0" borderId="0" xfId="56" applyFont="1" applyBorder="1" applyAlignment="1">
      <alignment horizontal="center" vertical="center" wrapText="1"/>
    </xf>
    <xf numFmtId="0" fontId="11" fillId="0" borderId="1" xfId="56" applyFont="1" applyBorder="1" applyAlignment="1">
      <alignment horizontal="center" vertical="center" wrapText="1"/>
    </xf>
    <xf numFmtId="0" fontId="11" fillId="0" borderId="0" xfId="56" applyFont="1" applyBorder="1" applyAlignment="1">
      <alignment horizontal="center" vertical="center"/>
    </xf>
    <xf numFmtId="0" fontId="11" fillId="0" borderId="1" xfId="56" applyFont="1" applyBorder="1" applyAlignment="1">
      <alignment horizontal="center" vertical="center"/>
    </xf>
    <xf numFmtId="0" fontId="8" fillId="0" borderId="0" xfId="75" applyFont="1" applyFill="1" applyAlignment="1">
      <alignment horizontal="left" vertical="center"/>
    </xf>
    <xf numFmtId="0" fontId="35" fillId="0" borderId="7" xfId="75" applyFont="1" applyFill="1" applyBorder="1" applyAlignment="1">
      <alignment horizontal="center"/>
    </xf>
    <xf numFmtId="0" fontId="0" fillId="0" borderId="0" xfId="75" applyFont="1" applyFill="1" applyBorder="1" applyAlignment="1"/>
    <xf numFmtId="0" fontId="13" fillId="0" borderId="0" xfId="65" applyFont="1" applyFill="1" applyAlignment="1">
      <alignment wrapText="1"/>
    </xf>
    <xf numFmtId="0" fontId="13" fillId="0" borderId="0" xfId="75" applyFont="1" applyFill="1" applyBorder="1" applyAlignment="1">
      <alignment wrapText="1"/>
    </xf>
    <xf numFmtId="0" fontId="13" fillId="0" borderId="0" xfId="65" applyFill="1" applyAlignment="1">
      <alignment wrapText="1"/>
    </xf>
    <xf numFmtId="0" fontId="0" fillId="0" borderId="0" xfId="75" applyFont="1" applyFill="1" applyBorder="1" applyAlignment="1">
      <alignment wrapText="1"/>
    </xf>
    <xf numFmtId="0" fontId="13" fillId="0" borderId="0" xfId="75" applyFont="1" applyFill="1" applyBorder="1" applyAlignment="1"/>
    <xf numFmtId="0" fontId="37" fillId="0" borderId="0" xfId="34" applyFont="1" applyAlignment="1" applyProtection="1"/>
    <xf numFmtId="0" fontId="0" fillId="0" borderId="0" xfId="74" applyFont="1" applyFill="1"/>
    <xf numFmtId="167" fontId="22" fillId="0" borderId="0" xfId="75" applyNumberFormat="1" applyFont="1" applyFill="1" applyBorder="1" applyAlignment="1">
      <alignment horizontal="left" vertical="center"/>
    </xf>
    <xf numFmtId="167" fontId="22" fillId="0" borderId="0" xfId="75" applyNumberFormat="1" applyFont="1" applyFill="1" applyBorder="1" applyAlignment="1">
      <alignment horizontal="left"/>
    </xf>
    <xf numFmtId="0" fontId="0" fillId="0" borderId="0" xfId="66" applyFont="1" applyFill="1" applyAlignment="1">
      <alignment horizontal="left"/>
    </xf>
    <xf numFmtId="0" fontId="0" fillId="0" borderId="0" xfId="74" applyFont="1" applyFill="1" applyAlignment="1">
      <alignment vertical="top" wrapText="1"/>
    </xf>
    <xf numFmtId="0" fontId="0" fillId="0" borderId="0" xfId="74" applyFont="1" applyFill="1" applyAlignment="1">
      <alignment vertical="top"/>
    </xf>
    <xf numFmtId="0" fontId="0" fillId="0" borderId="0" xfId="66" applyFont="1" applyAlignment="1">
      <alignment horizontal="left"/>
    </xf>
    <xf numFmtId="0" fontId="13" fillId="0" borderId="0" xfId="66" applyFont="1" applyAlignment="1">
      <alignment horizontal="left"/>
    </xf>
    <xf numFmtId="0" fontId="8" fillId="0" borderId="0" xfId="0" applyFont="1"/>
    <xf numFmtId="0" fontId="19" fillId="0" borderId="0" xfId="0" applyFont="1"/>
    <xf numFmtId="0" fontId="11" fillId="0" borderId="0" xfId="0" applyFont="1" applyAlignment="1">
      <alignment wrapText="1"/>
    </xf>
    <xf numFmtId="0" fontId="0" fillId="0" borderId="0" xfId="0"/>
    <xf numFmtId="0" fontId="8" fillId="0" borderId="0" xfId="0" applyFont="1" applyFill="1"/>
    <xf numFmtId="0" fontId="11" fillId="0" borderId="0" xfId="56" applyAlignment="1">
      <alignment vertical="center" wrapText="1"/>
    </xf>
    <xf numFmtId="0" fontId="11" fillId="0" borderId="1" xfId="56" applyBorder="1" applyAlignment="1">
      <alignment vertical="center" wrapText="1"/>
    </xf>
    <xf numFmtId="0" fontId="11" fillId="0" borderId="0" xfId="56" applyAlignment="1">
      <alignment horizontal="center" vertical="center" wrapText="1"/>
    </xf>
    <xf numFmtId="0" fontId="0" fillId="0" borderId="0" xfId="0" applyAlignment="1">
      <alignment wrapText="1"/>
    </xf>
    <xf numFmtId="0" fontId="13" fillId="0" borderId="0" xfId="64" applyFill="1" applyAlignment="1">
      <alignment wrapText="1"/>
    </xf>
    <xf numFmtId="0" fontId="8" fillId="0" borderId="0" xfId="75" applyFont="1" applyFill="1" applyAlignment="1">
      <alignment horizontal="left" vertical="top" wrapText="1"/>
    </xf>
    <xf numFmtId="167" fontId="22" fillId="0" borderId="0" xfId="75" quotePrefix="1" applyNumberFormat="1" applyFont="1" applyFill="1" applyBorder="1" applyAlignment="1">
      <alignment horizontal="right" wrapText="1"/>
    </xf>
    <xf numFmtId="167" fontId="22" fillId="0" borderId="0" xfId="75" applyNumberFormat="1" applyFont="1" applyFill="1" applyBorder="1" applyAlignment="1">
      <alignment horizontal="center"/>
    </xf>
    <xf numFmtId="167" fontId="22" fillId="0" borderId="0" xfId="75" applyNumberFormat="1" applyFont="1" applyFill="1" applyBorder="1" applyAlignment="1">
      <alignment horizontal="center" vertical="center"/>
    </xf>
    <xf numFmtId="0" fontId="19" fillId="0" borderId="0" xfId="0" applyFont="1" applyAlignment="1">
      <alignment horizontal="left"/>
    </xf>
    <xf numFmtId="0" fontId="0" fillId="0" borderId="0" xfId="58" applyFont="1" applyAlignment="1">
      <alignment horizontal="left"/>
    </xf>
    <xf numFmtId="0" fontId="13" fillId="0" borderId="0" xfId="58" applyFont="1" applyAlignment="1">
      <alignment horizontal="left"/>
    </xf>
    <xf numFmtId="0" fontId="0" fillId="0" borderId="0" xfId="75" applyFont="1" applyAlignment="1">
      <alignment horizontal="left"/>
    </xf>
    <xf numFmtId="0" fontId="13" fillId="0" borderId="0" xfId="0" applyFont="1" applyBorder="1" applyAlignment="1">
      <alignment wrapText="1"/>
    </xf>
    <xf numFmtId="0" fontId="8" fillId="0" borderId="0" xfId="75" applyFont="1" applyAlignment="1">
      <alignment wrapText="1"/>
    </xf>
    <xf numFmtId="0" fontId="11" fillId="0" borderId="0" xfId="56" applyAlignment="1">
      <alignment wrapText="1"/>
    </xf>
    <xf numFmtId="0" fontId="22" fillId="0" borderId="5" xfId="56" applyFont="1" applyBorder="1" applyAlignment="1">
      <alignment horizontal="center" vertical="center"/>
    </xf>
    <xf numFmtId="0" fontId="22" fillId="0" borderId="0" xfId="56" applyFont="1" applyBorder="1" applyAlignment="1">
      <alignment horizontal="center" vertical="center"/>
    </xf>
    <xf numFmtId="0" fontId="22" fillId="0" borderId="1" xfId="56" applyFont="1" applyBorder="1" applyAlignment="1">
      <alignment horizontal="center" vertical="center"/>
    </xf>
    <xf numFmtId="1" fontId="22" fillId="0" borderId="5" xfId="75" quotePrefix="1" applyNumberFormat="1" applyFont="1" applyBorder="1" applyAlignment="1">
      <alignment horizontal="center" vertical="center"/>
    </xf>
    <xf numFmtId="1" fontId="22" fillId="0" borderId="0" xfId="75" quotePrefix="1" applyNumberFormat="1" applyFont="1" applyBorder="1" applyAlignment="1">
      <alignment horizontal="center" vertical="center"/>
    </xf>
    <xf numFmtId="1" fontId="22" fillId="0" borderId="1" xfId="75" quotePrefix="1" applyNumberFormat="1" applyFont="1" applyBorder="1" applyAlignment="1">
      <alignment horizontal="center" vertical="center"/>
    </xf>
    <xf numFmtId="1" fontId="22" fillId="0" borderId="5" xfId="75" applyNumberFormat="1" applyFont="1" applyFill="1" applyBorder="1" applyAlignment="1">
      <alignment horizontal="center" vertical="center"/>
    </xf>
    <xf numFmtId="1" fontId="22" fillId="0" borderId="0" xfId="75" applyNumberFormat="1" applyFont="1" applyFill="1" applyBorder="1" applyAlignment="1">
      <alignment horizontal="center" vertical="center"/>
    </xf>
    <xf numFmtId="1" fontId="22" fillId="0" borderId="1" xfId="75" applyNumberFormat="1" applyFont="1" applyFill="1" applyBorder="1" applyAlignment="1">
      <alignment horizontal="center" vertical="center"/>
    </xf>
    <xf numFmtId="0" fontId="22" fillId="0" borderId="0" xfId="74" applyFont="1" applyAlignment="1">
      <alignment horizontal="left"/>
    </xf>
    <xf numFmtId="0" fontId="11" fillId="0" borderId="0" xfId="74" applyFont="1" applyAlignment="1">
      <alignment horizontal="left"/>
    </xf>
    <xf numFmtId="0" fontId="21" fillId="0" borderId="0" xfId="74" applyFont="1" applyAlignment="1">
      <alignment horizontal="left"/>
    </xf>
    <xf numFmtId="0" fontId="21" fillId="0" borderId="0" xfId="74" applyFont="1" applyAlignment="1">
      <alignment wrapText="1"/>
    </xf>
    <xf numFmtId="0" fontId="0" fillId="0" borderId="0" xfId="0" applyFont="1" applyFill="1" applyBorder="1" applyAlignment="1">
      <alignment horizontal="left"/>
    </xf>
    <xf numFmtId="0" fontId="13" fillId="0" borderId="0" xfId="0" applyFont="1" applyFill="1" applyBorder="1" applyAlignment="1">
      <alignment horizontal="left"/>
    </xf>
    <xf numFmtId="0" fontId="34" fillId="0" borderId="0" xfId="0" applyFont="1" applyFill="1" applyBorder="1" applyAlignment="1">
      <alignment horizontal="left"/>
    </xf>
    <xf numFmtId="0" fontId="21" fillId="0" borderId="0" xfId="56" applyFont="1" applyAlignment="1">
      <alignment wrapText="1"/>
    </xf>
    <xf numFmtId="0" fontId="21" fillId="0" borderId="0" xfId="56" applyFont="1" applyAlignment="1">
      <alignment horizontal="left"/>
    </xf>
    <xf numFmtId="0" fontId="22" fillId="0" borderId="0" xfId="74" applyFont="1" applyAlignment="1">
      <alignment wrapText="1"/>
    </xf>
    <xf numFmtId="0" fontId="22" fillId="0" borderId="0" xfId="56" applyFont="1" applyAlignment="1">
      <alignment wrapText="1"/>
    </xf>
    <xf numFmtId="0" fontId="22" fillId="0" borderId="0" xfId="56" applyFont="1" applyAlignment="1">
      <alignment horizontal="left"/>
    </xf>
    <xf numFmtId="0" fontId="22" fillId="0" borderId="5" xfId="56" applyFont="1" applyBorder="1" applyAlignment="1">
      <alignment horizontal="left" vertical="center"/>
    </xf>
    <xf numFmtId="0" fontId="22" fillId="0" borderId="0" xfId="56" applyFont="1" applyBorder="1" applyAlignment="1">
      <alignment horizontal="left" vertical="center"/>
    </xf>
    <xf numFmtId="0" fontId="22" fillId="0" borderId="1" xfId="56" applyFont="1" applyBorder="1" applyAlignment="1">
      <alignment horizontal="left" vertical="center"/>
    </xf>
    <xf numFmtId="0" fontId="8" fillId="0" borderId="0" xfId="75" applyFont="1" applyAlignment="1">
      <alignment horizontal="left" wrapText="1"/>
    </xf>
    <xf numFmtId="0" fontId="21" fillId="0" borderId="0" xfId="56" applyFont="1" applyAlignment="1">
      <alignment horizontal="left" wrapText="1"/>
    </xf>
    <xf numFmtId="0" fontId="74" fillId="0" borderId="0" xfId="0" applyFont="1" applyAlignment="1">
      <alignment horizontal="right" vertical="top" wrapText="1"/>
    </xf>
    <xf numFmtId="0" fontId="74" fillId="0" borderId="2" xfId="0" applyFont="1" applyBorder="1" applyAlignment="1">
      <alignment horizontal="center" vertical="center"/>
    </xf>
    <xf numFmtId="0" fontId="59" fillId="0" borderId="0" xfId="0" applyFont="1" applyAlignment="1">
      <alignment horizontal="left" vertical="top"/>
    </xf>
    <xf numFmtId="0" fontId="59" fillId="0" borderId="0" xfId="0" applyFont="1" applyAlignment="1">
      <alignment vertical="top"/>
    </xf>
    <xf numFmtId="0" fontId="74" fillId="0" borderId="5"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5" xfId="0" applyFont="1" applyBorder="1" applyAlignment="1">
      <alignment horizontal="center" vertical="center"/>
    </xf>
    <xf numFmtId="0" fontId="74" fillId="0" borderId="1" xfId="0" applyFont="1" applyBorder="1" applyAlignment="1">
      <alignment horizontal="center" vertical="center"/>
    </xf>
    <xf numFmtId="0" fontId="74" fillId="0" borderId="13" xfId="0" applyFont="1" applyBorder="1" applyAlignment="1">
      <alignment horizontal="center" vertical="center"/>
    </xf>
    <xf numFmtId="0" fontId="74" fillId="0" borderId="0" xfId="0" applyFont="1" applyAlignment="1">
      <alignment horizontal="center" vertical="center"/>
    </xf>
    <xf numFmtId="0" fontId="87" fillId="0" borderId="0" xfId="0" applyFont="1" applyAlignment="1">
      <alignment horizontal="left" vertical="top"/>
    </xf>
    <xf numFmtId="0" fontId="74" fillId="0" borderId="5" xfId="0" applyFont="1" applyBorder="1" applyAlignment="1">
      <alignment horizontal="right" vertical="top" wrapText="1"/>
    </xf>
    <xf numFmtId="0" fontId="0" fillId="0" borderId="0" xfId="0" applyFont="1" applyFill="1" applyBorder="1" applyAlignment="1"/>
    <xf numFmtId="0" fontId="13" fillId="0" borderId="0" xfId="0" applyFont="1" applyFill="1" applyBorder="1" applyAlignment="1"/>
    <xf numFmtId="0" fontId="11" fillId="0" borderId="0" xfId="74" applyFont="1" applyFill="1"/>
    <xf numFmtId="0" fontId="42" fillId="0" borderId="0" xfId="74" applyFont="1" applyFill="1"/>
    <xf numFmtId="0" fontId="21" fillId="0" borderId="0" xfId="74" applyFont="1" applyFill="1"/>
    <xf numFmtId="0" fontId="22" fillId="0" borderId="0" xfId="74" applyFont="1" applyFill="1"/>
    <xf numFmtId="0" fontId="22" fillId="0" borderId="0" xfId="56" applyFont="1" applyBorder="1" applyAlignment="1">
      <alignment horizontal="left" vertical="top"/>
    </xf>
    <xf numFmtId="0" fontId="22" fillId="0" borderId="0" xfId="75" applyFont="1" applyAlignment="1">
      <alignment horizontal="left" wrapText="1"/>
    </xf>
    <xf numFmtId="0" fontId="79" fillId="0" borderId="0" xfId="0" applyFont="1" applyFill="1" applyBorder="1" applyAlignment="1">
      <alignment horizontal="left" vertical="top"/>
    </xf>
    <xf numFmtId="0" fontId="79" fillId="0" borderId="0" xfId="0" applyFont="1" applyFill="1" applyBorder="1" applyAlignment="1"/>
    <xf numFmtId="0" fontId="74" fillId="0" borderId="0" xfId="0" applyFont="1" applyAlignment="1">
      <alignment vertical="top"/>
    </xf>
    <xf numFmtId="0" fontId="74" fillId="0" borderId="0" xfId="0" applyFont="1" applyFill="1" applyAlignment="1">
      <alignment vertical="top"/>
    </xf>
    <xf numFmtId="0" fontId="88" fillId="0" borderId="0" xfId="0" applyFont="1" applyFill="1" applyBorder="1" applyAlignment="1">
      <alignment horizontal="left" vertical="top"/>
    </xf>
    <xf numFmtId="1" fontId="22" fillId="0" borderId="5" xfId="75" quotePrefix="1" applyNumberFormat="1" applyFont="1" applyBorder="1" applyAlignment="1">
      <alignment horizontal="right" vertical="center"/>
    </xf>
    <xf numFmtId="1" fontId="22" fillId="0" borderId="0" xfId="75" quotePrefix="1" applyNumberFormat="1" applyFont="1" applyBorder="1" applyAlignment="1">
      <alignment horizontal="right" vertical="center"/>
    </xf>
    <xf numFmtId="1" fontId="22" fillId="0" borderId="1" xfId="75" quotePrefix="1" applyNumberFormat="1" applyFont="1" applyBorder="1" applyAlignment="1">
      <alignment horizontal="right" vertical="center"/>
    </xf>
    <xf numFmtId="0" fontId="43" fillId="0" borderId="0" xfId="34" applyFont="1" applyAlignment="1" applyProtection="1">
      <alignment horizontal="center"/>
    </xf>
    <xf numFmtId="0" fontId="8" fillId="0" borderId="0" xfId="0" applyFont="1" applyAlignment="1">
      <alignment wrapText="1"/>
    </xf>
    <xf numFmtId="0" fontId="8" fillId="0" borderId="0" xfId="77" applyFont="1" applyAlignment="1">
      <alignment horizontal="left" vertical="top"/>
    </xf>
    <xf numFmtId="0" fontId="24" fillId="0" borderId="0" xfId="0" applyFont="1"/>
    <xf numFmtId="0" fontId="11" fillId="0" borderId="0" xfId="77" applyFont="1" applyAlignment="1">
      <alignment horizontal="left" vertical="top"/>
    </xf>
    <xf numFmtId="0" fontId="0" fillId="0" borderId="0" xfId="0" applyFont="1"/>
    <xf numFmtId="0" fontId="11" fillId="0" borderId="0" xfId="0" applyFont="1"/>
    <xf numFmtId="0" fontId="22" fillId="0" borderId="0" xfId="0" applyFont="1"/>
    <xf numFmtId="0" fontId="11" fillId="0" borderId="0" xfId="0" applyFont="1" applyAlignment="1">
      <alignment horizontal="center" vertical="top" wrapText="1"/>
    </xf>
    <xf numFmtId="0" fontId="11" fillId="0" borderId="0" xfId="0" applyFont="1" applyAlignment="1">
      <alignment horizontal="left" vertical="top"/>
    </xf>
    <xf numFmtId="0" fontId="11" fillId="0" borderId="0" xfId="0" applyFont="1" applyFill="1"/>
    <xf numFmtId="0" fontId="11" fillId="0" borderId="0" xfId="50" applyFont="1" applyAlignment="1">
      <alignment horizontal="left" vertical="top"/>
    </xf>
    <xf numFmtId="0" fontId="8" fillId="0" borderId="0" xfId="50" applyFont="1" applyAlignment="1">
      <alignment horizontal="left" vertical="top" wrapText="1"/>
    </xf>
    <xf numFmtId="0" fontId="8" fillId="0" borderId="0" xfId="0" applyFont="1" applyAlignment="1">
      <alignment horizontal="left"/>
    </xf>
    <xf numFmtId="0" fontId="22" fillId="0" borderId="0" xfId="0" applyFont="1" applyAlignment="1">
      <alignment horizontal="left"/>
    </xf>
    <xf numFmtId="0" fontId="55" fillId="2" borderId="0" xfId="42" applyNumberFormat="1" applyFont="1" applyFill="1" applyAlignment="1"/>
    <xf numFmtId="0" fontId="58" fillId="2" borderId="0" xfId="36" applyFont="1" applyFill="1" applyAlignment="1" applyProtection="1"/>
    <xf numFmtId="3" fontId="38" fillId="2" borderId="0" xfId="42" applyNumberFormat="1" applyFont="1" applyFill="1" applyAlignment="1">
      <alignment horizontal="left"/>
    </xf>
    <xf numFmtId="3" fontId="13" fillId="2" borderId="0" xfId="42" applyNumberFormat="1" applyFont="1" applyFill="1" applyAlignment="1">
      <alignment horizontal="left"/>
    </xf>
    <xf numFmtId="0" fontId="0" fillId="2" borderId="0" xfId="42" applyFont="1" applyFill="1" applyAlignment="1"/>
    <xf numFmtId="0" fontId="13" fillId="2" borderId="0" xfId="42" applyFont="1" applyFill="1" applyAlignment="1"/>
    <xf numFmtId="0" fontId="58" fillId="2" borderId="0" xfId="42" applyFont="1" applyFill="1" applyBorder="1"/>
    <xf numFmtId="0" fontId="22" fillId="2" borderId="0" xfId="42" applyFont="1" applyFill="1" applyAlignment="1">
      <alignment horizontal="right" wrapText="1"/>
    </xf>
    <xf numFmtId="0" fontId="54" fillId="2" borderId="0" xfId="42" applyFill="1" applyAlignment="1">
      <alignment horizontal="right" wrapText="1"/>
    </xf>
    <xf numFmtId="0" fontId="11" fillId="0" borderId="0" xfId="48" applyFont="1" applyFill="1" applyAlignment="1">
      <alignment horizontal="center" vertical="top"/>
    </xf>
  </cellXfs>
  <cellStyles count="289">
    <cellStyle name="20% - Accent1" xfId="1" builtinId="30" customBuiltin="1"/>
    <cellStyle name="20% - Accent1 2" xfId="88"/>
    <cellStyle name="20% - Accent1 2 2" xfId="165"/>
    <cellStyle name="20% - Accent1 2 3" xfId="235"/>
    <cellStyle name="20% - Accent1 3" xfId="104"/>
    <cellStyle name="20% - Accent1 3 2" xfId="179"/>
    <cellStyle name="20% - Accent1 3 3" xfId="249"/>
    <cellStyle name="20% - Accent1 4" xfId="119"/>
    <cellStyle name="20% - Accent1 4 2" xfId="193"/>
    <cellStyle name="20% - Accent1 4 3" xfId="263"/>
    <cellStyle name="20% - Accent1 5" xfId="133"/>
    <cellStyle name="20% - Accent1 5 2" xfId="207"/>
    <cellStyle name="20% - Accent1 5 3" xfId="277"/>
    <cellStyle name="20% - Accent1 6" xfId="145"/>
    <cellStyle name="20% - Accent1 7" xfId="219"/>
    <cellStyle name="20% - Accent2" xfId="2" builtinId="34" customBuiltin="1"/>
    <cellStyle name="20% - Accent2 2" xfId="90"/>
    <cellStyle name="20% - Accent2 2 2" xfId="167"/>
    <cellStyle name="20% - Accent2 2 3" xfId="237"/>
    <cellStyle name="20% - Accent2 3" xfId="106"/>
    <cellStyle name="20% - Accent2 3 2" xfId="181"/>
    <cellStyle name="20% - Accent2 3 3" xfId="251"/>
    <cellStyle name="20% - Accent2 4" xfId="121"/>
    <cellStyle name="20% - Accent2 4 2" xfId="195"/>
    <cellStyle name="20% - Accent2 4 3" xfId="265"/>
    <cellStyle name="20% - Accent2 5" xfId="135"/>
    <cellStyle name="20% - Accent2 5 2" xfId="209"/>
    <cellStyle name="20% - Accent2 5 3" xfId="279"/>
    <cellStyle name="20% - Accent2 6" xfId="146"/>
    <cellStyle name="20% - Accent2 7" xfId="220"/>
    <cellStyle name="20% - Accent3" xfId="3" builtinId="38" customBuiltin="1"/>
    <cellStyle name="20% - Accent3 2" xfId="92"/>
    <cellStyle name="20% - Accent3 2 2" xfId="169"/>
    <cellStyle name="20% - Accent3 2 3" xfId="239"/>
    <cellStyle name="20% - Accent3 3" xfId="108"/>
    <cellStyle name="20% - Accent3 3 2" xfId="183"/>
    <cellStyle name="20% - Accent3 3 3" xfId="253"/>
    <cellStyle name="20% - Accent3 4" xfId="123"/>
    <cellStyle name="20% - Accent3 4 2" xfId="197"/>
    <cellStyle name="20% - Accent3 4 3" xfId="267"/>
    <cellStyle name="20% - Accent3 5" xfId="137"/>
    <cellStyle name="20% - Accent3 5 2" xfId="211"/>
    <cellStyle name="20% - Accent3 5 3" xfId="281"/>
    <cellStyle name="20% - Accent3 6" xfId="147"/>
    <cellStyle name="20% - Accent3 7" xfId="221"/>
    <cellStyle name="20% - Accent4" xfId="4" builtinId="42" customBuiltin="1"/>
    <cellStyle name="20% - Accent4 2" xfId="94"/>
    <cellStyle name="20% - Accent4 2 2" xfId="171"/>
    <cellStyle name="20% - Accent4 2 3" xfId="241"/>
    <cellStyle name="20% - Accent4 3" xfId="110"/>
    <cellStyle name="20% - Accent4 3 2" xfId="185"/>
    <cellStyle name="20% - Accent4 3 3" xfId="255"/>
    <cellStyle name="20% - Accent4 4" xfId="125"/>
    <cellStyle name="20% - Accent4 4 2" xfId="199"/>
    <cellStyle name="20% - Accent4 4 3" xfId="269"/>
    <cellStyle name="20% - Accent4 5" xfId="139"/>
    <cellStyle name="20% - Accent4 5 2" xfId="213"/>
    <cellStyle name="20% - Accent4 5 3" xfId="283"/>
    <cellStyle name="20% - Accent4 6" xfId="148"/>
    <cellStyle name="20% - Accent4 7" xfId="222"/>
    <cellStyle name="20% - Accent5" xfId="5" builtinId="46" customBuiltin="1"/>
    <cellStyle name="20% - Accent5 2" xfId="96"/>
    <cellStyle name="20% - Accent5 2 2" xfId="173"/>
    <cellStyle name="20% - Accent5 2 3" xfId="243"/>
    <cellStyle name="20% - Accent5 3" xfId="112"/>
    <cellStyle name="20% - Accent5 3 2" xfId="187"/>
    <cellStyle name="20% - Accent5 3 3" xfId="257"/>
    <cellStyle name="20% - Accent5 4" xfId="127"/>
    <cellStyle name="20% - Accent5 4 2" xfId="201"/>
    <cellStyle name="20% - Accent5 4 3" xfId="271"/>
    <cellStyle name="20% - Accent5 5" xfId="141"/>
    <cellStyle name="20% - Accent5 5 2" xfId="215"/>
    <cellStyle name="20% - Accent5 5 3" xfId="285"/>
    <cellStyle name="20% - Accent5 6" xfId="149"/>
    <cellStyle name="20% - Accent5 7" xfId="223"/>
    <cellStyle name="20% - Accent6" xfId="6" builtinId="50" customBuiltin="1"/>
    <cellStyle name="20% - Accent6 2" xfId="98"/>
    <cellStyle name="20% - Accent6 2 2" xfId="175"/>
    <cellStyle name="20% - Accent6 2 3" xfId="245"/>
    <cellStyle name="20% - Accent6 3" xfId="114"/>
    <cellStyle name="20% - Accent6 3 2" xfId="189"/>
    <cellStyle name="20% - Accent6 3 3" xfId="259"/>
    <cellStyle name="20% - Accent6 4" xfId="129"/>
    <cellStyle name="20% - Accent6 4 2" xfId="203"/>
    <cellStyle name="20% - Accent6 4 3" xfId="273"/>
    <cellStyle name="20% - Accent6 5" xfId="143"/>
    <cellStyle name="20% - Accent6 5 2" xfId="217"/>
    <cellStyle name="20% - Accent6 5 3" xfId="287"/>
    <cellStyle name="20% - Accent6 6" xfId="150"/>
    <cellStyle name="20% - Accent6 7" xfId="224"/>
    <cellStyle name="40% - Accent1" xfId="7" builtinId="31" customBuiltin="1"/>
    <cellStyle name="40% - Accent1 2" xfId="89"/>
    <cellStyle name="40% - Accent1 2 2" xfId="166"/>
    <cellStyle name="40% - Accent1 2 3" xfId="236"/>
    <cellStyle name="40% - Accent1 3" xfId="105"/>
    <cellStyle name="40% - Accent1 3 2" xfId="180"/>
    <cellStyle name="40% - Accent1 3 3" xfId="250"/>
    <cellStyle name="40% - Accent1 4" xfId="120"/>
    <cellStyle name="40% - Accent1 4 2" xfId="194"/>
    <cellStyle name="40% - Accent1 4 3" xfId="264"/>
    <cellStyle name="40% - Accent1 5" xfId="134"/>
    <cellStyle name="40% - Accent1 5 2" xfId="208"/>
    <cellStyle name="40% - Accent1 5 3" xfId="278"/>
    <cellStyle name="40% - Accent1 6" xfId="151"/>
    <cellStyle name="40% - Accent1 7" xfId="225"/>
    <cellStyle name="40% - Accent2" xfId="8" builtinId="35" customBuiltin="1"/>
    <cellStyle name="40% - Accent2 2" xfId="91"/>
    <cellStyle name="40% - Accent2 2 2" xfId="168"/>
    <cellStyle name="40% - Accent2 2 3" xfId="238"/>
    <cellStyle name="40% - Accent2 3" xfId="107"/>
    <cellStyle name="40% - Accent2 3 2" xfId="182"/>
    <cellStyle name="40% - Accent2 3 3" xfId="252"/>
    <cellStyle name="40% - Accent2 4" xfId="122"/>
    <cellStyle name="40% - Accent2 4 2" xfId="196"/>
    <cellStyle name="40% - Accent2 4 3" xfId="266"/>
    <cellStyle name="40% - Accent2 5" xfId="136"/>
    <cellStyle name="40% - Accent2 5 2" xfId="210"/>
    <cellStyle name="40% - Accent2 5 3" xfId="280"/>
    <cellStyle name="40% - Accent2 6" xfId="152"/>
    <cellStyle name="40% - Accent2 7" xfId="226"/>
    <cellStyle name="40% - Accent3" xfId="9" builtinId="39" customBuiltin="1"/>
    <cellStyle name="40% - Accent3 2" xfId="93"/>
    <cellStyle name="40% - Accent3 2 2" xfId="170"/>
    <cellStyle name="40% - Accent3 2 3" xfId="240"/>
    <cellStyle name="40% - Accent3 3" xfId="109"/>
    <cellStyle name="40% - Accent3 3 2" xfId="184"/>
    <cellStyle name="40% - Accent3 3 3" xfId="254"/>
    <cellStyle name="40% - Accent3 4" xfId="124"/>
    <cellStyle name="40% - Accent3 4 2" xfId="198"/>
    <cellStyle name="40% - Accent3 4 3" xfId="268"/>
    <cellStyle name="40% - Accent3 5" xfId="138"/>
    <cellStyle name="40% - Accent3 5 2" xfId="212"/>
    <cellStyle name="40% - Accent3 5 3" xfId="282"/>
    <cellStyle name="40% - Accent3 6" xfId="153"/>
    <cellStyle name="40% - Accent3 7" xfId="227"/>
    <cellStyle name="40% - Accent4" xfId="10" builtinId="43" customBuiltin="1"/>
    <cellStyle name="40% - Accent4 2" xfId="95"/>
    <cellStyle name="40% - Accent4 2 2" xfId="172"/>
    <cellStyle name="40% - Accent4 2 3" xfId="242"/>
    <cellStyle name="40% - Accent4 3" xfId="111"/>
    <cellStyle name="40% - Accent4 3 2" xfId="186"/>
    <cellStyle name="40% - Accent4 3 3" xfId="256"/>
    <cellStyle name="40% - Accent4 4" xfId="126"/>
    <cellStyle name="40% - Accent4 4 2" xfId="200"/>
    <cellStyle name="40% - Accent4 4 3" xfId="270"/>
    <cellStyle name="40% - Accent4 5" xfId="140"/>
    <cellStyle name="40% - Accent4 5 2" xfId="214"/>
    <cellStyle name="40% - Accent4 5 3" xfId="284"/>
    <cellStyle name="40% - Accent4 6" xfId="154"/>
    <cellStyle name="40% - Accent4 7" xfId="228"/>
    <cellStyle name="40% - Accent5" xfId="11" builtinId="47" customBuiltin="1"/>
    <cellStyle name="40% - Accent5 2" xfId="97"/>
    <cellStyle name="40% - Accent5 2 2" xfId="174"/>
    <cellStyle name="40% - Accent5 2 3" xfId="244"/>
    <cellStyle name="40% - Accent5 3" xfId="113"/>
    <cellStyle name="40% - Accent5 3 2" xfId="188"/>
    <cellStyle name="40% - Accent5 3 3" xfId="258"/>
    <cellStyle name="40% - Accent5 4" xfId="128"/>
    <cellStyle name="40% - Accent5 4 2" xfId="202"/>
    <cellStyle name="40% - Accent5 4 3" xfId="272"/>
    <cellStyle name="40% - Accent5 5" xfId="142"/>
    <cellStyle name="40% - Accent5 5 2" xfId="216"/>
    <cellStyle name="40% - Accent5 5 3" xfId="286"/>
    <cellStyle name="40% - Accent5 6" xfId="155"/>
    <cellStyle name="40% - Accent5 7" xfId="229"/>
    <cellStyle name="40% - Accent6" xfId="12" builtinId="51" customBuiltin="1"/>
    <cellStyle name="40% - Accent6 2" xfId="99"/>
    <cellStyle name="40% - Accent6 2 2" xfId="176"/>
    <cellStyle name="40% - Accent6 2 3" xfId="246"/>
    <cellStyle name="40% - Accent6 3" xfId="115"/>
    <cellStyle name="40% - Accent6 3 2" xfId="190"/>
    <cellStyle name="40% - Accent6 3 3" xfId="260"/>
    <cellStyle name="40% - Accent6 4" xfId="130"/>
    <cellStyle name="40% - Accent6 4 2" xfId="204"/>
    <cellStyle name="40% - Accent6 4 3" xfId="274"/>
    <cellStyle name="40% - Accent6 5" xfId="144"/>
    <cellStyle name="40% - Accent6 5 2" xfId="218"/>
    <cellStyle name="40% - Accent6 5 3" xfId="288"/>
    <cellStyle name="40% - Accent6 6" xfId="156"/>
    <cellStyle name="40% - Accent6 7" xfId="23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116" builtinId="9" customBuiltin="1"/>
    <cellStyle name="Followed Hyperlink 2" xfId="10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cellStyle name="Hyperlink 2 2" xfId="157"/>
    <cellStyle name="Hyperlink 3" xfId="36"/>
    <cellStyle name="Hyperlink 4" xfId="100"/>
    <cellStyle name="Input" xfId="37" builtinId="20" customBuiltin="1"/>
    <cellStyle name="Linked Cell" xfId="38" builtinId="24" customBuiltin="1"/>
    <cellStyle name="Neutral" xfId="39" builtinId="28" customBuiltin="1"/>
    <cellStyle name="Normal" xfId="0" builtinId="0"/>
    <cellStyle name="Normal 2" xfId="40"/>
    <cellStyle name="Normal 2 2" xfId="158"/>
    <cellStyle name="Normal 3" xfId="41"/>
    <cellStyle name="Normal 3 2" xfId="159"/>
    <cellStyle name="Normal 3 3" xfId="231"/>
    <cellStyle name="Normal 4" xfId="42"/>
    <cellStyle name="Normal 4 2" xfId="160"/>
    <cellStyle name="Normal 5" xfId="86"/>
    <cellStyle name="Normal 5 2" xfId="163"/>
    <cellStyle name="Normal 5 3" xfId="233"/>
    <cellStyle name="Normal 6" xfId="102"/>
    <cellStyle name="Normal 6 2" xfId="177"/>
    <cellStyle name="Normal 6 3" xfId="247"/>
    <cellStyle name="Normal 7" xfId="117"/>
    <cellStyle name="Normal 7 2" xfId="191"/>
    <cellStyle name="Normal 7 3" xfId="261"/>
    <cellStyle name="Normal 8" xfId="131"/>
    <cellStyle name="Normal 8 2" xfId="205"/>
    <cellStyle name="Normal 8 3" xfId="275"/>
    <cellStyle name="Normal_1.3" xfId="43"/>
    <cellStyle name="Normal_1+ of main drugs implic" xfId="44"/>
    <cellStyle name="Normal_4 - sex and age" xfId="45"/>
    <cellStyle name="Normal_7 - only one drug involved" xfId="46"/>
    <cellStyle name="Normal_8 calc HB rates" xfId="47"/>
    <cellStyle name="Normal_8 calc LA rates" xfId="48"/>
    <cellStyle name="Normal_8 calc Scots rates" xfId="49"/>
    <cellStyle name="Normal_9 for prob drug user" xfId="50"/>
    <cellStyle name="Normal_Annex b" xfId="51"/>
    <cellStyle name="Normal_C1 - summary" xfId="52"/>
    <cellStyle name="Normal_C2 - causes" xfId="53"/>
    <cellStyle name="Normal_C3 - drugs reported" xfId="54"/>
    <cellStyle name="Normal_C4 calc LA rates" xfId="55"/>
    <cellStyle name="Normal_drd-2011-all-tables-figures" xfId="56"/>
    <cellStyle name="Normal_drd-2011-figure1" xfId="57"/>
    <cellStyle name="Normal_drd-2011-figure2" xfId="58"/>
    <cellStyle name="Normal_drd-2011-table1" xfId="59"/>
    <cellStyle name="Normal_drd-2011-table4" xfId="60"/>
    <cellStyle name="Normal_drd-2011-table5" xfId="61"/>
    <cellStyle name="Normal_drd-2011-table6" xfId="62"/>
    <cellStyle name="Normal_drd-2011-table8" xfId="63"/>
    <cellStyle name="Normal_drd-2011-tablec4" xfId="64"/>
    <cellStyle name="Normal_drd-2011-tablehb4" xfId="65"/>
    <cellStyle name="Normal_drd-2011-tablex" xfId="66"/>
    <cellStyle name="Normal_drd-2011-tabley" xfId="67"/>
    <cellStyle name="Normal_drd-2011-tablez" xfId="68"/>
    <cellStyle name="Normal_HB1 - summary" xfId="69"/>
    <cellStyle name="Normal_HB2 - causes" xfId="70"/>
    <cellStyle name="Normal_HB4 calc HB rates" xfId="71"/>
    <cellStyle name="Normal_Old Areas" xfId="72"/>
    <cellStyle name="Normal_Sheet1" xfId="73"/>
    <cellStyle name="Normal_Sheet1_1" xfId="74"/>
    <cellStyle name="Normal_shhdtab" xfId="75"/>
    <cellStyle name="Normal_TABLE4" xfId="76"/>
    <cellStyle name="Normal_unspecified drug" xfId="77"/>
    <cellStyle name="Normal_Y - ONS 'wide' defn - drugs" xfId="78"/>
    <cellStyle name="Note 2" xfId="79"/>
    <cellStyle name="Note 2 2" xfId="161"/>
    <cellStyle name="Note 2 3" xfId="232"/>
    <cellStyle name="Note 3" xfId="87"/>
    <cellStyle name="Note 3 2" xfId="164"/>
    <cellStyle name="Note 3 3" xfId="234"/>
    <cellStyle name="Note 4" xfId="103"/>
    <cellStyle name="Note 4 2" xfId="178"/>
    <cellStyle name="Note 4 3" xfId="248"/>
    <cellStyle name="Note 5" xfId="118"/>
    <cellStyle name="Note 5 2" xfId="192"/>
    <cellStyle name="Note 5 3" xfId="262"/>
    <cellStyle name="Note 6" xfId="132"/>
    <cellStyle name="Note 6 2" xfId="206"/>
    <cellStyle name="Note 6 3" xfId="276"/>
    <cellStyle name="Output" xfId="80" builtinId="21" customBuiltin="1"/>
    <cellStyle name="Percent" xfId="81" builtinId="5"/>
    <cellStyle name="Percent 2" xfId="82"/>
    <cellStyle name="Percent 2 2" xfId="162"/>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187173248506E-2"/>
          <c:y val="5.0257731958762888E-2"/>
          <c:w val="0.86821836878992364"/>
          <c:h val="0.74226804123711343"/>
        </c:manualLayout>
      </c:layout>
      <c:lineChart>
        <c:grouping val="standard"/>
        <c:varyColors val="0"/>
        <c:ser>
          <c:idx val="1"/>
          <c:order val="0"/>
          <c:tx>
            <c:v>registered in year</c:v>
          </c:tx>
          <c:spPr>
            <a:ln w="19050">
              <a:solidFill>
                <a:schemeClr val="tx1"/>
              </a:solidFill>
            </a:ln>
          </c:spPr>
          <c:marker>
            <c:symbol val="circle"/>
            <c:size val="10"/>
            <c:spPr>
              <a:solidFill>
                <a:schemeClr val="tx1"/>
              </a:solidFill>
              <a:ln>
                <a:solidFill>
                  <a:schemeClr val="tx1"/>
                </a:solidFill>
              </a:ln>
            </c:spPr>
          </c:marker>
          <c:cat>
            <c:strRef>
              <c:f>'1 - summary'!$A$7:$A$25</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strCache>
            </c:strRef>
          </c:cat>
          <c:val>
            <c:numRef>
              <c:f>'1 - summary'!$B$7:$B$25</c:f>
              <c:numCache>
                <c:formatCode>0</c:formatCode>
                <c:ptCount val="19"/>
                <c:pt idx="0">
                  <c:v>244</c:v>
                </c:pt>
                <c:pt idx="1">
                  <c:v>224</c:v>
                </c:pt>
                <c:pt idx="2">
                  <c:v>249</c:v>
                </c:pt>
                <c:pt idx="3">
                  <c:v>291</c:v>
                </c:pt>
                <c:pt idx="4">
                  <c:v>292</c:v>
                </c:pt>
                <c:pt idx="5">
                  <c:v>332</c:v>
                </c:pt>
                <c:pt idx="6">
                  <c:v>382</c:v>
                </c:pt>
                <c:pt idx="7">
                  <c:v>317</c:v>
                </c:pt>
                <c:pt idx="8">
                  <c:v>356</c:v>
                </c:pt>
                <c:pt idx="9">
                  <c:v>336</c:v>
                </c:pt>
                <c:pt idx="10">
                  <c:v>421</c:v>
                </c:pt>
                <c:pt idx="11">
                  <c:v>455</c:v>
                </c:pt>
                <c:pt idx="12">
                  <c:v>574</c:v>
                </c:pt>
                <c:pt idx="13">
                  <c:v>545</c:v>
                </c:pt>
                <c:pt idx="14">
                  <c:v>485</c:v>
                </c:pt>
                <c:pt idx="15">
                  <c:v>584</c:v>
                </c:pt>
                <c:pt idx="16">
                  <c:v>581</c:v>
                </c:pt>
                <c:pt idx="17">
                  <c:v>527</c:v>
                </c:pt>
                <c:pt idx="18">
                  <c:v>613</c:v>
                </c:pt>
              </c:numCache>
            </c:numRef>
          </c:val>
          <c:smooth val="0"/>
        </c:ser>
        <c:ser>
          <c:idx val="2"/>
          <c:order val="1"/>
          <c:tx>
            <c:strRef>
              <c:f>'1 - summary'!$C$6</c:f>
              <c:strCache>
                <c:ptCount val="1"/>
                <c:pt idx="0">
                  <c:v>3-year average</c:v>
                </c:pt>
              </c:strCache>
            </c:strRef>
          </c:tx>
          <c:spPr>
            <a:ln w="31750" cmpd="dbl">
              <a:solidFill>
                <a:schemeClr val="bg1">
                  <a:lumMod val="50000"/>
                </a:schemeClr>
              </a:solidFill>
              <a:prstDash val="solid"/>
            </a:ln>
          </c:spPr>
          <c:marker>
            <c:symbol val="square"/>
            <c:size val="5"/>
            <c:spPr>
              <a:noFill/>
              <a:ln>
                <a:solidFill>
                  <a:schemeClr val="bg1">
                    <a:lumMod val="50000"/>
                  </a:schemeClr>
                </a:solidFill>
              </a:ln>
            </c:spPr>
          </c:marker>
          <c:cat>
            <c:strRef>
              <c:f>'1 - summary'!$A$7:$A$25</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strCache>
            </c:strRef>
          </c:cat>
          <c:val>
            <c:numRef>
              <c:f>'1 - summary'!$C$7:$C$25</c:f>
              <c:numCache>
                <c:formatCode>0</c:formatCode>
                <c:ptCount val="19"/>
                <c:pt idx="1">
                  <c:v>239</c:v>
                </c:pt>
                <c:pt idx="2">
                  <c:v>254.66666666666666</c:v>
                </c:pt>
                <c:pt idx="3">
                  <c:v>277.33333333333331</c:v>
                </c:pt>
                <c:pt idx="4">
                  <c:v>305</c:v>
                </c:pt>
                <c:pt idx="5">
                  <c:v>335.33333333333331</c:v>
                </c:pt>
                <c:pt idx="6">
                  <c:v>343.66666666666669</c:v>
                </c:pt>
                <c:pt idx="7">
                  <c:v>351.66666666666669</c:v>
                </c:pt>
                <c:pt idx="8">
                  <c:v>336.33333333333331</c:v>
                </c:pt>
                <c:pt idx="9">
                  <c:v>371</c:v>
                </c:pt>
                <c:pt idx="10">
                  <c:v>404</c:v>
                </c:pt>
                <c:pt idx="11">
                  <c:v>483.33333333333331</c:v>
                </c:pt>
                <c:pt idx="12">
                  <c:v>524.66666666666663</c:v>
                </c:pt>
                <c:pt idx="13">
                  <c:v>534.66666666666663</c:v>
                </c:pt>
                <c:pt idx="14">
                  <c:v>538</c:v>
                </c:pt>
                <c:pt idx="15">
                  <c:v>550</c:v>
                </c:pt>
                <c:pt idx="16">
                  <c:v>564</c:v>
                </c:pt>
                <c:pt idx="17">
                  <c:v>573.66666666666663</c:v>
                </c:pt>
              </c:numCache>
            </c:numRef>
          </c:val>
          <c:smooth val="0"/>
        </c:ser>
        <c:ser>
          <c:idx val="3"/>
          <c:order val="2"/>
          <c:tx>
            <c:strRef>
              <c:f>'1 - summary'!$D$6</c:f>
              <c:strCache>
                <c:ptCount val="1"/>
                <c:pt idx="0">
                  <c:v>5-year average</c:v>
                </c:pt>
              </c:strCache>
            </c:strRef>
          </c:tx>
          <c:spPr>
            <a:ln w="63500">
              <a:solidFill>
                <a:schemeClr val="bg1">
                  <a:lumMod val="50000"/>
                </a:schemeClr>
              </a:solidFill>
              <a:prstDash val="solid"/>
            </a:ln>
          </c:spPr>
          <c:marker>
            <c:symbol val="square"/>
            <c:size val="7"/>
            <c:spPr>
              <a:solidFill>
                <a:schemeClr val="bg1">
                  <a:lumMod val="50000"/>
                </a:schemeClr>
              </a:solidFill>
            </c:spPr>
          </c:marker>
          <c:cat>
            <c:strRef>
              <c:f>'1 - summary'!$A$7:$A$25</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strCache>
            </c:strRef>
          </c:cat>
          <c:val>
            <c:numRef>
              <c:f>'1 - summary'!$D$7:$D$25</c:f>
              <c:numCache>
                <c:formatCode>#,##0\ \ \ \ \ \ \ \ \ </c:formatCode>
                <c:ptCount val="19"/>
                <c:pt idx="2" formatCode="0">
                  <c:v>260</c:v>
                </c:pt>
                <c:pt idx="3" formatCode="0">
                  <c:v>277.60000000000002</c:v>
                </c:pt>
                <c:pt idx="4" formatCode="0">
                  <c:v>309.2</c:v>
                </c:pt>
                <c:pt idx="5" formatCode="0">
                  <c:v>322.8</c:v>
                </c:pt>
                <c:pt idx="6" formatCode="0">
                  <c:v>335.8</c:v>
                </c:pt>
                <c:pt idx="7" formatCode="0">
                  <c:v>344.6</c:v>
                </c:pt>
                <c:pt idx="8" formatCode="0">
                  <c:v>362.4</c:v>
                </c:pt>
                <c:pt idx="9" formatCode="0">
                  <c:v>377</c:v>
                </c:pt>
                <c:pt idx="10" formatCode="0">
                  <c:v>428.4</c:v>
                </c:pt>
                <c:pt idx="11" formatCode="0">
                  <c:v>466.2</c:v>
                </c:pt>
                <c:pt idx="12" formatCode="0">
                  <c:v>496</c:v>
                </c:pt>
                <c:pt idx="13" formatCode="0">
                  <c:v>528.6</c:v>
                </c:pt>
                <c:pt idx="14" formatCode="0">
                  <c:v>553.79999999999995</c:v>
                </c:pt>
                <c:pt idx="15" formatCode="0">
                  <c:v>544.4</c:v>
                </c:pt>
                <c:pt idx="16" formatCode="0">
                  <c:v>558</c:v>
                </c:pt>
              </c:numCache>
            </c:numRef>
          </c:val>
          <c:smooth val="0"/>
        </c:ser>
        <c:ser>
          <c:idx val="0"/>
          <c:order val="3"/>
          <c:tx>
            <c:strRef>
              <c:f>'1 - summary'!$E$6</c:f>
              <c:strCache>
                <c:ptCount val="1"/>
                <c:pt idx="0">
                  <c:v>Likely lower</c:v>
                </c:pt>
              </c:strCache>
            </c:strRef>
          </c:tx>
          <c:spPr>
            <a:ln w="38100">
              <a:solidFill>
                <a:srgbClr val="969696"/>
              </a:solidFill>
              <a:prstDash val="sysDash"/>
            </a:ln>
          </c:spPr>
          <c:marker>
            <c:symbol val="none"/>
          </c:marker>
          <c:cat>
            <c:strRef>
              <c:f>'1 - summary'!$A$7:$A$25</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strCache>
            </c:strRef>
          </c:cat>
          <c:val>
            <c:numRef>
              <c:f>'1 - summary'!$E$7:$E$25</c:f>
              <c:numCache>
                <c:formatCode>#,##0\ \ \ \ \ \ \ \ \ </c:formatCode>
                <c:ptCount val="19"/>
                <c:pt idx="2" formatCode="0">
                  <c:v>228.39594962666968</c:v>
                </c:pt>
                <c:pt idx="3" formatCode="0">
                  <c:v>244.94378833973545</c:v>
                </c:pt>
                <c:pt idx="4" formatCode="0">
                  <c:v>274.73519592395741</c:v>
                </c:pt>
                <c:pt idx="5" formatCode="0">
                  <c:v>287.58539393944613</c:v>
                </c:pt>
                <c:pt idx="6" formatCode="0">
                  <c:v>299.88330081981366</c:v>
                </c:pt>
                <c:pt idx="7" formatCode="0">
                  <c:v>308.21572647420317</c:v>
                </c:pt>
                <c:pt idx="8" formatCode="0">
                  <c:v>325.08785934846406</c:v>
                </c:pt>
                <c:pt idx="9" formatCode="0">
                  <c:v>338.94368383566268</c:v>
                </c:pt>
                <c:pt idx="10" formatCode="0">
                  <c:v>387.83226109332685</c:v>
                </c:pt>
                <c:pt idx="11" formatCode="0">
                  <c:v>423.88033648526965</c:v>
                </c:pt>
                <c:pt idx="12" formatCode="0">
                  <c:v>452.34872739541265</c:v>
                </c:pt>
                <c:pt idx="13" formatCode="0">
                  <c:v>483.53704670130912</c:v>
                </c:pt>
                <c:pt idx="14" formatCode="0">
                  <c:v>507.67540699366549</c:v>
                </c:pt>
                <c:pt idx="15" formatCode="0">
                  <c:v>498.6685333714301</c:v>
                </c:pt>
                <c:pt idx="16" formatCode="0">
                  <c:v>511.70083370081056</c:v>
                </c:pt>
              </c:numCache>
            </c:numRef>
          </c:val>
          <c:smooth val="0"/>
        </c:ser>
        <c:ser>
          <c:idx val="4"/>
          <c:order val="4"/>
          <c:tx>
            <c:strRef>
              <c:f>'1 - summary'!$F$6</c:f>
              <c:strCache>
                <c:ptCount val="1"/>
                <c:pt idx="0">
                  <c:v>Likely upper</c:v>
                </c:pt>
              </c:strCache>
            </c:strRef>
          </c:tx>
          <c:spPr>
            <a:ln w="38100">
              <a:solidFill>
                <a:srgbClr val="969696"/>
              </a:solidFill>
              <a:prstDash val="sysDash"/>
            </a:ln>
          </c:spPr>
          <c:marker>
            <c:symbol val="none"/>
          </c:marker>
          <c:cat>
            <c:strRef>
              <c:f>'1 - summary'!$A$7:$A$25</c:f>
              <c:strCach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strCache>
            </c:strRef>
          </c:cat>
          <c:val>
            <c:numRef>
              <c:f>'1 - summary'!$F$7:$F$25</c:f>
              <c:numCache>
                <c:formatCode>#,##0\ \ \ \ \ \ \ \ \ </c:formatCode>
                <c:ptCount val="19"/>
                <c:pt idx="2" formatCode="0">
                  <c:v>291.60405037333032</c:v>
                </c:pt>
                <c:pt idx="3" formatCode="0">
                  <c:v>310.25621166026463</c:v>
                </c:pt>
                <c:pt idx="4" formatCode="0">
                  <c:v>343.66480407604257</c:v>
                </c:pt>
                <c:pt idx="5" formatCode="0">
                  <c:v>358.01460606055389</c:v>
                </c:pt>
                <c:pt idx="6" formatCode="0">
                  <c:v>371.71669918018637</c:v>
                </c:pt>
                <c:pt idx="7" formatCode="0">
                  <c:v>380.98427352579688</c:v>
                </c:pt>
                <c:pt idx="8" formatCode="0">
                  <c:v>399.71214065153589</c:v>
                </c:pt>
                <c:pt idx="9" formatCode="0">
                  <c:v>415.05631616433732</c:v>
                </c:pt>
                <c:pt idx="10" formatCode="0">
                  <c:v>468.96773890667311</c:v>
                </c:pt>
                <c:pt idx="11" formatCode="0">
                  <c:v>508.51966351473033</c:v>
                </c:pt>
                <c:pt idx="12" formatCode="0">
                  <c:v>539.65127260458735</c:v>
                </c:pt>
                <c:pt idx="13" formatCode="0">
                  <c:v>573.66295329869092</c:v>
                </c:pt>
                <c:pt idx="14" formatCode="0">
                  <c:v>599.92459300633448</c:v>
                </c:pt>
                <c:pt idx="15" formatCode="0">
                  <c:v>590.1314666285698</c:v>
                </c:pt>
                <c:pt idx="16" formatCode="0">
                  <c:v>604.29916629918944</c:v>
                </c:pt>
              </c:numCache>
            </c:numRef>
          </c:val>
          <c:smooth val="0"/>
        </c:ser>
        <c:dLbls>
          <c:showLegendKey val="0"/>
          <c:showVal val="0"/>
          <c:showCatName val="0"/>
          <c:showSerName val="0"/>
          <c:showPercent val="0"/>
          <c:showBubbleSize val="0"/>
        </c:dLbls>
        <c:marker val="1"/>
        <c:smooth val="0"/>
        <c:axId val="105957248"/>
        <c:axId val="105958400"/>
      </c:lineChart>
      <c:catAx>
        <c:axId val="10595724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05958400"/>
        <c:crosses val="autoZero"/>
        <c:auto val="1"/>
        <c:lblAlgn val="ctr"/>
        <c:lblOffset val="100"/>
        <c:tickLblSkip val="1"/>
        <c:tickMarkSkip val="1"/>
        <c:noMultiLvlLbl val="0"/>
      </c:catAx>
      <c:valAx>
        <c:axId val="105958400"/>
        <c:scaling>
          <c:orientation val="minMax"/>
          <c:max val="650"/>
          <c:min val="0"/>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5957248"/>
        <c:crosses val="autoZero"/>
        <c:crossBetween val="between"/>
        <c:majorUnit val="50"/>
        <c:minorUnit val="10"/>
      </c:valAx>
      <c:spPr>
        <a:noFill/>
        <a:ln w="12700">
          <a:solidFill>
            <a:srgbClr val="808080"/>
          </a:solidFill>
          <a:prstDash val="solid"/>
        </a:ln>
      </c:spPr>
    </c:plotArea>
    <c:legend>
      <c:legendPos val="r"/>
      <c:layout>
        <c:manualLayout>
          <c:xMode val="edge"/>
          <c:yMode val="edge"/>
          <c:x val="5.7275541795665637E-2"/>
          <c:y val="0.86888235985427198"/>
          <c:w val="0.88554301455352136"/>
          <c:h val="7.4503477013826883E-2"/>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8749836836448"/>
          <c:y val="5.6818251876987497E-2"/>
          <c:w val="0.7161727712664554"/>
          <c:h val="0.92550619168515191"/>
        </c:manualLayout>
      </c:layout>
      <c:barChart>
        <c:barDir val="bar"/>
        <c:grouping val="clustered"/>
        <c:varyColors val="0"/>
        <c:ser>
          <c:idx val="0"/>
          <c:order val="0"/>
          <c:tx>
            <c:strRef>
              <c:f>'Fig 2 calc rates'!$B$4</c:f>
              <c:strCache>
                <c:ptCount val="1"/>
                <c:pt idx="0">
                  <c:v>Estimate</c:v>
                </c:pt>
              </c:strCache>
            </c:strRef>
          </c:tx>
          <c:spPr>
            <a:solidFill>
              <a:srgbClr val="FFFF00"/>
            </a:solidFill>
            <a:ln w="12700">
              <a:solidFill>
                <a:srgbClr val="000000"/>
              </a:solidFill>
              <a:prstDash val="solid"/>
            </a:ln>
          </c:spPr>
          <c:invertIfNegative val="0"/>
          <c:errBars>
            <c:errBarType val="both"/>
            <c:errValType val="cust"/>
            <c:noEndCap val="0"/>
            <c:plus>
              <c:numRef>
                <c:f>'Fig 2 calc rates'!$G$5:$G$19</c:f>
                <c:numCache>
                  <c:formatCode>General</c:formatCode>
                  <c:ptCount val="15"/>
                  <c:pt idx="0">
                    <c:v>0.24235514475345177</c:v>
                  </c:pt>
                  <c:pt idx="1">
                    <c:v>0.77021822849807542</c:v>
                  </c:pt>
                  <c:pt idx="2">
                    <c:v>1.9856845993996775</c:v>
                  </c:pt>
                  <c:pt idx="3">
                    <c:v>1.2867132867132867</c:v>
                  </c:pt>
                  <c:pt idx="4">
                    <c:v>1.5278514588859426</c:v>
                  </c:pt>
                  <c:pt idx="5">
                    <c:v>0.85714285714285765</c:v>
                  </c:pt>
                  <c:pt idx="6">
                    <c:v>1.1611876988335101</c:v>
                  </c:pt>
                  <c:pt idx="7">
                    <c:v>0.32564450474898265</c:v>
                  </c:pt>
                  <c:pt idx="8">
                    <c:v>1.1999999999999993</c:v>
                  </c:pt>
                  <c:pt idx="9">
                    <c:v>0.75181159420289845</c:v>
                  </c:pt>
                  <c:pt idx="10">
                    <c:v>0.88947489108002742</c:v>
                  </c:pt>
                  <c:pt idx="11">
                    <c:v>13.333333333333332</c:v>
                  </c:pt>
                  <c:pt idx="12">
                    <c:v>10.452488687782806</c:v>
                  </c:pt>
                  <c:pt idx="13">
                    <c:v>0.66430738119312416</c:v>
                  </c:pt>
                  <c:pt idx="14">
                    <c:v>6.2337662337662341</c:v>
                  </c:pt>
                </c:numCache>
              </c:numRef>
            </c:plus>
            <c:minus>
              <c:numRef>
                <c:f>'Fig 2 calc rates'!$F$5:$F$19</c:f>
                <c:numCache>
                  <c:formatCode>General</c:formatCode>
                  <c:ptCount val="15"/>
                  <c:pt idx="0">
                    <c:v>0.2580048549300642</c:v>
                  </c:pt>
                  <c:pt idx="1">
                    <c:v>0.86720867208672026</c:v>
                  </c:pt>
                  <c:pt idx="2">
                    <c:v>2.112676056338028</c:v>
                  </c:pt>
                  <c:pt idx="3">
                    <c:v>1.3269230769230766</c:v>
                  </c:pt>
                  <c:pt idx="4">
                    <c:v>1.9472616632860031</c:v>
                  </c:pt>
                  <c:pt idx="5">
                    <c:v>0.91428571428571459</c:v>
                  </c:pt>
                  <c:pt idx="6">
                    <c:v>0.76173913043478336</c:v>
                  </c:pt>
                  <c:pt idx="7">
                    <c:v>0.33778148457047497</c:v>
                  </c:pt>
                  <c:pt idx="8">
                    <c:v>1.4086956521739129</c:v>
                  </c:pt>
                  <c:pt idx="9">
                    <c:v>0.65021543282412786</c:v>
                  </c:pt>
                  <c:pt idx="10">
                    <c:v>0.88766148661299393</c:v>
                  </c:pt>
                  <c:pt idx="11">
                    <c:v>19.393939393939394</c:v>
                  </c:pt>
                  <c:pt idx="12">
                    <c:v>4.7782805429864252</c:v>
                  </c:pt>
                  <c:pt idx="13">
                    <c:v>0.76173913043478336</c:v>
                  </c:pt>
                  <c:pt idx="14">
                    <c:v>5.9090909090909083</c:v>
                  </c:pt>
                </c:numCache>
              </c:numRef>
            </c:minus>
            <c:spPr>
              <a:ln w="12700">
                <a:solidFill>
                  <a:srgbClr val="000000"/>
                </a:solidFill>
                <a:prstDash val="solid"/>
              </a:ln>
            </c:spPr>
          </c:errBars>
          <c:cat>
            <c:strRef>
              <c:f>'Fig 2 calc rates'!$A$5:$A$19</c:f>
              <c:strCache>
                <c:ptCount val="15"/>
                <c:pt idx="0">
                  <c:v>SCOTLAND</c:v>
                </c:pt>
                <c:pt idx="1">
                  <c:v>Ayrshire &amp; Arran</c:v>
                </c:pt>
                <c:pt idx="2">
                  <c:v>Borders</c:v>
                </c:pt>
                <c:pt idx="3">
                  <c:v>Dumfries &amp; Galloway</c:v>
                </c:pt>
                <c:pt idx="4">
                  <c:v>Fife</c:v>
                </c:pt>
                <c:pt idx="5">
                  <c:v>Forth Valley</c:v>
                </c:pt>
                <c:pt idx="6">
                  <c:v>Grampian</c:v>
                </c:pt>
                <c:pt idx="7">
                  <c:v>Greater Glasgow &amp; Clyde</c:v>
                </c:pt>
                <c:pt idx="8">
                  <c:v>Highland</c:v>
                </c:pt>
                <c:pt idx="9">
                  <c:v>Lanarkshire</c:v>
                </c:pt>
                <c:pt idx="10">
                  <c:v>Lothian</c:v>
                </c:pt>
                <c:pt idx="11">
                  <c:v>Orkney</c:v>
                </c:pt>
                <c:pt idx="12">
                  <c:v>Shetland</c:v>
                </c:pt>
                <c:pt idx="13">
                  <c:v>Tayside</c:v>
                </c:pt>
                <c:pt idx="14">
                  <c:v>Western Isles</c:v>
                </c:pt>
              </c:strCache>
            </c:strRef>
          </c:cat>
          <c:val>
            <c:numRef>
              <c:f>'Fig 2 calc rates'!$B$5:$B$19</c:f>
              <c:numCache>
                <c:formatCode>0.00</c:formatCode>
                <c:ptCount val="15"/>
                <c:pt idx="0">
                  <c:v>9.0731707317073162</c:v>
                </c:pt>
                <c:pt idx="1">
                  <c:v>9.7560975609756095</c:v>
                </c:pt>
                <c:pt idx="2">
                  <c:v>12.112676056338028</c:v>
                </c:pt>
                <c:pt idx="3">
                  <c:v>7.0769230769230766</c:v>
                </c:pt>
                <c:pt idx="4">
                  <c:v>13.241379310344827</c:v>
                </c:pt>
                <c:pt idx="5">
                  <c:v>8</c:v>
                </c:pt>
                <c:pt idx="6">
                  <c:v>9.5217391304347831</c:v>
                </c:pt>
                <c:pt idx="7">
                  <c:v>8.1818181818181817</c:v>
                </c:pt>
                <c:pt idx="8">
                  <c:v>10.8</c:v>
                </c:pt>
                <c:pt idx="9">
                  <c:v>9.6231884057971016</c:v>
                </c:pt>
                <c:pt idx="10">
                  <c:v>8.795918367346939</c:v>
                </c:pt>
                <c:pt idx="11">
                  <c:v>26.666666666666668</c:v>
                </c:pt>
                <c:pt idx="12">
                  <c:v>6.4705882352941178</c:v>
                </c:pt>
                <c:pt idx="13">
                  <c:v>9.5217391304347831</c:v>
                </c:pt>
                <c:pt idx="14">
                  <c:v>10.909090909090908</c:v>
                </c:pt>
              </c:numCache>
            </c:numRef>
          </c:val>
        </c:ser>
        <c:dLbls>
          <c:showLegendKey val="0"/>
          <c:showVal val="0"/>
          <c:showCatName val="0"/>
          <c:showSerName val="0"/>
          <c:showPercent val="0"/>
          <c:showBubbleSize val="0"/>
        </c:dLbls>
        <c:gapWidth val="150"/>
        <c:axId val="107182720"/>
        <c:axId val="108859776"/>
      </c:barChart>
      <c:catAx>
        <c:axId val="1071827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8859776"/>
        <c:crosses val="autoZero"/>
        <c:auto val="1"/>
        <c:lblAlgn val="ctr"/>
        <c:lblOffset val="100"/>
        <c:tickLblSkip val="1"/>
        <c:tickMarkSkip val="1"/>
        <c:noMultiLvlLbl val="0"/>
      </c:catAx>
      <c:valAx>
        <c:axId val="108859776"/>
        <c:scaling>
          <c:orientation val="minMax"/>
        </c:scaling>
        <c:delete val="0"/>
        <c:axPos val="t"/>
        <c:majorGridlines>
          <c:spPr>
            <a:ln>
              <a:solidFill>
                <a:schemeClr val="bg1">
                  <a:lumMod val="65000"/>
                </a:schemeClr>
              </a:solidFill>
              <a:prstDash val="sysDot"/>
            </a:ln>
          </c:spPr>
        </c:majorGridlines>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07182720"/>
        <c:crosses val="autoZero"/>
        <c:crossBetween val="between"/>
      </c:valAx>
      <c:spPr>
        <a:no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23544859132796"/>
          <c:y val="6.1077880027764798E-2"/>
          <c:w val="0.76806785719854354"/>
          <c:h val="0.92215622787017437"/>
        </c:manualLayout>
      </c:layout>
      <c:barChart>
        <c:barDir val="bar"/>
        <c:grouping val="clustered"/>
        <c:varyColors val="0"/>
        <c:ser>
          <c:idx val="0"/>
          <c:order val="0"/>
          <c:tx>
            <c:strRef>
              <c:f>'Fig 3 calc rates'!$B$4</c:f>
              <c:strCache>
                <c:ptCount val="1"/>
                <c:pt idx="0">
                  <c:v>Estimate</c:v>
                </c:pt>
              </c:strCache>
            </c:strRef>
          </c:tx>
          <c:spPr>
            <a:solidFill>
              <a:srgbClr val="FFFF00"/>
            </a:solidFill>
            <a:ln w="12700">
              <a:solidFill>
                <a:srgbClr val="000000"/>
              </a:solidFill>
              <a:prstDash val="solid"/>
            </a:ln>
          </c:spPr>
          <c:invertIfNegative val="0"/>
          <c:errBars>
            <c:errBarType val="both"/>
            <c:errValType val="cust"/>
            <c:noEndCap val="0"/>
            <c:plus>
              <c:numRef>
                <c:f>'Fig 3 calc rates'!$G$5:$G$37</c:f>
                <c:numCache>
                  <c:formatCode>General</c:formatCode>
                  <c:ptCount val="33"/>
                  <c:pt idx="0">
                    <c:v>0.24235514475345177</c:v>
                  </c:pt>
                  <c:pt idx="1">
                    <c:v>1.2043010752688179</c:v>
                  </c:pt>
                  <c:pt idx="2">
                    <c:v>1.6326148078725407</c:v>
                  </c:pt>
                  <c:pt idx="3">
                    <c:v>2.2905569007263917</c:v>
                  </c:pt>
                  <c:pt idx="4">
                    <c:v>2.0625447600859381</c:v>
                  </c:pt>
                  <c:pt idx="5">
                    <c:v>1.4314574314574315</c:v>
                  </c:pt>
                  <c:pt idx="6">
                    <c:v>1.2867132867132867</c:v>
                  </c:pt>
                  <c:pt idx="7">
                    <c:v>1.2685714285714287</c:v>
                  </c:pt>
                  <c:pt idx="8">
                    <c:v>1.2857142857142865</c:v>
                  </c:pt>
                  <c:pt idx="9">
                    <c:v>2.6153846153846168</c:v>
                  </c:pt>
                  <c:pt idx="10">
                    <c:v>3.4090909090909083</c:v>
                  </c:pt>
                  <c:pt idx="11">
                    <c:v>0.71284271284271306</c:v>
                  </c:pt>
                  <c:pt idx="12">
                    <c:v>1.0318438623523374</c:v>
                  </c:pt>
                  <c:pt idx="13">
                    <c:v>6.2337662337662341</c:v>
                  </c:pt>
                  <c:pt idx="14">
                    <c:v>1.386554621848739</c:v>
                  </c:pt>
                  <c:pt idx="15">
                    <c:v>1.5278514588859426</c:v>
                  </c:pt>
                  <c:pt idx="16">
                    <c:v>0.37262443438913984</c:v>
                  </c:pt>
                  <c:pt idx="17">
                    <c:v>0.92307692307692335</c:v>
                  </c:pt>
                  <c:pt idx="18">
                    <c:v>1.207843137254903</c:v>
                  </c:pt>
                  <c:pt idx="19">
                    <c:v>3.5764375876577832</c:v>
                  </c:pt>
                  <c:pt idx="20">
                    <c:v>5.1428571428571423</c:v>
                  </c:pt>
                  <c:pt idx="21">
                    <c:v>1.0138888888888893</c:v>
                  </c:pt>
                  <c:pt idx="22">
                    <c:v>0.82034976152623251</c:v>
                  </c:pt>
                  <c:pt idx="23">
                    <c:v>13.333333333333332</c:v>
                  </c:pt>
                  <c:pt idx="24">
                    <c:v>0.99604743083003999</c:v>
                  </c:pt>
                  <c:pt idx="25">
                    <c:v>0.96000000000000085</c:v>
                  </c:pt>
                  <c:pt idx="26">
                    <c:v>1.9856845993996775</c:v>
                  </c:pt>
                  <c:pt idx="27">
                    <c:v>10.452488687782806</c:v>
                  </c:pt>
                  <c:pt idx="28">
                    <c:v>2.3153463451970921</c:v>
                  </c:pt>
                  <c:pt idx="29">
                    <c:v>1.4285714285714288</c:v>
                  </c:pt>
                  <c:pt idx="30">
                    <c:v>1.4359326691858474</c:v>
                  </c:pt>
                  <c:pt idx="31">
                    <c:v>1.661538461538461</c:v>
                  </c:pt>
                  <c:pt idx="32">
                    <c:v>1.6666666666666661</c:v>
                  </c:pt>
                </c:numCache>
              </c:numRef>
            </c:plus>
            <c:minus>
              <c:numRef>
                <c:f>'Fig 3 calc rates'!$F$5:$F$37</c:f>
                <c:numCache>
                  <c:formatCode>General</c:formatCode>
                  <c:ptCount val="33"/>
                  <c:pt idx="0">
                    <c:v>0.2580048549300642</c:v>
                  </c:pt>
                  <c:pt idx="1">
                    <c:v>0.92903225806451584</c:v>
                  </c:pt>
                  <c:pt idx="2">
                    <c:v>1.8741258741258733</c:v>
                  </c:pt>
                  <c:pt idx="3">
                    <c:v>2.2857142857142865</c:v>
                  </c:pt>
                  <c:pt idx="4">
                    <c:v>2.1408450704225359</c:v>
                  </c:pt>
                  <c:pt idx="5">
                    <c:v>1.4628914628914629</c:v>
                  </c:pt>
                  <c:pt idx="6">
                    <c:v>1.3269230769230766</c:v>
                  </c:pt>
                  <c:pt idx="7">
                    <c:v>1.0230414746543772</c:v>
                  </c:pt>
                  <c:pt idx="8">
                    <c:v>1</c:v>
                  </c:pt>
                  <c:pt idx="9">
                    <c:v>2.3028543783260753</c:v>
                  </c:pt>
                  <c:pt idx="10">
                    <c:v>2.9370629370629375</c:v>
                  </c:pt>
                  <c:pt idx="11">
                    <c:v>0.76767676767676774</c:v>
                  </c:pt>
                  <c:pt idx="12">
                    <c:v>1.0436363636363639</c:v>
                  </c:pt>
                  <c:pt idx="13">
                    <c:v>5.9090909090909083</c:v>
                  </c:pt>
                  <c:pt idx="14">
                    <c:v>1.2324929971988796</c:v>
                  </c:pt>
                  <c:pt idx="15">
                    <c:v>1.9472616632860031</c:v>
                  </c:pt>
                  <c:pt idx="16">
                    <c:v>0.50111561866125864</c:v>
                  </c:pt>
                  <c:pt idx="17">
                    <c:v>1.476923076923077</c:v>
                  </c:pt>
                  <c:pt idx="18">
                    <c:v>0.95356037151702822</c:v>
                  </c:pt>
                  <c:pt idx="19">
                    <c:v>2.8579710144927537</c:v>
                  </c:pt>
                  <c:pt idx="20">
                    <c:v>4.6610644257703093</c:v>
                  </c:pt>
                  <c:pt idx="21">
                    <c:v>1.1587301587301582</c:v>
                  </c:pt>
                  <c:pt idx="22">
                    <c:v>0.90705339485827174</c:v>
                  </c:pt>
                  <c:pt idx="23">
                    <c:v>19.393939393939394</c:v>
                  </c:pt>
                  <c:pt idx="24">
                    <c:v>1.0909090909090908</c:v>
                  </c:pt>
                  <c:pt idx="25">
                    <c:v>1</c:v>
                  </c:pt>
                  <c:pt idx="26">
                    <c:v>2.112676056338028</c:v>
                  </c:pt>
                  <c:pt idx="27">
                    <c:v>4.7782805429864252</c:v>
                  </c:pt>
                  <c:pt idx="28">
                    <c:v>2.2746071133167902</c:v>
                  </c:pt>
                  <c:pt idx="29">
                    <c:v>1.1111111111111107</c:v>
                  </c:pt>
                  <c:pt idx="30">
                    <c:v>1.4332411365350763</c:v>
                  </c:pt>
                  <c:pt idx="31">
                    <c:v>1.8000000000000007</c:v>
                  </c:pt>
                  <c:pt idx="32">
                    <c:v>1.764705882352942</c:v>
                  </c:pt>
                </c:numCache>
              </c:numRef>
            </c:minus>
            <c:spPr>
              <a:ln w="12700">
                <a:solidFill>
                  <a:srgbClr val="000000"/>
                </a:solidFill>
                <a:prstDash val="solid"/>
              </a:ln>
            </c:spPr>
          </c:errBars>
          <c:cat>
            <c:strRef>
              <c:f>'Fig 3 calc rates'!$A$5:$A$37</c:f>
              <c:strCache>
                <c:ptCount val="33"/>
                <c:pt idx="0">
                  <c:v>SCOTLAND</c:v>
                </c:pt>
                <c:pt idx="1">
                  <c:v>Aberdeen City</c:v>
                </c:pt>
                <c:pt idx="2">
                  <c:v>Aberdeenshire</c:v>
                </c:pt>
                <c:pt idx="3">
                  <c:v>Angus</c:v>
                </c:pt>
                <c:pt idx="4">
                  <c:v>Argyll &amp; Bute</c:v>
                </c:pt>
                <c:pt idx="5">
                  <c:v>Clackmannanshire</c:v>
                </c:pt>
                <c:pt idx="6">
                  <c:v>Dumfries &amp; Galloway</c:v>
                </c:pt>
                <c:pt idx="7">
                  <c:v>Dundee City</c:v>
                </c:pt>
                <c:pt idx="8">
                  <c:v>East Ayrshire</c:v>
                </c:pt>
                <c:pt idx="9">
                  <c:v>East Dunbartonshire</c:v>
                </c:pt>
                <c:pt idx="10">
                  <c:v>East Lothian</c:v>
                </c:pt>
                <c:pt idx="11">
                  <c:v>East Renfrewshire</c:v>
                </c:pt>
                <c:pt idx="12">
                  <c:v>Edinburgh, City of</c:v>
                </c:pt>
                <c:pt idx="13">
                  <c:v>Eilean Siar</c:v>
                </c:pt>
                <c:pt idx="14">
                  <c:v>Falkirk</c:v>
                </c:pt>
                <c:pt idx="15">
                  <c:v>Fife</c:v>
                </c:pt>
                <c:pt idx="16">
                  <c:v>Glasgow City</c:v>
                </c:pt>
                <c:pt idx="17">
                  <c:v>Highland</c:v>
                </c:pt>
                <c:pt idx="18">
                  <c:v>Inverclyde</c:v>
                </c:pt>
                <c:pt idx="19">
                  <c:v>Midlothian</c:v>
                </c:pt>
                <c:pt idx="20">
                  <c:v>Moray</c:v>
                </c:pt>
                <c:pt idx="21">
                  <c:v>North Ayrshire</c:v>
                </c:pt>
                <c:pt idx="22">
                  <c:v>North Lanarkshire</c:v>
                </c:pt>
                <c:pt idx="23">
                  <c:v>Orkney Islands</c:v>
                </c:pt>
                <c:pt idx="24">
                  <c:v>Perth &amp; Kinross</c:v>
                </c:pt>
                <c:pt idx="25">
                  <c:v>Renfrewshire</c:v>
                </c:pt>
                <c:pt idx="26">
                  <c:v>Scottish Borders</c:v>
                </c:pt>
                <c:pt idx="27">
                  <c:v>Shetland Islands</c:v>
                </c:pt>
                <c:pt idx="28">
                  <c:v>South Ayrshire</c:v>
                </c:pt>
                <c:pt idx="29">
                  <c:v>South Lanarkshire</c:v>
                </c:pt>
                <c:pt idx="30">
                  <c:v>Stirling</c:v>
                </c:pt>
                <c:pt idx="31">
                  <c:v>West Dunbartonshire</c:v>
                </c:pt>
                <c:pt idx="32">
                  <c:v>West Lothian</c:v>
                </c:pt>
              </c:strCache>
            </c:strRef>
          </c:cat>
          <c:val>
            <c:numRef>
              <c:f>'Fig 3 calc rates'!$B$5:$B$37</c:f>
              <c:numCache>
                <c:formatCode>0.00</c:formatCode>
                <c:ptCount val="33"/>
                <c:pt idx="0">
                  <c:v>9.0731707317073162</c:v>
                </c:pt>
                <c:pt idx="1">
                  <c:v>8.129032258064516</c:v>
                </c:pt>
                <c:pt idx="2">
                  <c:v>12.181818181818182</c:v>
                </c:pt>
                <c:pt idx="3">
                  <c:v>12.285714285714286</c:v>
                </c:pt>
                <c:pt idx="4">
                  <c:v>10.140845070422536</c:v>
                </c:pt>
                <c:pt idx="5">
                  <c:v>9.8412698412698418</c:v>
                </c:pt>
                <c:pt idx="6">
                  <c:v>7.0769230769230766</c:v>
                </c:pt>
                <c:pt idx="7">
                  <c:v>10.571428571428571</c:v>
                </c:pt>
                <c:pt idx="8">
                  <c:v>9</c:v>
                </c:pt>
                <c:pt idx="9">
                  <c:v>8.7179487179487172</c:v>
                </c:pt>
                <c:pt idx="10">
                  <c:v>9.0909090909090917</c:v>
                </c:pt>
                <c:pt idx="11">
                  <c:v>4.2222222222222223</c:v>
                </c:pt>
                <c:pt idx="12">
                  <c:v>8.6969696969696972</c:v>
                </c:pt>
                <c:pt idx="13">
                  <c:v>10.909090909090908</c:v>
                </c:pt>
                <c:pt idx="14">
                  <c:v>6.4705882352941178</c:v>
                </c:pt>
                <c:pt idx="15">
                  <c:v>13.241379310344827</c:v>
                </c:pt>
                <c:pt idx="16">
                  <c:v>8.0735294117647065</c:v>
                </c:pt>
                <c:pt idx="17">
                  <c:v>11.076923076923077</c:v>
                </c:pt>
                <c:pt idx="18">
                  <c:v>9.0588235294117645</c:v>
                </c:pt>
                <c:pt idx="19">
                  <c:v>7.3913043478260869</c:v>
                </c:pt>
                <c:pt idx="20">
                  <c:v>14.857142857142858</c:v>
                </c:pt>
                <c:pt idx="21">
                  <c:v>8.1111111111111107</c:v>
                </c:pt>
                <c:pt idx="22">
                  <c:v>9.2972972972972965</c:v>
                </c:pt>
                <c:pt idx="23">
                  <c:v>26.666666666666668</c:v>
                </c:pt>
                <c:pt idx="24">
                  <c:v>5.0909090909090908</c:v>
                </c:pt>
                <c:pt idx="25">
                  <c:v>8</c:v>
                </c:pt>
                <c:pt idx="26">
                  <c:v>12.112676056338028</c:v>
                </c:pt>
                <c:pt idx="27">
                  <c:v>6.4705882352941178</c:v>
                </c:pt>
                <c:pt idx="28">
                  <c:v>14.102564102564102</c:v>
                </c:pt>
                <c:pt idx="29">
                  <c:v>10</c:v>
                </c:pt>
                <c:pt idx="30">
                  <c:v>9.2682926829268286</c:v>
                </c:pt>
                <c:pt idx="31">
                  <c:v>10.8</c:v>
                </c:pt>
                <c:pt idx="32">
                  <c:v>10</c:v>
                </c:pt>
              </c:numCache>
            </c:numRef>
          </c:val>
        </c:ser>
        <c:dLbls>
          <c:showLegendKey val="0"/>
          <c:showVal val="0"/>
          <c:showCatName val="0"/>
          <c:showSerName val="0"/>
          <c:showPercent val="0"/>
          <c:showBubbleSize val="0"/>
        </c:dLbls>
        <c:gapWidth val="150"/>
        <c:axId val="108794240"/>
        <c:axId val="108795776"/>
      </c:barChart>
      <c:catAx>
        <c:axId val="1087942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08795776"/>
        <c:crosses val="autoZero"/>
        <c:auto val="1"/>
        <c:lblAlgn val="ctr"/>
        <c:lblOffset val="100"/>
        <c:tickLblSkip val="1"/>
        <c:tickMarkSkip val="1"/>
        <c:noMultiLvlLbl val="0"/>
      </c:catAx>
      <c:valAx>
        <c:axId val="108795776"/>
        <c:scaling>
          <c:orientation val="minMax"/>
        </c:scaling>
        <c:delete val="0"/>
        <c:axPos val="t"/>
        <c:majorGridlines>
          <c:spPr>
            <a:ln w="3175">
              <a:solidFill>
                <a:schemeClr val="bg1">
                  <a:lumMod val="65000"/>
                </a:schemeClr>
              </a:solidFill>
              <a:prstDash val="sysDot"/>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8794240"/>
        <c:crosses val="autoZero"/>
        <c:crossBetween val="between"/>
      </c:valAx>
      <c:spPr>
        <a:solidFill>
          <a:schemeClr val="bg1"/>
        </a:solid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8089412159765"/>
          <c:y val="4.1033465100108864E-2"/>
          <c:w val="0.85263303973588223"/>
          <c:h val="0.70212818060186277"/>
        </c:manualLayout>
      </c:layout>
      <c:lineChart>
        <c:grouping val="standard"/>
        <c:varyColors val="0"/>
        <c:ser>
          <c:idx val="1"/>
          <c:order val="0"/>
          <c:tx>
            <c:strRef>
              <c:f>'X - different definitions'!$B$4</c:f>
              <c:strCache>
                <c:ptCount val="1"/>
                <c:pt idx="0">
                  <c:v>this paper (based on UK Drug Strategy 'baseline' definition)</c:v>
                </c:pt>
              </c:strCache>
            </c:strRef>
          </c:tx>
          <c:spPr>
            <a:ln w="38100">
              <a:solidFill>
                <a:schemeClr val="tx1"/>
              </a:solidFill>
              <a:prstDash val="solid"/>
            </a:ln>
          </c:spPr>
          <c:marker>
            <c:symbol val="none"/>
          </c:marker>
          <c:cat>
            <c:numRef>
              <c:f>'X - different definitions'!$A$5:$A$23</c:f>
              <c:numCache>
                <c:formatCode>General</c:formatCod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numCache>
            </c:numRef>
          </c:cat>
          <c:val>
            <c:numRef>
              <c:f>'X - different definitions'!$B$5:$B$23</c:f>
              <c:numCache>
                <c:formatCode>#,##0\ \ \ \ \ \ \ \ \ </c:formatCode>
                <c:ptCount val="19"/>
                <c:pt idx="0">
                  <c:v>244</c:v>
                </c:pt>
                <c:pt idx="1">
                  <c:v>224</c:v>
                </c:pt>
                <c:pt idx="2">
                  <c:v>249</c:v>
                </c:pt>
                <c:pt idx="3">
                  <c:v>291</c:v>
                </c:pt>
                <c:pt idx="4">
                  <c:v>292</c:v>
                </c:pt>
                <c:pt idx="5">
                  <c:v>332</c:v>
                </c:pt>
                <c:pt idx="6">
                  <c:v>382</c:v>
                </c:pt>
                <c:pt idx="7">
                  <c:v>317</c:v>
                </c:pt>
                <c:pt idx="8">
                  <c:v>356</c:v>
                </c:pt>
                <c:pt idx="9">
                  <c:v>336</c:v>
                </c:pt>
                <c:pt idx="10">
                  <c:v>421</c:v>
                </c:pt>
                <c:pt idx="11">
                  <c:v>455</c:v>
                </c:pt>
                <c:pt idx="12">
                  <c:v>574</c:v>
                </c:pt>
                <c:pt idx="13">
                  <c:v>545</c:v>
                </c:pt>
                <c:pt idx="14">
                  <c:v>485</c:v>
                </c:pt>
                <c:pt idx="15">
                  <c:v>584</c:v>
                </c:pt>
                <c:pt idx="16">
                  <c:v>581</c:v>
                </c:pt>
                <c:pt idx="17">
                  <c:v>527</c:v>
                </c:pt>
                <c:pt idx="18">
                  <c:v>613</c:v>
                </c:pt>
              </c:numCache>
            </c:numRef>
          </c:val>
          <c:smooth val="0"/>
        </c:ser>
        <c:ser>
          <c:idx val="2"/>
          <c:order val="1"/>
          <c:tx>
            <c:strRef>
              <c:f>'X - different definitions'!$C$4</c:f>
              <c:strCache>
                <c:ptCount val="1"/>
                <c:pt idx="0">
                  <c:v>Office for National Statistics 'wide' definition</c:v>
                </c:pt>
              </c:strCache>
            </c:strRef>
          </c:tx>
          <c:spPr>
            <a:ln w="12700">
              <a:solidFill>
                <a:schemeClr val="tx1"/>
              </a:solidFill>
              <a:prstDash val="solid"/>
            </a:ln>
          </c:spPr>
          <c:marker>
            <c:symbol val="none"/>
          </c:marker>
          <c:cat>
            <c:numRef>
              <c:f>'X - different definitions'!$A$5:$A$23</c:f>
              <c:numCache>
                <c:formatCode>General</c:formatCod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numCache>
            </c:numRef>
          </c:cat>
          <c:val>
            <c:numRef>
              <c:f>'X - different definitions'!$C$5:$C$23</c:f>
              <c:numCache>
                <c:formatCode>General</c:formatCode>
                <c:ptCount val="19"/>
                <c:pt idx="0">
                  <c:v>460</c:v>
                </c:pt>
                <c:pt idx="1">
                  <c:v>447</c:v>
                </c:pt>
                <c:pt idx="2">
                  <c:v>449</c:v>
                </c:pt>
                <c:pt idx="3">
                  <c:v>492</c:v>
                </c:pt>
                <c:pt idx="4">
                  <c:v>495</c:v>
                </c:pt>
                <c:pt idx="5">
                  <c:v>551</c:v>
                </c:pt>
                <c:pt idx="6">
                  <c:v>566</c:v>
                </c:pt>
                <c:pt idx="7">
                  <c:v>493</c:v>
                </c:pt>
                <c:pt idx="8">
                  <c:v>546</c:v>
                </c:pt>
                <c:pt idx="9">
                  <c:v>480</c:v>
                </c:pt>
                <c:pt idx="10">
                  <c:v>577</c:v>
                </c:pt>
                <c:pt idx="11">
                  <c:v>630</c:v>
                </c:pt>
                <c:pt idx="12">
                  <c:v>737</c:v>
                </c:pt>
                <c:pt idx="13">
                  <c:v>716</c:v>
                </c:pt>
                <c:pt idx="14">
                  <c:v>692</c:v>
                </c:pt>
                <c:pt idx="15">
                  <c:v>749</c:v>
                </c:pt>
                <c:pt idx="16">
                  <c:v>734</c:v>
                </c:pt>
                <c:pt idx="17">
                  <c:v>685</c:v>
                </c:pt>
                <c:pt idx="18">
                  <c:v>743</c:v>
                </c:pt>
              </c:numCache>
            </c:numRef>
          </c:val>
          <c:smooth val="0"/>
        </c:ser>
        <c:ser>
          <c:idx val="3"/>
          <c:order val="2"/>
          <c:tx>
            <c:strRef>
              <c:f>'X - different definitions'!$D$4</c:f>
              <c:strCache>
                <c:ptCount val="1"/>
                <c:pt idx="0">
                  <c:v>European Monitoring Centre for Drugs and Drug Addiction 'general mortality register' definition</c:v>
                </c:pt>
              </c:strCache>
            </c:strRef>
          </c:tx>
          <c:spPr>
            <a:ln w="19050">
              <a:solidFill>
                <a:schemeClr val="bg1">
                  <a:lumMod val="50000"/>
                </a:schemeClr>
              </a:solidFill>
              <a:prstDash val="dash"/>
            </a:ln>
          </c:spPr>
          <c:marker>
            <c:symbol val="none"/>
          </c:marker>
          <c:cat>
            <c:numRef>
              <c:f>'X - different definitions'!$A$5:$A$23</c:f>
              <c:numCache>
                <c:formatCode>General</c:formatCode>
                <c:ptCount val="1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numCache>
            </c:numRef>
          </c:cat>
          <c:val>
            <c:numRef>
              <c:f>'X - different definitions'!$D$5:$D$23</c:f>
              <c:numCache>
                <c:formatCode>General</c:formatCode>
                <c:ptCount val="19"/>
                <c:pt idx="0">
                  <c:v>208</c:v>
                </c:pt>
                <c:pt idx="1">
                  <c:v>188</c:v>
                </c:pt>
                <c:pt idx="2">
                  <c:v>230</c:v>
                </c:pt>
                <c:pt idx="3">
                  <c:v>272</c:v>
                </c:pt>
                <c:pt idx="4">
                  <c:v>318</c:v>
                </c:pt>
                <c:pt idx="5">
                  <c:v>376</c:v>
                </c:pt>
                <c:pt idx="6">
                  <c:v>417</c:v>
                </c:pt>
                <c:pt idx="7">
                  <c:v>331</c:v>
                </c:pt>
                <c:pt idx="8">
                  <c:v>387</c:v>
                </c:pt>
                <c:pt idx="9">
                  <c:v>352</c:v>
                </c:pt>
                <c:pt idx="10">
                  <c:v>416</c:v>
                </c:pt>
                <c:pt idx="11">
                  <c:v>450</c:v>
                </c:pt>
                <c:pt idx="12">
                  <c:v>556</c:v>
                </c:pt>
                <c:pt idx="13">
                  <c:v>532</c:v>
                </c:pt>
                <c:pt idx="14">
                  <c:v>479</c:v>
                </c:pt>
                <c:pt idx="15">
                  <c:v>556</c:v>
                </c:pt>
                <c:pt idx="16">
                  <c:v>548</c:v>
                </c:pt>
                <c:pt idx="17">
                  <c:v>513</c:v>
                </c:pt>
                <c:pt idx="18">
                  <c:v>571</c:v>
                </c:pt>
              </c:numCache>
            </c:numRef>
          </c:val>
          <c:smooth val="0"/>
        </c:ser>
        <c:dLbls>
          <c:showLegendKey val="0"/>
          <c:showVal val="0"/>
          <c:showCatName val="0"/>
          <c:showSerName val="0"/>
          <c:showPercent val="0"/>
          <c:showBubbleSize val="0"/>
        </c:dLbls>
        <c:marker val="1"/>
        <c:smooth val="0"/>
        <c:axId val="110365696"/>
        <c:axId val="110387968"/>
      </c:lineChart>
      <c:catAx>
        <c:axId val="110365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0387968"/>
        <c:crosses val="autoZero"/>
        <c:auto val="1"/>
        <c:lblAlgn val="ctr"/>
        <c:lblOffset val="100"/>
        <c:tickLblSkip val="1"/>
        <c:tickMarkSkip val="1"/>
        <c:noMultiLvlLbl val="0"/>
      </c:catAx>
      <c:valAx>
        <c:axId val="110387968"/>
        <c:scaling>
          <c:orientation val="minMax"/>
        </c:scaling>
        <c:delete val="0"/>
        <c:axPos val="l"/>
        <c:majorGridlines>
          <c:spPr>
            <a:ln>
              <a:solidFill>
                <a:schemeClr val="bg1">
                  <a:lumMod val="6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10365696"/>
        <c:crosses val="autoZero"/>
        <c:crossBetween val="between"/>
      </c:valAx>
      <c:spPr>
        <a:noFill/>
        <a:ln w="12700">
          <a:solidFill>
            <a:srgbClr val="808080"/>
          </a:solidFill>
          <a:prstDash val="solid"/>
        </a:ln>
      </c:spPr>
    </c:plotArea>
    <c:legend>
      <c:legendPos val="b"/>
      <c:layout>
        <c:manualLayout>
          <c:xMode val="edge"/>
          <c:yMode val="edge"/>
          <c:x val="6.1580717903219846E-2"/>
          <c:y val="0.80468930745358958"/>
          <c:w val="0.8815332150382611"/>
          <c:h val="0.17099458312391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95250</xdr:rowOff>
    </xdr:from>
    <xdr:to>
      <xdr:col>11</xdr:col>
      <xdr:colOff>123825</xdr:colOff>
      <xdr:row>40</xdr:row>
      <xdr:rowOff>133350</xdr:rowOff>
    </xdr:to>
    <xdr:graphicFrame macro="">
      <xdr:nvGraphicFramePr>
        <xdr:cNvPr id="10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114300</xdr:rowOff>
    </xdr:from>
    <xdr:to>
      <xdr:col>9</xdr:col>
      <xdr:colOff>495300</xdr:colOff>
      <xdr:row>57</xdr:row>
      <xdr:rowOff>85725</xdr:rowOff>
    </xdr:to>
    <xdr:graphicFrame macro="">
      <xdr:nvGraphicFramePr>
        <xdr:cNvPr id="20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28575</xdr:rowOff>
    </xdr:from>
    <xdr:to>
      <xdr:col>10</xdr:col>
      <xdr:colOff>571500</xdr:colOff>
      <xdr:row>59</xdr:row>
      <xdr:rowOff>123825</xdr:rowOff>
    </xdr:to>
    <xdr:graphicFrame macro="">
      <xdr:nvGraphicFramePr>
        <xdr:cNvPr id="30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xdr:row>
      <xdr:rowOff>114300</xdr:rowOff>
    </xdr:from>
    <xdr:to>
      <xdr:col>10</xdr:col>
      <xdr:colOff>85725</xdr:colOff>
      <xdr:row>35</xdr:row>
      <xdr:rowOff>95250</xdr:rowOff>
    </xdr:to>
    <xdr:graphicFrame macro="">
      <xdr:nvGraphicFramePr>
        <xdr:cNvPr id="41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tabSelected="1" zoomScaleNormal="100" workbookViewId="0">
      <selection sqref="A1:G1"/>
    </sheetView>
  </sheetViews>
  <sheetFormatPr defaultColWidth="10.6640625" defaultRowHeight="12.75" x14ac:dyDescent="0.2"/>
  <cols>
    <col min="1" max="1" width="23.83203125" style="53" customWidth="1"/>
    <col min="2" max="16384" width="10.6640625" style="53"/>
  </cols>
  <sheetData>
    <row r="1" spans="1:16" ht="18" customHeight="1" x14ac:dyDescent="0.25">
      <c r="A1" s="753" t="s">
        <v>434</v>
      </c>
      <c r="B1" s="754"/>
      <c r="C1" s="754"/>
      <c r="D1" s="754"/>
      <c r="E1" s="754"/>
      <c r="F1" s="754"/>
      <c r="G1" s="754"/>
      <c r="H1" s="52"/>
      <c r="I1" s="52"/>
      <c r="J1" s="52"/>
      <c r="K1" s="52"/>
      <c r="L1" s="52"/>
    </row>
    <row r="2" spans="1:16" ht="13.5" customHeight="1" x14ac:dyDescent="0.55000000000000004">
      <c r="A2" s="236"/>
    </row>
    <row r="3" spans="1:16" ht="15.75" x14ac:dyDescent="0.25">
      <c r="A3" s="755" t="s">
        <v>8</v>
      </c>
      <c r="B3" s="755"/>
      <c r="C3" s="755"/>
      <c r="D3" s="755"/>
    </row>
    <row r="4" spans="1:16" ht="15.75" x14ac:dyDescent="0.25">
      <c r="A4" s="411"/>
      <c r="B4" s="411"/>
      <c r="C4" s="411"/>
      <c r="D4" s="411"/>
    </row>
    <row r="5" spans="1:16" s="55" customFormat="1" ht="14.25" customHeight="1" x14ac:dyDescent="0.2">
      <c r="A5" s="56" t="s">
        <v>174</v>
      </c>
      <c r="B5" s="749" t="s">
        <v>659</v>
      </c>
      <c r="C5" s="749"/>
      <c r="D5" s="749"/>
      <c r="E5" s="749"/>
      <c r="F5" s="749"/>
      <c r="G5" s="749"/>
      <c r="H5" s="456"/>
      <c r="I5" s="456"/>
      <c r="J5" s="456"/>
      <c r="K5" s="456"/>
      <c r="L5" s="456"/>
      <c r="M5" s="456"/>
      <c r="N5" s="456"/>
      <c r="O5" s="456"/>
      <c r="P5" s="456"/>
    </row>
    <row r="6" spans="1:16" s="55" customFormat="1" ht="14.25" customHeight="1" x14ac:dyDescent="0.2">
      <c r="A6" s="56" t="s">
        <v>83</v>
      </c>
      <c r="B6" s="749" t="s">
        <v>175</v>
      </c>
      <c r="C6" s="749"/>
      <c r="D6" s="749"/>
      <c r="E6" s="749"/>
      <c r="F6" s="749"/>
      <c r="G6" s="749"/>
      <c r="H6" s="749"/>
      <c r="I6" s="749"/>
      <c r="J6" s="749"/>
      <c r="K6" s="749"/>
      <c r="L6" s="749"/>
      <c r="M6" s="749"/>
      <c r="N6" s="749"/>
      <c r="O6" s="299"/>
      <c r="P6" s="299"/>
    </row>
    <row r="7" spans="1:16" s="55" customFormat="1" ht="14.25" customHeight="1" x14ac:dyDescent="0.2">
      <c r="A7" s="56" t="s">
        <v>176</v>
      </c>
      <c r="B7" s="745" t="s">
        <v>660</v>
      </c>
      <c r="C7" s="745"/>
      <c r="D7" s="745"/>
      <c r="E7" s="745"/>
      <c r="F7" s="745"/>
      <c r="G7" s="745"/>
      <c r="H7" s="745"/>
      <c r="I7" s="745"/>
      <c r="J7" s="299"/>
      <c r="K7" s="299"/>
      <c r="L7" s="299"/>
      <c r="M7" s="299"/>
      <c r="N7" s="299"/>
      <c r="O7" s="299"/>
      <c r="P7" s="299"/>
    </row>
    <row r="8" spans="1:16" s="55" customFormat="1" ht="14.25" customHeight="1" x14ac:dyDescent="0.2">
      <c r="A8" s="56" t="s">
        <v>177</v>
      </c>
      <c r="B8" s="745" t="s">
        <v>661</v>
      </c>
      <c r="C8" s="745"/>
      <c r="D8" s="745"/>
      <c r="E8" s="745"/>
      <c r="F8" s="745"/>
      <c r="G8" s="745"/>
      <c r="H8" s="745"/>
      <c r="I8" s="745"/>
      <c r="J8" s="299"/>
      <c r="K8" s="299"/>
      <c r="L8" s="299"/>
      <c r="M8" s="299"/>
      <c r="N8" s="299"/>
      <c r="O8" s="299"/>
      <c r="P8" s="299"/>
    </row>
    <row r="9" spans="1:16" s="55" customFormat="1" ht="14.25" customHeight="1" x14ac:dyDescent="0.2">
      <c r="A9" s="56" t="s">
        <v>178</v>
      </c>
      <c r="B9" s="745" t="s">
        <v>662</v>
      </c>
      <c r="C9" s="745"/>
      <c r="D9" s="745"/>
      <c r="E9" s="745"/>
      <c r="F9" s="745"/>
      <c r="G9" s="745"/>
      <c r="H9" s="299"/>
      <c r="I9" s="299"/>
      <c r="J9" s="299"/>
      <c r="K9" s="299"/>
      <c r="L9" s="299"/>
      <c r="M9" s="299"/>
      <c r="N9" s="299"/>
      <c r="O9" s="299"/>
      <c r="P9" s="299"/>
    </row>
    <row r="10" spans="1:16" s="55" customFormat="1" ht="14.25" customHeight="1" x14ac:dyDescent="0.2">
      <c r="A10" s="56" t="s">
        <v>179</v>
      </c>
      <c r="B10" s="745" t="s">
        <v>663</v>
      </c>
      <c r="C10" s="745"/>
      <c r="D10" s="745"/>
      <c r="E10" s="745"/>
      <c r="F10" s="745"/>
      <c r="G10" s="745"/>
      <c r="H10" s="745"/>
      <c r="I10" s="745"/>
      <c r="J10" s="299"/>
      <c r="K10" s="299"/>
      <c r="L10" s="299"/>
      <c r="M10" s="299"/>
      <c r="N10" s="299"/>
      <c r="O10" s="299"/>
      <c r="P10" s="299"/>
    </row>
    <row r="11" spans="1:16" s="55" customFormat="1" ht="14.25" customHeight="1" x14ac:dyDescent="0.2">
      <c r="A11" s="56" t="s">
        <v>180</v>
      </c>
      <c r="B11" s="745" t="s">
        <v>664</v>
      </c>
      <c r="C11" s="745"/>
      <c r="D11" s="745"/>
      <c r="E11" s="745"/>
      <c r="F11" s="745"/>
      <c r="G11" s="745"/>
      <c r="H11" s="745"/>
      <c r="I11" s="745"/>
      <c r="J11" s="299"/>
      <c r="K11" s="299"/>
      <c r="L11" s="299"/>
      <c r="M11" s="299"/>
      <c r="N11" s="299"/>
      <c r="O11" s="299"/>
      <c r="P11" s="299"/>
    </row>
    <row r="12" spans="1:16" s="55" customFormat="1" ht="14.25" customHeight="1" x14ac:dyDescent="0.2">
      <c r="A12" s="56" t="s">
        <v>181</v>
      </c>
      <c r="B12" s="745" t="s">
        <v>665</v>
      </c>
      <c r="C12" s="745"/>
      <c r="D12" s="745"/>
      <c r="E12" s="745"/>
      <c r="F12" s="745"/>
      <c r="G12" s="745"/>
      <c r="H12" s="745"/>
      <c r="I12" s="745"/>
      <c r="J12" s="745"/>
      <c r="K12" s="745"/>
      <c r="L12" s="299"/>
      <c r="M12" s="299"/>
      <c r="N12" s="299"/>
      <c r="O12" s="299"/>
      <c r="P12" s="299"/>
    </row>
    <row r="13" spans="1:16" s="55" customFormat="1" ht="14.25" customHeight="1" x14ac:dyDescent="0.2">
      <c r="A13" s="56" t="s">
        <v>182</v>
      </c>
      <c r="B13" s="749" t="s">
        <v>666</v>
      </c>
      <c r="C13" s="749"/>
      <c r="D13" s="749"/>
      <c r="E13" s="749"/>
      <c r="F13" s="749"/>
      <c r="G13" s="749"/>
      <c r="H13" s="749"/>
      <c r="I13" s="749"/>
      <c r="J13" s="299"/>
      <c r="K13" s="299"/>
      <c r="L13" s="299"/>
      <c r="M13" s="299"/>
      <c r="N13" s="299"/>
      <c r="O13" s="299"/>
      <c r="P13" s="299"/>
    </row>
    <row r="14" spans="1:16" s="55" customFormat="1" ht="14.25" customHeight="1" x14ac:dyDescent="0.2">
      <c r="A14" s="56" t="s">
        <v>705</v>
      </c>
      <c r="B14" s="750" t="s">
        <v>667</v>
      </c>
      <c r="C14" s="750"/>
      <c r="D14" s="750"/>
      <c r="E14" s="750"/>
      <c r="F14" s="750"/>
      <c r="G14" s="750"/>
      <c r="H14" s="750"/>
      <c r="I14" s="750"/>
      <c r="J14" s="750"/>
      <c r="K14" s="750"/>
      <c r="L14" s="750"/>
      <c r="M14" s="750"/>
      <c r="N14" s="750"/>
      <c r="O14" s="299"/>
      <c r="P14" s="299"/>
    </row>
    <row r="15" spans="1:16" s="55" customFormat="1" ht="14.25" customHeight="1" x14ac:dyDescent="0.2">
      <c r="A15" s="56" t="s">
        <v>187</v>
      </c>
      <c r="B15" s="749" t="s">
        <v>668</v>
      </c>
      <c r="C15" s="749"/>
      <c r="D15" s="749"/>
      <c r="E15" s="749"/>
      <c r="F15" s="749"/>
      <c r="G15" s="749"/>
      <c r="H15" s="749"/>
      <c r="I15" s="749"/>
      <c r="J15" s="749"/>
      <c r="K15" s="749"/>
      <c r="L15" s="749"/>
      <c r="M15" s="299"/>
      <c r="N15" s="299"/>
      <c r="O15" s="299"/>
      <c r="P15" s="299"/>
    </row>
    <row r="16" spans="1:16" s="55" customFormat="1" ht="14.25" customHeight="1" x14ac:dyDescent="0.2">
      <c r="A16" s="56" t="s">
        <v>188</v>
      </c>
      <c r="B16" s="749" t="s">
        <v>669</v>
      </c>
      <c r="C16" s="749"/>
      <c r="D16" s="749"/>
      <c r="E16" s="749"/>
      <c r="F16" s="749"/>
      <c r="G16" s="749"/>
      <c r="H16" s="749"/>
      <c r="I16" s="749"/>
      <c r="J16" s="749"/>
      <c r="K16" s="749"/>
      <c r="L16" s="749"/>
      <c r="M16" s="299"/>
      <c r="N16" s="299"/>
      <c r="O16" s="299"/>
      <c r="P16" s="299"/>
    </row>
    <row r="17" spans="1:19" s="55" customFormat="1" ht="14.25" customHeight="1" x14ac:dyDescent="0.2">
      <c r="A17" s="56" t="s">
        <v>189</v>
      </c>
      <c r="B17" s="749" t="s">
        <v>670</v>
      </c>
      <c r="C17" s="749"/>
      <c r="D17" s="749"/>
      <c r="E17" s="749"/>
      <c r="F17" s="749"/>
      <c r="G17" s="749"/>
      <c r="H17" s="749"/>
      <c r="I17" s="749"/>
      <c r="J17" s="749"/>
      <c r="K17" s="749"/>
      <c r="L17" s="749"/>
      <c r="M17" s="299"/>
      <c r="N17" s="299"/>
      <c r="O17" s="299"/>
      <c r="P17" s="299"/>
    </row>
    <row r="18" spans="1:19" s="55" customFormat="1" ht="14.25" customHeight="1" x14ac:dyDescent="0.2">
      <c r="A18" s="56" t="s">
        <v>190</v>
      </c>
      <c r="B18" s="749" t="s">
        <v>671</v>
      </c>
      <c r="C18" s="749"/>
      <c r="D18" s="749"/>
      <c r="E18" s="749"/>
      <c r="F18" s="749"/>
      <c r="G18" s="749"/>
      <c r="H18" s="749"/>
      <c r="I18" s="749"/>
      <c r="J18" s="749"/>
      <c r="K18" s="749"/>
      <c r="L18" s="749"/>
      <c r="M18" s="299"/>
      <c r="N18" s="299"/>
      <c r="O18" s="299"/>
      <c r="P18" s="299"/>
    </row>
    <row r="19" spans="1:19" s="55" customFormat="1" ht="14.25" customHeight="1" x14ac:dyDescent="0.2">
      <c r="A19" s="56" t="s">
        <v>706</v>
      </c>
      <c r="B19" s="750" t="s">
        <v>672</v>
      </c>
      <c r="C19" s="750"/>
      <c r="D19" s="750"/>
      <c r="E19" s="750"/>
      <c r="F19" s="750"/>
      <c r="G19" s="750"/>
      <c r="H19" s="750"/>
      <c r="I19" s="750"/>
      <c r="J19" s="750"/>
      <c r="K19" s="750"/>
      <c r="L19" s="750"/>
      <c r="M19" s="750"/>
      <c r="N19" s="750"/>
      <c r="O19" s="299"/>
      <c r="P19" s="299"/>
    </row>
    <row r="20" spans="1:19" s="55" customFormat="1" ht="14.25" customHeight="1" x14ac:dyDescent="0.2">
      <c r="A20" s="56" t="s">
        <v>707</v>
      </c>
      <c r="B20" s="752" t="s">
        <v>9</v>
      </c>
      <c r="C20" s="752"/>
      <c r="D20" s="752"/>
      <c r="E20" s="752"/>
      <c r="F20" s="752"/>
      <c r="G20" s="752"/>
      <c r="H20" s="752"/>
      <c r="I20" s="752"/>
      <c r="J20" s="456"/>
      <c r="K20" s="299"/>
      <c r="L20" s="299"/>
      <c r="M20" s="299"/>
      <c r="N20" s="299"/>
      <c r="O20" s="299"/>
      <c r="P20" s="299"/>
    </row>
    <row r="21" spans="1:19" s="55" customFormat="1" ht="14.25" customHeight="1" x14ac:dyDescent="0.2">
      <c r="A21" s="56" t="s">
        <v>183</v>
      </c>
      <c r="B21" s="745" t="s">
        <v>694</v>
      </c>
      <c r="C21" s="745"/>
      <c r="D21" s="745"/>
      <c r="E21" s="745"/>
      <c r="F21" s="745"/>
      <c r="G21" s="745"/>
      <c r="H21" s="745"/>
      <c r="I21" s="745"/>
      <c r="J21" s="745"/>
      <c r="K21" s="745"/>
      <c r="L21" s="299"/>
      <c r="M21" s="299"/>
      <c r="N21" s="299"/>
      <c r="O21" s="299"/>
      <c r="P21" s="299"/>
    </row>
    <row r="22" spans="1:19" s="55" customFormat="1" ht="14.25" customHeight="1" x14ac:dyDescent="0.2">
      <c r="A22" s="56" t="s">
        <v>184</v>
      </c>
      <c r="B22" s="745" t="s">
        <v>673</v>
      </c>
      <c r="C22" s="745"/>
      <c r="D22" s="745"/>
      <c r="E22" s="745"/>
      <c r="F22" s="745"/>
      <c r="G22" s="745"/>
      <c r="H22" s="745"/>
      <c r="I22" s="745"/>
      <c r="J22" s="299"/>
      <c r="K22" s="299"/>
      <c r="L22" s="299"/>
      <c r="M22" s="299"/>
      <c r="N22" s="299"/>
      <c r="O22" s="299"/>
      <c r="P22" s="299"/>
    </row>
    <row r="23" spans="1:19" s="55" customFormat="1" ht="14.25" customHeight="1" x14ac:dyDescent="0.2">
      <c r="A23" s="56" t="s">
        <v>185</v>
      </c>
      <c r="B23" s="745" t="s">
        <v>674</v>
      </c>
      <c r="C23" s="745"/>
      <c r="D23" s="745"/>
      <c r="E23" s="745"/>
      <c r="F23" s="745"/>
      <c r="G23" s="745"/>
      <c r="H23" s="745"/>
      <c r="I23" s="745"/>
      <c r="J23" s="299"/>
      <c r="K23" s="299"/>
      <c r="L23" s="299"/>
      <c r="M23" s="299"/>
      <c r="N23" s="299"/>
      <c r="O23" s="299"/>
      <c r="P23" s="299"/>
    </row>
    <row r="24" spans="1:19" s="55" customFormat="1" ht="14.25" customHeight="1" x14ac:dyDescent="0.2">
      <c r="A24" s="56" t="s">
        <v>186</v>
      </c>
      <c r="B24" s="745" t="s">
        <v>675</v>
      </c>
      <c r="C24" s="745"/>
      <c r="D24" s="745"/>
      <c r="E24" s="745"/>
      <c r="F24" s="745"/>
      <c r="G24" s="745"/>
      <c r="H24" s="745"/>
      <c r="I24" s="745"/>
      <c r="J24" s="745"/>
      <c r="K24" s="745"/>
      <c r="L24" s="299"/>
      <c r="M24" s="299"/>
      <c r="N24" s="299"/>
      <c r="O24" s="299"/>
      <c r="P24" s="299"/>
    </row>
    <row r="25" spans="1:19" s="55" customFormat="1" ht="14.25" customHeight="1" x14ac:dyDescent="0.2">
      <c r="A25" s="56" t="s">
        <v>708</v>
      </c>
      <c r="B25" s="750" t="s">
        <v>676</v>
      </c>
      <c r="C25" s="750"/>
      <c r="D25" s="750"/>
      <c r="E25" s="750"/>
      <c r="F25" s="750"/>
      <c r="G25" s="750"/>
      <c r="H25" s="750"/>
      <c r="I25" s="750"/>
      <c r="J25" s="750"/>
      <c r="K25" s="750"/>
      <c r="L25" s="750"/>
      <c r="M25" s="750"/>
      <c r="N25" s="750"/>
      <c r="O25" s="299"/>
      <c r="P25" s="299"/>
    </row>
    <row r="26" spans="1:19" s="55" customFormat="1" ht="14.25" customHeight="1" x14ac:dyDescent="0.2">
      <c r="A26" s="56" t="s">
        <v>709</v>
      </c>
      <c r="B26" s="752" t="s">
        <v>10</v>
      </c>
      <c r="C26" s="752"/>
      <c r="D26" s="752"/>
      <c r="E26" s="752"/>
      <c r="F26" s="752"/>
      <c r="G26" s="752"/>
      <c r="H26" s="752"/>
      <c r="I26" s="456"/>
      <c r="J26" s="456"/>
      <c r="K26" s="299"/>
      <c r="L26" s="299"/>
      <c r="M26" s="299"/>
      <c r="N26" s="299"/>
      <c r="O26" s="299"/>
      <c r="P26" s="299"/>
    </row>
    <row r="27" spans="1:19" s="55" customFormat="1" ht="14.25" customHeight="1" x14ac:dyDescent="0.2">
      <c r="A27" s="56" t="s">
        <v>191</v>
      </c>
      <c r="B27" s="745" t="s">
        <v>677</v>
      </c>
      <c r="C27" s="745"/>
      <c r="D27" s="745"/>
      <c r="E27" s="745"/>
      <c r="F27" s="745"/>
      <c r="G27" s="745"/>
      <c r="H27" s="745"/>
      <c r="I27" s="299"/>
      <c r="J27" s="299"/>
      <c r="K27" s="299"/>
      <c r="L27" s="299"/>
      <c r="M27" s="299"/>
      <c r="N27" s="299"/>
      <c r="O27" s="299"/>
      <c r="P27" s="299"/>
    </row>
    <row r="28" spans="1:19" s="55" customFormat="1" ht="14.25" customHeight="1" x14ac:dyDescent="0.2">
      <c r="A28" s="56" t="s">
        <v>7</v>
      </c>
      <c r="B28" s="745" t="s">
        <v>192</v>
      </c>
      <c r="C28" s="745"/>
      <c r="D28" s="745"/>
      <c r="E28" s="745"/>
      <c r="F28" s="745"/>
      <c r="G28" s="745"/>
      <c r="H28" s="299"/>
      <c r="I28" s="299"/>
      <c r="J28" s="299"/>
      <c r="K28" s="299"/>
      <c r="L28" s="299"/>
      <c r="M28" s="299"/>
      <c r="N28" s="299"/>
      <c r="O28" s="299"/>
      <c r="P28" s="299"/>
    </row>
    <row r="29" spans="1:19" s="55" customFormat="1" ht="14.25" customHeight="1" x14ac:dyDescent="0.2">
      <c r="A29" s="56" t="s">
        <v>193</v>
      </c>
      <c r="B29" s="745" t="s">
        <v>678</v>
      </c>
      <c r="C29" s="745"/>
      <c r="D29" s="745"/>
      <c r="E29" s="745"/>
      <c r="F29" s="745"/>
      <c r="G29" s="745"/>
      <c r="H29" s="745"/>
      <c r="I29" s="745"/>
      <c r="J29" s="745"/>
      <c r="K29" s="745"/>
      <c r="L29" s="745"/>
      <c r="M29" s="745"/>
      <c r="N29" s="745"/>
      <c r="O29" s="745"/>
      <c r="P29" s="299"/>
    </row>
    <row r="30" spans="1:19" s="55" customFormat="1" ht="30" customHeight="1" x14ac:dyDescent="0.2">
      <c r="A30" s="610" t="s">
        <v>194</v>
      </c>
      <c r="B30" s="751" t="s">
        <v>679</v>
      </c>
      <c r="C30" s="751"/>
      <c r="D30" s="751"/>
      <c r="E30" s="751"/>
      <c r="F30" s="751"/>
      <c r="G30" s="751"/>
      <c r="H30" s="751"/>
      <c r="I30" s="751"/>
      <c r="J30" s="751"/>
      <c r="K30" s="751"/>
      <c r="L30" s="751"/>
      <c r="M30" s="751"/>
      <c r="N30" s="751"/>
      <c r="O30" s="751"/>
      <c r="P30" s="299"/>
    </row>
    <row r="31" spans="1:19" x14ac:dyDescent="0.2">
      <c r="A31" s="610" t="s">
        <v>305</v>
      </c>
      <c r="B31" s="751" t="s">
        <v>680</v>
      </c>
      <c r="C31" s="751"/>
      <c r="D31" s="751"/>
      <c r="E31" s="751"/>
      <c r="F31" s="751"/>
      <c r="G31" s="751"/>
      <c r="H31" s="751"/>
      <c r="I31" s="751"/>
      <c r="J31" s="751"/>
      <c r="K31" s="751"/>
      <c r="L31" s="751"/>
      <c r="M31" s="751"/>
      <c r="N31" s="751"/>
      <c r="O31" s="751"/>
      <c r="P31" s="300"/>
      <c r="S31" s="267"/>
    </row>
    <row r="32" spans="1:19" x14ac:dyDescent="0.2">
      <c r="A32" s="610" t="s">
        <v>283</v>
      </c>
      <c r="B32" s="746" t="s">
        <v>681</v>
      </c>
      <c r="C32" s="746"/>
      <c r="D32" s="746"/>
      <c r="E32" s="746"/>
      <c r="F32" s="746"/>
      <c r="G32" s="746"/>
      <c r="H32" s="746"/>
      <c r="I32" s="746"/>
      <c r="J32" s="746"/>
      <c r="K32" s="746"/>
      <c r="L32" s="746"/>
      <c r="M32" s="746"/>
      <c r="N32" s="746"/>
      <c r="O32" s="746"/>
      <c r="P32" s="746"/>
    </row>
    <row r="33" spans="1:24" x14ac:dyDescent="0.2">
      <c r="A33" s="610" t="s">
        <v>306</v>
      </c>
      <c r="B33" s="751" t="s">
        <v>680</v>
      </c>
      <c r="C33" s="751"/>
      <c r="D33" s="751"/>
      <c r="E33" s="751"/>
      <c r="F33" s="751"/>
      <c r="G33" s="751"/>
      <c r="H33" s="751"/>
      <c r="I33" s="751"/>
      <c r="J33" s="751"/>
      <c r="K33" s="751"/>
      <c r="L33" s="751"/>
      <c r="M33" s="751"/>
      <c r="N33" s="751"/>
      <c r="O33" s="751"/>
      <c r="P33" s="457"/>
      <c r="Q33" s="296"/>
    </row>
    <row r="34" spans="1:24" ht="27" customHeight="1" x14ac:dyDescent="0.2">
      <c r="A34" s="610" t="s">
        <v>435</v>
      </c>
      <c r="B34" s="744" t="s">
        <v>682</v>
      </c>
      <c r="C34" s="744"/>
      <c r="D34" s="744"/>
      <c r="E34" s="744"/>
      <c r="F34" s="744"/>
      <c r="G34" s="744"/>
      <c r="H34" s="744"/>
      <c r="I34" s="744"/>
      <c r="J34" s="744"/>
      <c r="K34" s="744"/>
      <c r="L34" s="744"/>
      <c r="M34" s="744"/>
      <c r="N34" s="744"/>
      <c r="O34" s="744"/>
      <c r="P34" s="744"/>
      <c r="Q34" s="415"/>
    </row>
    <row r="35" spans="1:24" x14ac:dyDescent="0.2">
      <c r="A35" s="610" t="s">
        <v>436</v>
      </c>
      <c r="B35" s="744" t="s">
        <v>683</v>
      </c>
      <c r="C35" s="744"/>
      <c r="D35" s="744"/>
      <c r="E35" s="744"/>
      <c r="F35" s="744"/>
      <c r="G35" s="744"/>
      <c r="H35" s="744"/>
      <c r="I35" s="744"/>
      <c r="J35" s="744"/>
      <c r="K35" s="744"/>
      <c r="L35" s="744"/>
      <c r="M35" s="744"/>
      <c r="N35" s="744"/>
      <c r="O35" s="744"/>
      <c r="P35" s="415"/>
      <c r="Q35" s="415"/>
    </row>
    <row r="37" spans="1:24" x14ac:dyDescent="0.2">
      <c r="A37" s="747" t="s">
        <v>440</v>
      </c>
      <c r="B37" s="748"/>
      <c r="C37" s="748"/>
    </row>
    <row r="38" spans="1:24" x14ac:dyDescent="0.2">
      <c r="K38" s="295"/>
      <c r="L38" s="295"/>
      <c r="M38" s="295"/>
      <c r="N38" s="295"/>
      <c r="O38" s="295"/>
      <c r="P38" s="295"/>
      <c r="Q38" s="295"/>
      <c r="R38" s="295"/>
      <c r="S38" s="295"/>
      <c r="T38" s="295"/>
      <c r="U38" s="295"/>
      <c r="V38" s="295"/>
      <c r="W38" s="295"/>
      <c r="X38" s="295"/>
    </row>
    <row r="43" spans="1:24" x14ac:dyDescent="0.2">
      <c r="B43" s="743"/>
      <c r="C43" s="743"/>
      <c r="D43" s="743"/>
      <c r="E43" s="743"/>
      <c r="F43" s="743"/>
      <c r="G43" s="743"/>
      <c r="H43" s="743"/>
      <c r="I43" s="743"/>
      <c r="J43" s="743"/>
      <c r="K43" s="743"/>
      <c r="L43" s="743"/>
      <c r="M43" s="743"/>
      <c r="N43" s="743"/>
      <c r="O43" s="743"/>
      <c r="P43" s="743"/>
      <c r="Q43" s="743"/>
      <c r="R43" s="743"/>
      <c r="S43" s="743"/>
    </row>
    <row r="44" spans="1:24" x14ac:dyDescent="0.2">
      <c r="B44" s="743"/>
      <c r="C44" s="743"/>
      <c r="D44" s="743"/>
      <c r="E44" s="743"/>
      <c r="F44" s="743"/>
      <c r="G44" s="743"/>
      <c r="H44" s="743"/>
      <c r="I44" s="743"/>
      <c r="J44" s="743"/>
      <c r="K44" s="743"/>
      <c r="L44" s="743"/>
      <c r="M44" s="743"/>
      <c r="N44" s="743"/>
      <c r="O44" s="743"/>
      <c r="P44" s="743"/>
      <c r="Q44" s="743"/>
      <c r="R44" s="743"/>
      <c r="S44" s="743"/>
    </row>
  </sheetData>
  <mergeCells count="36">
    <mergeCell ref="B24:K24"/>
    <mergeCell ref="B11:I11"/>
    <mergeCell ref="B19:N19"/>
    <mergeCell ref="B12:K12"/>
    <mergeCell ref="B14:N14"/>
    <mergeCell ref="B18:L18"/>
    <mergeCell ref="A1:G1"/>
    <mergeCell ref="B9:G9"/>
    <mergeCell ref="B10:I10"/>
    <mergeCell ref="B5:G5"/>
    <mergeCell ref="B6:N6"/>
    <mergeCell ref="A3:D3"/>
    <mergeCell ref="B7:I7"/>
    <mergeCell ref="B8:I8"/>
    <mergeCell ref="B28:G28"/>
    <mergeCell ref="B27:H27"/>
    <mergeCell ref="A37:C37"/>
    <mergeCell ref="B13:I13"/>
    <mergeCell ref="B15:L15"/>
    <mergeCell ref="B17:L17"/>
    <mergeCell ref="B16:L16"/>
    <mergeCell ref="B25:N25"/>
    <mergeCell ref="B33:O33"/>
    <mergeCell ref="B31:O31"/>
    <mergeCell ref="B30:O30"/>
    <mergeCell ref="B26:H26"/>
    <mergeCell ref="B20:I20"/>
    <mergeCell ref="B21:K21"/>
    <mergeCell ref="B22:I22"/>
    <mergeCell ref="B23:I23"/>
    <mergeCell ref="B43:S43"/>
    <mergeCell ref="B44:S44"/>
    <mergeCell ref="B34:P34"/>
    <mergeCell ref="B29:O29"/>
    <mergeCell ref="B35:O35"/>
    <mergeCell ref="B32:P32"/>
  </mergeCells>
  <phoneticPr fontId="14" type="noConversion"/>
  <hyperlinks>
    <hyperlink ref="B5:E5" location="'1 - summary'!A1" display="Drug-related deaths in Scotland, 1996-2013"/>
    <hyperlink ref="B6:L6" location="'Figure 1'!A1" display="Drug-related deaths in Scotland, 3- and 5-year moving averages, and likely range of values around 5-year moving average"/>
    <hyperlink ref="B7:H7" location="'2 - causes'!A1" display="Drug-related deaths by underlying cause of death, Scotland, 1996-2013"/>
    <hyperlink ref="B8:H8" location="'3 - drugs reported'!A1" display="Drug-related deaths by selected drugs reported1, Scotland, 1996-2013"/>
    <hyperlink ref="B9:G9" location="'4 - sex and age'!A1" display="Drug-related deaths by sex and age, Scotland, 1996-2014"/>
    <hyperlink ref="B10:I10" location="'5 - sex age cause'!A1" display="Drug-related deaths by sex, age and underlying cause of death, Scotland, 2014"/>
    <hyperlink ref="B11:I11" location="'6 - sex, age and drugs'!A1" display="Drug-related deaths by sex, age and selected drugs reported, Scotland, 2014"/>
    <hyperlink ref="B12:K12" location="'7 - only one drug involved'!A1" display="Drug-related deaths involving only one drug by sex, age and selected drugs reported, Scotland, 2014"/>
    <hyperlink ref="B13:G13" location="'8 - death rates by age'!A1" display="Drug-related deaths per 1,000 population, Scotland, 2000 to 2013"/>
    <hyperlink ref="B21:J21" location="'C1 - summary'!A1" display="Drug-related deaths by Council area, 2003 - 2013 (with averages for 1999-2003 and 2009-2013)"/>
    <hyperlink ref="B22:H22" location="'C2 - causes'!A1" display="Drug-related deaths by underlying cause of death and Council area, 2013"/>
    <hyperlink ref="B23:H23" location="'C3 - drugs reported'!A1" display="Drug-related deaths by selected drugs reported and Council area, 2013"/>
    <hyperlink ref="B24:J24" location="'C4 - rates by age-group'!A1" display="Drug-related deaths per 1,000 population, Council areas, annual averages for 2009 to 2013"/>
    <hyperlink ref="B15:J15" location="'HB1 - summary'!A1" display="Drug-related deaths by NHS Board area, 2003-2013 (with averages for 1999-2003 and 2009-2013)"/>
    <hyperlink ref="B16:H16" location="'HB2 - causes'!A1" display="Drug-related deaths by underlying cause of death and NHS Board area, 2013"/>
    <hyperlink ref="B17:H17" location="'HB3 - drugs reported'!A1" display="Drug-related deaths by selected drugs reported1 and NHS Board area, 2013"/>
    <hyperlink ref="B18:J18" location="'HB4 - rates by age-group'!A1" display="Drug-related deaths per 1,000 population, NHS Boards, annual averages for 2009 to 2013"/>
    <hyperlink ref="B27:H27" location="'X - different definitions'!A1" display="Drug-related deaths in Scotland - different definitions, 1996 to 2014"/>
    <hyperlink ref="B28:G28" location="'Figure 2'!A1" display="Drug-related deaths in Scotland - different definitions"/>
    <hyperlink ref="B29:N29" location="'Y - ONS ''wide'' defn - drugs'!A1" display="Drug-related deaths, on the basis of the Office for National Statistics (ONS) 'wide' definition, by selected drugs reported, 2003 to 2013"/>
    <hyperlink ref="B30:N30" location="'Z - excluded and other causes'!A1" display="Drug-related deaths, on the basis of the Office for National Statistics (ONS) 'wide' definition, by how they relate to the Drug Strategy 'baseline' definition, deaths from some causes which may be associated with present or past drug misuse, and volatile "/>
    <hyperlink ref="B30:O30" location="'Z - excluded and other causes'!A1" display="Drug-related deaths on the basis of the 'wide' and  'baseline' definitions, deaths from some causes which may be associated with drug misuse, and volatile substance abuse deaths, 2004 to 2014"/>
    <hyperlink ref="B14:N14" location="'9 - per problem drug user'!A1" display="Drug-related deaths by sex and age-group: average for 2010 to 2014, and relative to the estimated number of problem drug users"/>
    <hyperlink ref="B19:N19" location="'HB5 - per problem drug user'!A1" display="Drug-related deaths by NHS Board area: average for 2010 to 2014, and relative to the estimated number of problem drug users"/>
    <hyperlink ref="B20" location="'Figure 2'!A1" display="Drug-related deaths per 1,000 problem drug users - NHS Board areas"/>
    <hyperlink ref="B26" location="'Figure 3'!A1" display="Drug-related deaths per 1,000 problem drug users - Council areas"/>
    <hyperlink ref="B25:N25" location="'C5 - per problem drug user'!A1" display="Drug-related deaths by Council area: average for 2010 to 2014, and relative to the estimated number of problem drug users"/>
    <hyperlink ref="B31:O31" location="'NPS1'!A1" display="Drug-related deaths on the basis of the Office for National Statistics (ONS) 'wide' definition which involved New Psychoactive Substances (NPSs), 2014"/>
    <hyperlink ref="B32:O32" location="'NPS2'!A1" display="Drug-related deaths on the basis of the Office for National Statistics (ONS) 'wide' definition which involved New Psychoactive Substances (NPSs), 2004 to 2014"/>
    <hyperlink ref="B33:O33" location="'NPS3'!A1" display="Drug-related deaths on the basis of the Office for National Statistics (ONS) 'wide' definition which involved New Psychoactive Substances (NPSs), 2014"/>
    <hyperlink ref="B5:G5" location="'1 - summary'!A1" display="Drug-related deaths in Scotland, 1996-2014"/>
    <hyperlink ref="B7:I7" location="'2 - causes'!A1" display="Drug-related deaths by underlying cause of death, Scotland, 1996-2014"/>
    <hyperlink ref="B8:I8" location="'3 - drugs reported'!A1" display="Drug-related deaths by selected drugs reported, Scotland, 1996-2014"/>
    <hyperlink ref="B13:I13" location="'8 - death rates by age'!A1" display="Drug-related deaths per 1,000 population, Scotland, 2000 to 2014"/>
    <hyperlink ref="B15:L15" location="'HB1 - summary'!A1" display="Drug-related deaths by NHS Board area, 2004-2014 (with averages for 2000-2004 and 2010-2014)"/>
    <hyperlink ref="B16:L16" location="'HB2 - causes'!A1" display="Drug-related deaths by underlying cause of death and NHS Board area, 2014"/>
    <hyperlink ref="B17:L17" location="'HB3 - drugs reported'!A1" display="Drug-related deaths by selected drugs reported and NHS Board area, 2014"/>
    <hyperlink ref="B18:L18" location="'HB4 - rates by age-group'!A1" display="Drug-related deaths per 1,000 population, NHS Boards, annual averages for 2010 to 2014"/>
    <hyperlink ref="B21:K21" location="'C1 - summary'!A1" display="Drug-related deaths by Council area, 2004 - 2014 (with averages for 2000-2014 and 2010-2014)"/>
    <hyperlink ref="B22:I22" location="'C2 - causes'!A1" display="Drug-related deaths by underlying cause of death and Council area, 2014"/>
    <hyperlink ref="B23:I23" location="'C3 - drugs reported'!A1" display="Drug-related deaths by selected drugs reported and Council area, 2014"/>
    <hyperlink ref="B24:K24" location="'C4 - rates by age-group'!A1" display="Drug-related deaths per 1,000 population, Council areas, annual averages for 2010 to 2014"/>
    <hyperlink ref="B29:O29" location="'Y - ONS ''wide'' defn - drugs'!A1" display="Drug-related deaths, on the basis of the Office for National Statistics (ONS) 'wide' definition, by selected drugs reported, 2004 to 2014"/>
    <hyperlink ref="B34" location="'CS1 - &quot;extra&quot; deaths - drugs'!Print_Area" display="Consistent series of drug-related deaths - &quot;extra&quot; deaths and which of the drugs that were present for each of the &quot;extra&quot; deaths meant that they were counted in the consistent series: 2000 to 2014"/>
    <hyperlink ref="B35" location="'CS2 - &quot;extra&quot; deaths - age sex'!Print_Area" display="'CS2 - &quot;extra&quot; deaths - age sex'!Print_Area"/>
    <hyperlink ref="B35:I35" location="'CS2 - &quot;extra&quot; deaths - age sex'!Print_Area" display="Consistent series of drug-related deaths - &quot;extra&quot; deaths by sex and age: 2000 to 2014"/>
  </hyperlinks>
  <pageMargins left="0.25" right="0.25" top="0.75" bottom="0.75" header="0.3" footer="0.3"/>
  <pageSetup paperSize="9" scale="83"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workbookViewId="0">
      <selection sqref="A1:G1"/>
    </sheetView>
  </sheetViews>
  <sheetFormatPr defaultRowHeight="11.25" x14ac:dyDescent="0.2"/>
  <cols>
    <col min="1" max="1" width="37.6640625" customWidth="1"/>
    <col min="2" max="6" width="12.83203125" customWidth="1"/>
    <col min="7" max="7" width="13.33203125" customWidth="1"/>
    <col min="8" max="8" width="12.83203125" customWidth="1"/>
    <col min="9" max="9" width="3.33203125" customWidth="1"/>
  </cols>
  <sheetData>
    <row r="1" spans="1:12" ht="15.75" x14ac:dyDescent="0.2">
      <c r="A1" s="786" t="s">
        <v>464</v>
      </c>
      <c r="B1" s="828"/>
      <c r="C1" s="828"/>
      <c r="D1" s="828"/>
      <c r="E1" s="828"/>
      <c r="F1" s="828"/>
      <c r="G1" s="828"/>
      <c r="H1" s="2"/>
      <c r="I1" s="2"/>
      <c r="J1" s="756" t="s">
        <v>423</v>
      </c>
      <c r="K1" s="756"/>
      <c r="L1" s="756"/>
    </row>
    <row r="2" spans="1:12" ht="15" customHeight="1" thickBot="1" x14ac:dyDescent="0.3">
      <c r="A2" s="635"/>
      <c r="B2" s="639"/>
      <c r="C2" s="639"/>
      <c r="D2" s="639"/>
      <c r="E2" s="639"/>
      <c r="F2" s="639"/>
      <c r="G2" s="639"/>
      <c r="H2" s="639"/>
      <c r="I2" s="2"/>
    </row>
    <row r="3" spans="1:12" ht="15.75" thickTop="1" x14ac:dyDescent="0.2">
      <c r="A3" s="59"/>
      <c r="B3" s="878" t="s">
        <v>90</v>
      </c>
      <c r="C3" s="878"/>
      <c r="D3" s="878"/>
      <c r="E3" s="878"/>
      <c r="F3" s="878"/>
      <c r="G3" s="878"/>
      <c r="H3" s="878"/>
      <c r="I3" s="2"/>
    </row>
    <row r="4" spans="1:12" ht="18" customHeight="1" x14ac:dyDescent="0.2">
      <c r="A4" s="60"/>
      <c r="B4" s="140" t="s">
        <v>229</v>
      </c>
      <c r="C4" s="60" t="s">
        <v>218</v>
      </c>
      <c r="D4" s="140" t="s">
        <v>219</v>
      </c>
      <c r="E4" s="61" t="s">
        <v>220</v>
      </c>
      <c r="F4" s="61" t="s">
        <v>232</v>
      </c>
      <c r="G4" s="61" t="s">
        <v>230</v>
      </c>
      <c r="H4" s="61" t="s">
        <v>231</v>
      </c>
      <c r="I4" s="2"/>
    </row>
    <row r="5" spans="1:12" ht="6.75" customHeight="1" x14ac:dyDescent="0.2">
      <c r="A5" s="269"/>
      <c r="B5" s="269"/>
      <c r="C5" s="269"/>
      <c r="D5" s="269"/>
      <c r="E5" s="269"/>
      <c r="F5" s="269"/>
      <c r="G5" s="269"/>
      <c r="H5" s="269"/>
      <c r="I5" s="2"/>
    </row>
    <row r="6" spans="1:12" ht="6.75" customHeight="1" x14ac:dyDescent="0.2">
      <c r="A6" s="59"/>
      <c r="B6" s="59"/>
      <c r="C6" s="59"/>
      <c r="D6" s="59"/>
      <c r="E6" s="59"/>
      <c r="F6" s="59"/>
      <c r="G6" s="59"/>
      <c r="H6" s="59"/>
      <c r="I6" s="2"/>
    </row>
    <row r="7" spans="1:12" s="606" customFormat="1" ht="15.75" customHeight="1" x14ac:dyDescent="0.2">
      <c r="A7" s="609" t="s">
        <v>696</v>
      </c>
      <c r="B7" s="241">
        <f>AVERAGE(B9:B13)</f>
        <v>0.12823255155550825</v>
      </c>
      <c r="C7" s="241">
        <f t="shared" ref="C7:H7" si="0">AVERAGE(C9:C13)</f>
        <v>0.201791833608541</v>
      </c>
      <c r="D7" s="241">
        <f t="shared" si="0"/>
        <v>0.10258567563837925</v>
      </c>
      <c r="E7" s="241">
        <f t="shared" si="0"/>
        <v>3.7559227728593846E-2</v>
      </c>
      <c r="F7" s="241">
        <f t="shared" si="0"/>
        <v>1.0831962430224013E-2</v>
      </c>
      <c r="G7" s="241">
        <f t="shared" si="0"/>
        <v>9.8440191862286558E-2</v>
      </c>
      <c r="H7" s="241">
        <f t="shared" si="0"/>
        <v>6.6358315909166438E-2</v>
      </c>
      <c r="I7" s="2"/>
    </row>
    <row r="8" spans="1:12" s="606" customFormat="1" ht="15.75" customHeight="1" x14ac:dyDescent="0.2">
      <c r="A8" s="59"/>
      <c r="B8" s="59"/>
      <c r="C8" s="59"/>
      <c r="D8" s="59"/>
      <c r="E8" s="59"/>
      <c r="F8" s="59"/>
      <c r="G8" s="59"/>
      <c r="H8" s="59"/>
      <c r="I8" s="2"/>
    </row>
    <row r="9" spans="1:12" ht="15.75" x14ac:dyDescent="0.25">
      <c r="A9" s="119">
        <v>2000</v>
      </c>
      <c r="B9" s="241">
        <f>'8 calc Scots rates'!C63</f>
        <v>0.11633447596099449</v>
      </c>
      <c r="C9" s="241">
        <f>'8 calc Scots rates'!D63</f>
        <v>0.17580454998918663</v>
      </c>
      <c r="D9" s="241">
        <f>'8 calc Scots rates'!E63</f>
        <v>8.9105612103899723E-2</v>
      </c>
      <c r="E9" s="241">
        <f>'8 calc Scots rates'!F63</f>
        <v>2.3556467059961516E-2</v>
      </c>
      <c r="F9" s="241">
        <f>'8 calc Scots rates'!G63</f>
        <v>5.4922019885432667E-3</v>
      </c>
      <c r="G9" s="241">
        <f>'8 calc Scots rates'!K63</f>
        <v>8.5824948205989446E-2</v>
      </c>
      <c r="H9" s="241">
        <f>'8 calc Scots rates'!I63</f>
        <v>5.7673999691878634E-2</v>
      </c>
      <c r="I9" s="17"/>
    </row>
    <row r="10" spans="1:12" ht="15.75" x14ac:dyDescent="0.25">
      <c r="A10" s="119">
        <v>2001</v>
      </c>
      <c r="B10" s="241">
        <f>'8 calc Scots rates'!C64</f>
        <v>0.12480252764612954</v>
      </c>
      <c r="C10" s="241">
        <f>'8 calc Scots rates'!D64</f>
        <v>0.20111417251573718</v>
      </c>
      <c r="D10" s="241">
        <f>'8 calc Scots rates'!E64</f>
        <v>8.9500332429806165E-2</v>
      </c>
      <c r="E10" s="241">
        <f>'8 calc Scots rates'!F64</f>
        <v>4.498680145292857E-2</v>
      </c>
      <c r="F10" s="241">
        <f>'8 calc Scots rates'!G64</f>
        <v>1.4500923527567162E-2</v>
      </c>
      <c r="G10" s="241">
        <f>'8 calc Scots rates'!K64</f>
        <v>9.7851386416914932E-2</v>
      </c>
      <c r="H10" s="241">
        <f>'8 calc Scots rates'!I64</f>
        <v>6.5755696852414988E-2</v>
      </c>
      <c r="I10" s="17"/>
    </row>
    <row r="11" spans="1:12" ht="15.75" x14ac:dyDescent="0.25">
      <c r="A11" s="119">
        <v>2002</v>
      </c>
      <c r="B11" s="241">
        <f>'8 calc Scots rates'!C65</f>
        <v>0.15581250769324256</v>
      </c>
      <c r="C11" s="241">
        <f>'8 calc Scots rates'!D65</f>
        <v>0.22768331483096374</v>
      </c>
      <c r="D11" s="241">
        <f>'8 calc Scots rates'!E65</f>
        <v>0.11661999754083918</v>
      </c>
      <c r="E11" s="241">
        <f>'8 calc Scots rates'!F65</f>
        <v>3.9519674943355135E-2</v>
      </c>
      <c r="F11" s="241">
        <f>'8 calc Scots rates'!G65</f>
        <v>1.2192403087813171E-2</v>
      </c>
      <c r="G11" s="241">
        <f>'8 calc Scots rates'!K65</f>
        <v>0.11279755190621911</v>
      </c>
      <c r="H11" s="241">
        <f>'8 calc Scots rates'!I65</f>
        <v>7.5404658507698383E-2</v>
      </c>
      <c r="I11" s="17"/>
    </row>
    <row r="12" spans="1:12" ht="15.75" x14ac:dyDescent="0.25">
      <c r="A12" s="119">
        <v>2003</v>
      </c>
      <c r="B12" s="241">
        <f>'8 calc Scots rates'!C66</f>
        <v>0.1201105016615286</v>
      </c>
      <c r="C12" s="241">
        <f>'8 calc Scots rates'!D66</f>
        <v>0.18871427278264566</v>
      </c>
      <c r="D12" s="241">
        <f>'8 calc Scots rates'!E66</f>
        <v>0.10211452711518897</v>
      </c>
      <c r="E12" s="241">
        <f>'8 calc Scots rates'!F66</f>
        <v>2.9189708292650177E-2</v>
      </c>
      <c r="F12" s="241">
        <f>'8 calc Scots rates'!G66</f>
        <v>1.8659754641189883E-2</v>
      </c>
      <c r="G12" s="241">
        <f>'8 calc Scots rates'!K66</f>
        <v>9.2903562836793963E-2</v>
      </c>
      <c r="H12" s="241">
        <f>'8 calc Scots rates'!I66</f>
        <v>6.2937752786820553E-2</v>
      </c>
      <c r="I12" s="17"/>
    </row>
    <row r="13" spans="1:12" ht="15.75" x14ac:dyDescent="0.25">
      <c r="A13" s="119">
        <v>2004</v>
      </c>
      <c r="B13" s="241">
        <f>'8 calc Scots rates'!C67</f>
        <v>0.12410274481564613</v>
      </c>
      <c r="C13" s="241">
        <f>'8 calc Scots rates'!D67</f>
        <v>0.21564285792417184</v>
      </c>
      <c r="D13" s="241">
        <f>'8 calc Scots rates'!E67</f>
        <v>0.11558790900216225</v>
      </c>
      <c r="E13" s="241">
        <f>'8 calc Scots rates'!F67</f>
        <v>5.0543486894073848E-2</v>
      </c>
      <c r="F13" s="241">
        <f>'8 calc Scots rates'!G67</f>
        <v>3.3145289060065894E-3</v>
      </c>
      <c r="G13" s="241">
        <f>'8 calc Scots rates'!K67</f>
        <v>0.10282350994551535</v>
      </c>
      <c r="H13" s="241">
        <f>'8 calc Scots rates'!I67</f>
        <v>7.0019471707019651E-2</v>
      </c>
      <c r="I13" s="17"/>
    </row>
    <row r="14" spans="1:12" ht="15.75" x14ac:dyDescent="0.25">
      <c r="A14" s="119">
        <v>2005</v>
      </c>
      <c r="B14" s="241">
        <f>'8 calc Scots rates'!C68</f>
        <v>7.1379755486369503E-2</v>
      </c>
      <c r="C14" s="241">
        <f>'8 calc Scots rates'!D68</f>
        <v>0.16329555553462022</v>
      </c>
      <c r="D14" s="241">
        <f>'8 calc Scots rates'!E68</f>
        <v>0.15827495374226055</v>
      </c>
      <c r="E14" s="241">
        <f>'8 calc Scots rates'!F68</f>
        <v>5.265172590934511E-2</v>
      </c>
      <c r="F14" s="241">
        <f>'8 calc Scots rates'!G68</f>
        <v>1.7893976562144153E-2</v>
      </c>
      <c r="G14" s="241">
        <f>'8 calc Scots rates'!K68</f>
        <v>9.5339287589640928E-2</v>
      </c>
      <c r="H14" s="241">
        <f>'8 calc Scots rates'!I68</f>
        <v>6.5750851238699073E-2</v>
      </c>
      <c r="I14" s="17"/>
    </row>
    <row r="15" spans="1:12" ht="15.75" x14ac:dyDescent="0.25">
      <c r="A15" s="119">
        <v>2006</v>
      </c>
      <c r="B15" s="241">
        <f>'8 calc Scots rates'!C69</f>
        <v>0.10400212224620467</v>
      </c>
      <c r="C15" s="241">
        <f>'8 calc Scots rates'!D69</f>
        <v>0.24292979644376017</v>
      </c>
      <c r="D15" s="241">
        <f>'8 calc Scots rates'!E69</f>
        <v>0.15990833600896495</v>
      </c>
      <c r="E15" s="241">
        <f>'8 calc Scots rates'!F69</f>
        <v>7.5489950749796947E-2</v>
      </c>
      <c r="F15" s="241">
        <f>'8 calc Scots rates'!G69</f>
        <v>2.3925352898955258E-2</v>
      </c>
      <c r="G15" s="241">
        <f>'8 calc Scots rates'!K69</f>
        <v>0.12202018837121395</v>
      </c>
      <c r="H15" s="241">
        <f>'8 calc Scots rates'!I69</f>
        <v>8.1821900995499797E-2</v>
      </c>
      <c r="I15" s="17"/>
    </row>
    <row r="16" spans="1:12" ht="15.75" x14ac:dyDescent="0.25">
      <c r="A16" s="119">
        <v>2007</v>
      </c>
      <c r="B16" s="241">
        <f>'8 calc Scots rates'!C70</f>
        <v>0.14012888876300478</v>
      </c>
      <c r="C16" s="241">
        <f>'8 calc Scots rates'!D70</f>
        <v>0.23348742458669591</v>
      </c>
      <c r="D16" s="241">
        <f>'8 calc Scots rates'!E70</f>
        <v>0.18886076398615359</v>
      </c>
      <c r="E16" s="241">
        <f>'8 calc Scots rates'!F70</f>
        <v>6.1466592906755178E-2</v>
      </c>
      <c r="F16" s="241">
        <f>'8 calc Scots rates'!G70</f>
        <v>1.7302181018563668E-2</v>
      </c>
      <c r="G16" s="241">
        <f>'8 calc Scots rates'!K70</f>
        <v>0.12926439040154195</v>
      </c>
      <c r="H16" s="241">
        <f>'8 calc Scots rates'!I70</f>
        <v>8.800773694390715E-2</v>
      </c>
      <c r="I16" s="17"/>
    </row>
    <row r="17" spans="1:9" ht="15.75" x14ac:dyDescent="0.25">
      <c r="A17" s="119">
        <v>2008</v>
      </c>
      <c r="B17" s="241">
        <f>'8 calc Scots rates'!C71</f>
        <v>0.13612830388572325</v>
      </c>
      <c r="C17" s="241">
        <f>'8 calc Scots rates'!D71</f>
        <v>0.32813909365183042</v>
      </c>
      <c r="D17" s="241">
        <f>'8 calc Scots rates'!E71</f>
        <v>0.22375334665565902</v>
      </c>
      <c r="E17" s="241">
        <f>'8 calc Scots rates'!F71</f>
        <v>9.4929812105824005E-2</v>
      </c>
      <c r="F17" s="241">
        <f>'8 calc Scots rates'!G71</f>
        <v>2.6452803530360038E-2</v>
      </c>
      <c r="G17" s="241">
        <f>'8 calc Scots rates'!K71</f>
        <v>0.16202714599936335</v>
      </c>
      <c r="H17" s="241">
        <f>'8 calc Scots rates'!I71</f>
        <v>0.11032308904649331</v>
      </c>
      <c r="I17" s="17"/>
    </row>
    <row r="18" spans="1:9" ht="15.75" x14ac:dyDescent="0.25">
      <c r="A18" s="119">
        <v>2009</v>
      </c>
      <c r="B18" s="241">
        <f>'8 calc Scots rates'!C72</f>
        <v>0.10130611477835984</v>
      </c>
      <c r="C18" s="241">
        <f>'8 calc Scots rates'!D72</f>
        <v>0.27405738884894359</v>
      </c>
      <c r="D18" s="241">
        <f>'8 calc Scots rates'!E72</f>
        <v>0.24820673914128347</v>
      </c>
      <c r="E18" s="241">
        <f>'8 calc Scots rates'!F72</f>
        <v>0.10227067113161187</v>
      </c>
      <c r="F18" s="241">
        <f>'8 calc Scots rates'!G72</f>
        <v>3.0800173096972805E-2</v>
      </c>
      <c r="G18" s="241">
        <f>'8 calc Scots rates'!K72</f>
        <v>0.15239317210097675</v>
      </c>
      <c r="H18" s="241">
        <f>'8 calc Scots rates'!I72</f>
        <v>0.10416865765782986</v>
      </c>
      <c r="I18" s="17"/>
    </row>
    <row r="19" spans="1:9" ht="15.75" x14ac:dyDescent="0.25">
      <c r="A19" s="119">
        <v>2010</v>
      </c>
      <c r="B19" s="241">
        <f>'8 calc Scots rates'!C73</f>
        <v>9.4814935832168809E-2</v>
      </c>
      <c r="C19" s="241">
        <f>'8 calc Scots rates'!D73</f>
        <v>0.24452291453088809</v>
      </c>
      <c r="D19" s="241">
        <f>'8 calc Scots rates'!E73</f>
        <v>0.21246154177155274</v>
      </c>
      <c r="E19" s="241">
        <f>'8 calc Scots rates'!F73</f>
        <v>9.7741150567670312E-2</v>
      </c>
      <c r="F19" s="241">
        <f>'8 calc Scots rates'!G73</f>
        <v>3.0368276084071534E-2</v>
      </c>
      <c r="G19" s="241">
        <f>'8 calc Scots rates'!K73</f>
        <v>0.13621731884018898</v>
      </c>
      <c r="H19" s="241">
        <f>'8 calc Scots rates'!I73</f>
        <v>9.2166774352932232E-2</v>
      </c>
      <c r="I19" s="17"/>
    </row>
    <row r="20" spans="1:9" ht="15.75" x14ac:dyDescent="0.25">
      <c r="A20" s="119">
        <v>2011</v>
      </c>
      <c r="B20" s="241">
        <f>'8 calc Scots rates'!C74</f>
        <v>8.3765278136829144E-2</v>
      </c>
      <c r="C20" s="241">
        <f>'8 calc Scots rates'!D74</f>
        <v>0.27457154155505981</v>
      </c>
      <c r="D20" s="241">
        <f>'8 calc Scots rates'!E74</f>
        <v>0.29050447746877417</v>
      </c>
      <c r="E20" s="241">
        <f>'8 calc Scots rates'!F74</f>
        <v>0.11927632263483935</v>
      </c>
      <c r="F20" s="241">
        <f>'8 calc Scots rates'!G74</f>
        <v>3.8899619531798192E-2</v>
      </c>
      <c r="G20" s="241">
        <f>'8 calc Scots rates'!K74</f>
        <v>0.1617455443892894</v>
      </c>
      <c r="H20" s="241">
        <f>'8 calc Scots rates'!I74</f>
        <v>0.11019075831619464</v>
      </c>
      <c r="I20" s="17"/>
    </row>
    <row r="21" spans="1:9" ht="15.75" x14ac:dyDescent="0.25">
      <c r="A21" s="231">
        <v>2012</v>
      </c>
      <c r="B21" s="241">
        <f>'8 calc Scots rates'!C75</f>
        <v>6.6625918641063001E-2</v>
      </c>
      <c r="C21" s="241">
        <f>'8 calc Scots rates'!D75</f>
        <v>0.2514661505973424</v>
      </c>
      <c r="D21" s="241">
        <f>'8 calc Scots rates'!E75</f>
        <v>0.28128480722803012</v>
      </c>
      <c r="E21" s="241">
        <f>'8 calc Scots rates'!F75</f>
        <v>0.144651904625339</v>
      </c>
      <c r="F21" s="241">
        <f>'8 calc Scots rates'!G75</f>
        <v>5.1365258352142083E-2</v>
      </c>
      <c r="G21" s="241">
        <f>'8 calc Scots rates'!K75</f>
        <v>0.15983750325332971</v>
      </c>
      <c r="H21" s="241">
        <f>'8 calc Scots rates'!I75</f>
        <v>0.10934206564287866</v>
      </c>
      <c r="I21" s="17"/>
    </row>
    <row r="22" spans="1:9" ht="15.75" x14ac:dyDescent="0.25">
      <c r="A22" s="231">
        <v>2013</v>
      </c>
      <c r="B22" s="241">
        <f>'8 calc Scots rates'!C76</f>
        <v>4.6746652136248963E-2</v>
      </c>
      <c r="C22" s="241">
        <f>'8 calc Scots rates'!D76</f>
        <v>0.19944848159003797</v>
      </c>
      <c r="D22" s="241">
        <f>'8 calc Scots rates'!E76</f>
        <v>0.26727947264597962</v>
      </c>
      <c r="E22" s="241">
        <f>'8 calc Scots rates'!F76</f>
        <v>0.15619825932659806</v>
      </c>
      <c r="F22" s="241">
        <f>'8 calc Scots rates'!G76</f>
        <v>5.8761400088292767E-2</v>
      </c>
      <c r="G22" s="241">
        <f>'8 calc Scots rates'!K76</f>
        <v>0.14679073790117017</v>
      </c>
      <c r="H22" s="241">
        <f>'8 calc Scots rates'!I76</f>
        <v>9.891698106124594E-2</v>
      </c>
      <c r="I22" s="17"/>
    </row>
    <row r="23" spans="1:9" s="452" customFormat="1" ht="15.75" x14ac:dyDescent="0.25">
      <c r="A23" s="231">
        <v>2014</v>
      </c>
      <c r="B23" s="241">
        <f>'8 calc Scots rates'!C77</f>
        <v>6.7798608654639783E-2</v>
      </c>
      <c r="C23" s="241">
        <f>'8 calc Scots rates'!D77</f>
        <v>0.2243950267201594</v>
      </c>
      <c r="D23" s="241">
        <f>'8 calc Scots rates'!E77</f>
        <v>0.31517967461027957</v>
      </c>
      <c r="E23" s="241">
        <f>'8 calc Scots rates'!F77</f>
        <v>0.18449701501282129</v>
      </c>
      <c r="F23" s="241">
        <f>'8 calc Scots rates'!G77</f>
        <v>5.3698563115948623E-2</v>
      </c>
      <c r="G23" s="241">
        <f>'8 calc Scots rates'!K77</f>
        <v>0.17013872544543737</v>
      </c>
      <c r="H23" s="241">
        <f>'8 calc Scots rates'!I77</f>
        <v>0.11463086244296507</v>
      </c>
      <c r="I23" s="17"/>
    </row>
    <row r="24" spans="1:9" ht="15.75" x14ac:dyDescent="0.25">
      <c r="A24" s="119"/>
      <c r="B24" s="242"/>
      <c r="C24" s="242"/>
      <c r="D24" s="242"/>
      <c r="E24" s="242"/>
      <c r="F24" s="242"/>
      <c r="G24" s="242"/>
      <c r="H24" s="242"/>
      <c r="I24" s="17"/>
    </row>
    <row r="25" spans="1:9" ht="15.75" x14ac:dyDescent="0.25">
      <c r="A25" s="142" t="s">
        <v>697</v>
      </c>
      <c r="B25" s="241">
        <f>AVERAGE(B19:B23)</f>
        <v>7.1950278680189939E-2</v>
      </c>
      <c r="C25" s="241">
        <f t="shared" ref="C25:H25" si="1">AVERAGE(C19:C23)</f>
        <v>0.23888082299869748</v>
      </c>
      <c r="D25" s="241">
        <f t="shared" si="1"/>
        <v>0.27334199474492321</v>
      </c>
      <c r="E25" s="241">
        <f t="shared" si="1"/>
        <v>0.1404729304334536</v>
      </c>
      <c r="F25" s="241">
        <f t="shared" si="1"/>
        <v>4.6618623434450633E-2</v>
      </c>
      <c r="G25" s="241">
        <f t="shared" si="1"/>
        <v>0.15494596596588311</v>
      </c>
      <c r="H25" s="241">
        <f t="shared" si="1"/>
        <v>0.10504948836324331</v>
      </c>
      <c r="I25" s="17"/>
    </row>
    <row r="26" spans="1:9" ht="15.75" x14ac:dyDescent="0.25">
      <c r="A26" s="121"/>
      <c r="B26" s="141"/>
      <c r="C26" s="141"/>
      <c r="D26" s="141"/>
      <c r="E26" s="141"/>
      <c r="F26" s="141"/>
      <c r="G26" s="141"/>
      <c r="H26" s="141"/>
      <c r="I26" s="17"/>
    </row>
    <row r="27" spans="1:9" ht="15.75" x14ac:dyDescent="0.25">
      <c r="I27" s="17"/>
    </row>
    <row r="28" spans="1:9" s="138" customFormat="1" ht="15" x14ac:dyDescent="0.2">
      <c r="A28" s="136" t="s">
        <v>210</v>
      </c>
      <c r="B28" s="137"/>
      <c r="C28" s="137"/>
      <c r="D28" s="137"/>
      <c r="E28" s="137"/>
      <c r="F28" s="137"/>
      <c r="G28" s="137"/>
      <c r="H28" s="2"/>
      <c r="I28" s="2"/>
    </row>
    <row r="29" spans="1:9" s="138" customFormat="1" ht="26.25" customHeight="1" x14ac:dyDescent="0.2">
      <c r="A29" s="875" t="s">
        <v>0</v>
      </c>
      <c r="B29" s="876"/>
      <c r="C29" s="876"/>
      <c r="D29" s="876"/>
      <c r="E29" s="876"/>
      <c r="F29" s="876"/>
      <c r="G29" s="876"/>
      <c r="H29" s="876"/>
      <c r="I29" s="2"/>
    </row>
    <row r="30" spans="1:9" s="138" customFormat="1" ht="24" customHeight="1" x14ac:dyDescent="0.2">
      <c r="A30" s="877" t="s">
        <v>698</v>
      </c>
      <c r="B30" s="876"/>
      <c r="C30" s="876"/>
      <c r="D30" s="876"/>
      <c r="E30" s="876"/>
      <c r="F30" s="876"/>
      <c r="G30" s="876"/>
      <c r="H30" s="876"/>
      <c r="I30" s="2"/>
    </row>
    <row r="31" spans="1:9" s="138" customFormat="1" ht="15" x14ac:dyDescent="0.2">
      <c r="A31" s="40" t="s">
        <v>228</v>
      </c>
      <c r="B31" s="2"/>
      <c r="C31" s="2"/>
      <c r="D31" s="2"/>
      <c r="E31" s="2"/>
      <c r="F31" s="3"/>
      <c r="G31" s="3"/>
      <c r="H31" s="2"/>
      <c r="I31" s="2"/>
    </row>
    <row r="32" spans="1:9" s="138" customFormat="1" ht="15" x14ac:dyDescent="0.2">
      <c r="A32" s="243"/>
      <c r="B32" s="18"/>
      <c r="C32" s="18"/>
      <c r="D32" s="18"/>
      <c r="E32" s="18"/>
      <c r="F32" s="244"/>
      <c r="G32" s="244"/>
      <c r="H32" s="18"/>
      <c r="I32" s="2"/>
    </row>
    <row r="33" spans="1:1" s="138" customFormat="1" x14ac:dyDescent="0.2">
      <c r="A33" s="476" t="s">
        <v>440</v>
      </c>
    </row>
    <row r="34" spans="1:1" s="35" customFormat="1" ht="15.75" x14ac:dyDescent="0.25"/>
    <row r="67" spans="9:9" ht="4.5" customHeight="1" x14ac:dyDescent="0.2"/>
    <row r="69" spans="9:9" ht="15" x14ac:dyDescent="0.2">
      <c r="I69" s="2"/>
    </row>
    <row r="70" spans="9:9" ht="15" x14ac:dyDescent="0.2">
      <c r="I70" s="2"/>
    </row>
    <row r="71" spans="9:9" ht="15" x14ac:dyDescent="0.2">
      <c r="I71" s="2"/>
    </row>
    <row r="72" spans="9:9" ht="15" x14ac:dyDescent="0.2">
      <c r="I72" s="2"/>
    </row>
    <row r="73" spans="9:9" ht="15" x14ac:dyDescent="0.2">
      <c r="I73" s="2"/>
    </row>
    <row r="74" spans="9:9" ht="15" x14ac:dyDescent="0.2">
      <c r="I74" s="2"/>
    </row>
    <row r="75" spans="9:9" ht="15" x14ac:dyDescent="0.2">
      <c r="I75" s="2"/>
    </row>
  </sheetData>
  <mergeCells count="5">
    <mergeCell ref="A29:H29"/>
    <mergeCell ref="A30:H30"/>
    <mergeCell ref="J1:L1"/>
    <mergeCell ref="A1:G1"/>
    <mergeCell ref="B3:H3"/>
  </mergeCells>
  <phoneticPr fontId="13" type="noConversion"/>
  <hyperlinks>
    <hyperlink ref="J1:L1" location="Contents!A1" display="Back to contents"/>
  </hyperlinks>
  <pageMargins left="0.75" right="0.75" top="1" bottom="1" header="0.5" footer="0.5"/>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workbookViewId="0">
      <selection sqref="A1:M1"/>
    </sheetView>
  </sheetViews>
  <sheetFormatPr defaultColWidth="9.1640625" defaultRowHeight="11.25" customHeight="1" x14ac:dyDescent="0.2"/>
  <cols>
    <col min="1" max="1" width="11.83203125" style="2" customWidth="1"/>
    <col min="2" max="2" width="19.5" style="2" customWidth="1"/>
    <col min="3" max="3" width="3.83203125" style="2" customWidth="1"/>
    <col min="4" max="4" width="12.83203125" style="2" customWidth="1"/>
    <col min="5" max="5" width="3.1640625" style="2" customWidth="1"/>
    <col min="6" max="7" width="12.83203125" style="2" customWidth="1"/>
    <col min="8" max="8" width="9.83203125" style="2" customWidth="1"/>
    <col min="9" max="9" width="3.83203125" style="2" customWidth="1"/>
    <col min="10" max="10" width="16" style="2" customWidth="1"/>
    <col min="11" max="11" width="3.83203125" style="2" customWidth="1"/>
    <col min="12" max="12" width="12.83203125" style="2" customWidth="1"/>
    <col min="13" max="13" width="13.83203125" style="2" customWidth="1"/>
    <col min="14" max="14" width="3.1640625" style="2" customWidth="1"/>
    <col min="15" max="16384" width="9.1640625" style="2"/>
  </cols>
  <sheetData>
    <row r="1" spans="1:19" s="20" customFormat="1" ht="33" customHeight="1" x14ac:dyDescent="0.25">
      <c r="A1" s="882" t="s">
        <v>779</v>
      </c>
      <c r="B1" s="882"/>
      <c r="C1" s="882"/>
      <c r="D1" s="882"/>
      <c r="E1" s="882"/>
      <c r="F1" s="882"/>
      <c r="G1" s="882"/>
      <c r="H1" s="882"/>
      <c r="I1" s="882"/>
      <c r="J1" s="882"/>
      <c r="K1" s="882"/>
      <c r="L1" s="882"/>
      <c r="M1" s="882"/>
      <c r="N1" s="634"/>
      <c r="O1" s="477"/>
      <c r="Q1" s="756" t="s">
        <v>423</v>
      </c>
      <c r="R1" s="756"/>
      <c r="S1" s="756"/>
    </row>
    <row r="2" spans="1:19" s="20" customFormat="1" ht="15.75" x14ac:dyDescent="0.25">
      <c r="A2" s="501"/>
      <c r="B2" s="501"/>
      <c r="C2" s="501"/>
      <c r="D2" s="501"/>
      <c r="E2" s="501"/>
      <c r="F2" s="501"/>
      <c r="G2" s="501"/>
      <c r="H2" s="501"/>
      <c r="I2" s="501"/>
      <c r="J2" s="501"/>
      <c r="K2" s="501"/>
      <c r="L2" s="501"/>
      <c r="M2" s="501"/>
      <c r="N2" s="556"/>
      <c r="O2" s="477"/>
    </row>
    <row r="3" spans="1:19" s="20" customFormat="1" ht="15.75" x14ac:dyDescent="0.25">
      <c r="A3" s="688"/>
      <c r="B3" s="688"/>
      <c r="C3" s="673"/>
      <c r="D3" s="688"/>
      <c r="E3" s="688"/>
      <c r="F3" s="688"/>
      <c r="G3" s="688"/>
      <c r="H3" s="688"/>
      <c r="I3" s="688"/>
      <c r="J3" s="671"/>
      <c r="K3" s="688"/>
      <c r="L3" s="688"/>
      <c r="M3" s="688"/>
      <c r="N3" s="634"/>
      <c r="O3" s="477"/>
    </row>
    <row r="4" spans="1:19" s="20" customFormat="1" ht="15.75" customHeight="1" x14ac:dyDescent="0.25">
      <c r="A4" s="676"/>
      <c r="B4" s="677" t="s">
        <v>645</v>
      </c>
      <c r="C4" s="673"/>
      <c r="D4" s="883" t="s">
        <v>737</v>
      </c>
      <c r="E4" s="883"/>
      <c r="F4" s="883"/>
      <c r="G4" s="883"/>
      <c r="H4" s="883"/>
      <c r="I4" s="883"/>
      <c r="J4" s="885" t="s">
        <v>752</v>
      </c>
      <c r="K4" s="885"/>
      <c r="L4" s="885"/>
      <c r="M4" s="885"/>
      <c r="N4" s="557"/>
      <c r="O4" s="477"/>
    </row>
    <row r="5" spans="1:19" s="20" customFormat="1" ht="14.25" customHeight="1" x14ac:dyDescent="0.25">
      <c r="A5" s="678"/>
      <c r="B5" s="886" t="s">
        <v>738</v>
      </c>
      <c r="C5" s="673"/>
      <c r="D5" s="679"/>
      <c r="E5" s="688"/>
      <c r="F5" s="688"/>
      <c r="G5" s="672"/>
      <c r="H5" s="672"/>
      <c r="I5" s="672"/>
      <c r="J5" s="885"/>
      <c r="K5" s="885"/>
      <c r="L5" s="885"/>
      <c r="M5" s="885"/>
      <c r="N5" s="478"/>
      <c r="O5" s="478"/>
    </row>
    <row r="6" spans="1:19" s="20" customFormat="1" ht="14.25" customHeight="1" x14ac:dyDescent="0.25">
      <c r="A6" s="678"/>
      <c r="B6" s="886"/>
      <c r="C6" s="673"/>
      <c r="D6" s="679"/>
      <c r="E6" s="688"/>
      <c r="F6" s="884" t="s">
        <v>739</v>
      </c>
      <c r="G6" s="884"/>
      <c r="H6" s="884"/>
      <c r="I6" s="672"/>
      <c r="J6" s="692"/>
      <c r="K6" s="672"/>
      <c r="L6" s="884" t="s">
        <v>267</v>
      </c>
      <c r="M6" s="884"/>
      <c r="N6" s="634"/>
      <c r="O6" s="477"/>
    </row>
    <row r="7" spans="1:19" s="20" customFormat="1" ht="18" customHeight="1" x14ac:dyDescent="0.25">
      <c r="A7" s="688"/>
      <c r="B7" s="886"/>
      <c r="C7" s="680"/>
      <c r="D7" s="681" t="s">
        <v>264</v>
      </c>
      <c r="E7" s="681"/>
      <c r="F7" s="681" t="s">
        <v>266</v>
      </c>
      <c r="G7" s="681" t="s">
        <v>265</v>
      </c>
      <c r="H7" s="682" t="s">
        <v>4</v>
      </c>
      <c r="I7" s="681"/>
      <c r="J7" s="681" t="s">
        <v>264</v>
      </c>
      <c r="K7" s="688"/>
      <c r="L7" s="681" t="s">
        <v>740</v>
      </c>
      <c r="M7" s="681" t="s">
        <v>741</v>
      </c>
      <c r="N7" s="634"/>
      <c r="O7" s="477"/>
    </row>
    <row r="8" spans="1:19" s="20" customFormat="1" ht="15.75" x14ac:dyDescent="0.25">
      <c r="A8" s="670"/>
      <c r="B8" s="669"/>
      <c r="C8" s="669"/>
      <c r="D8" s="669"/>
      <c r="E8" s="669"/>
      <c r="F8" s="669"/>
      <c r="G8" s="669"/>
      <c r="H8" s="669"/>
      <c r="I8" s="669"/>
      <c r="J8" s="669"/>
      <c r="K8" s="669"/>
      <c r="L8" s="669"/>
      <c r="M8" s="669"/>
      <c r="N8" s="634"/>
      <c r="O8" s="477"/>
    </row>
    <row r="9" spans="1:19" s="20" customFormat="1" ht="15.75" x14ac:dyDescent="0.25">
      <c r="A9" s="688" t="s">
        <v>108</v>
      </c>
      <c r="B9" s="683">
        <f>'9 for prob drug user'!J13</f>
        <v>558</v>
      </c>
      <c r="C9" s="674"/>
      <c r="D9" s="675">
        <v>61500</v>
      </c>
      <c r="E9" s="675"/>
      <c r="F9" s="675">
        <v>59900</v>
      </c>
      <c r="G9" s="675">
        <v>63300</v>
      </c>
      <c r="H9" s="684">
        <f>AVERAGE((D9-F9)/D9,(G9-D9)/D9)</f>
        <v>2.7642276422764227E-2</v>
      </c>
      <c r="I9" s="675"/>
      <c r="J9" s="685">
        <f>1000*B9/D9</f>
        <v>9.0731707317073162</v>
      </c>
      <c r="K9" s="688"/>
      <c r="L9" s="685">
        <f>1000*B9/G9</f>
        <v>8.8151658767772521</v>
      </c>
      <c r="M9" s="685">
        <f>1000*B9/F9</f>
        <v>9.315525876460768</v>
      </c>
      <c r="N9" s="634"/>
      <c r="O9" s="477"/>
    </row>
    <row r="10" spans="1:19" s="20" customFormat="1" ht="15.75" x14ac:dyDescent="0.25">
      <c r="A10" s="688"/>
      <c r="B10" s="683"/>
      <c r="C10" s="674"/>
      <c r="D10" s="688"/>
      <c r="E10" s="688"/>
      <c r="F10" s="688"/>
      <c r="G10" s="688"/>
      <c r="H10" s="684"/>
      <c r="I10" s="688"/>
      <c r="J10" s="687"/>
      <c r="K10" s="688"/>
      <c r="L10" s="685"/>
      <c r="M10" s="685"/>
      <c r="N10" s="634"/>
      <c r="O10" s="477"/>
    </row>
    <row r="11" spans="1:19" s="4" customFormat="1" ht="15" x14ac:dyDescent="0.2">
      <c r="A11" s="165" t="s">
        <v>47</v>
      </c>
      <c r="B11" s="519">
        <f>'9 for prob drug user'!J17</f>
        <v>410.6</v>
      </c>
      <c r="C11" s="520"/>
      <c r="D11" s="348">
        <v>43300</v>
      </c>
      <c r="E11" s="348"/>
      <c r="F11" s="374" t="s">
        <v>85</v>
      </c>
      <c r="G11" s="374" t="s">
        <v>85</v>
      </c>
      <c r="H11" s="374" t="s">
        <v>85</v>
      </c>
      <c r="I11" s="374"/>
      <c r="J11" s="687">
        <f>1000*B11/D11</f>
        <v>9.4826789838337184</v>
      </c>
      <c r="K11" s="690"/>
      <c r="L11" s="374" t="s">
        <v>85</v>
      </c>
      <c r="M11" s="374" t="s">
        <v>85</v>
      </c>
      <c r="N11" s="274"/>
      <c r="O11" s="274"/>
    </row>
    <row r="12" spans="1:19" s="4" customFormat="1" ht="15" x14ac:dyDescent="0.2">
      <c r="A12" s="165" t="s">
        <v>48</v>
      </c>
      <c r="B12" s="519">
        <f>'9 for prob drug user'!J16</f>
        <v>147.4</v>
      </c>
      <c r="C12" s="520"/>
      <c r="D12" s="348">
        <v>18200</v>
      </c>
      <c r="E12" s="348"/>
      <c r="F12" s="374" t="s">
        <v>85</v>
      </c>
      <c r="G12" s="374" t="s">
        <v>85</v>
      </c>
      <c r="H12" s="374" t="s">
        <v>85</v>
      </c>
      <c r="I12" s="374"/>
      <c r="J12" s="687">
        <f>1000*B12/D12</f>
        <v>8.0989010989010985</v>
      </c>
      <c r="K12" s="690"/>
      <c r="L12" s="374" t="s">
        <v>85</v>
      </c>
      <c r="M12" s="374" t="s">
        <v>85</v>
      </c>
      <c r="N12" s="274"/>
      <c r="O12" s="274"/>
    </row>
    <row r="13" spans="1:19" s="4" customFormat="1" ht="15" x14ac:dyDescent="0.2">
      <c r="A13" s="165"/>
      <c r="B13" s="561"/>
      <c r="C13" s="520"/>
      <c r="D13" s="348"/>
      <c r="E13" s="348"/>
      <c r="F13" s="374"/>
      <c r="G13" s="374"/>
      <c r="H13" s="374"/>
      <c r="I13" s="374"/>
      <c r="J13" s="687"/>
      <c r="K13" s="690"/>
      <c r="L13" s="374"/>
      <c r="M13" s="374"/>
      <c r="N13" s="274"/>
      <c r="O13" s="274"/>
    </row>
    <row r="14" spans="1:19" s="4" customFormat="1" ht="15" x14ac:dyDescent="0.2">
      <c r="A14" s="165" t="s">
        <v>139</v>
      </c>
      <c r="B14" s="519">
        <f>'9 for prob drug user'!J21</f>
        <v>49.4</v>
      </c>
      <c r="C14" s="520"/>
      <c r="D14" s="348">
        <v>10500</v>
      </c>
      <c r="E14" s="348"/>
      <c r="F14" s="374" t="s">
        <v>85</v>
      </c>
      <c r="G14" s="374" t="s">
        <v>85</v>
      </c>
      <c r="H14" s="374" t="s">
        <v>85</v>
      </c>
      <c r="I14" s="374"/>
      <c r="J14" s="687">
        <f>1000*B14/D14</f>
        <v>4.7047619047619049</v>
      </c>
      <c r="K14" s="690"/>
      <c r="L14" s="374" t="s">
        <v>85</v>
      </c>
      <c r="M14" s="374" t="s">
        <v>85</v>
      </c>
      <c r="N14" s="274"/>
      <c r="O14" s="274"/>
    </row>
    <row r="15" spans="1:19" s="4" customFormat="1" ht="15" x14ac:dyDescent="0.2">
      <c r="A15" s="165" t="s">
        <v>140</v>
      </c>
      <c r="B15" s="519">
        <f>'9 for prob drug user'!J22</f>
        <v>162.19999999999999</v>
      </c>
      <c r="C15" s="520"/>
      <c r="D15" s="348">
        <v>21500</v>
      </c>
      <c r="E15" s="348"/>
      <c r="F15" s="374" t="s">
        <v>85</v>
      </c>
      <c r="G15" s="374" t="s">
        <v>85</v>
      </c>
      <c r="H15" s="374" t="s">
        <v>85</v>
      </c>
      <c r="I15" s="374"/>
      <c r="J15" s="687">
        <f>1000*B15/D15</f>
        <v>7.5441860465116282</v>
      </c>
      <c r="K15" s="690"/>
      <c r="L15" s="374" t="s">
        <v>85</v>
      </c>
      <c r="M15" s="374" t="s">
        <v>85</v>
      </c>
      <c r="N15" s="274"/>
      <c r="O15" s="274"/>
    </row>
    <row r="16" spans="1:19" s="4" customFormat="1" ht="15" x14ac:dyDescent="0.2">
      <c r="A16" s="165" t="s">
        <v>263</v>
      </c>
      <c r="B16" s="519">
        <f>'9 for prob drug user'!J23</f>
        <v>335.8</v>
      </c>
      <c r="C16" s="520"/>
      <c r="D16" s="348">
        <v>29500</v>
      </c>
      <c r="E16" s="348"/>
      <c r="F16" s="374" t="s">
        <v>85</v>
      </c>
      <c r="G16" s="374" t="s">
        <v>85</v>
      </c>
      <c r="H16" s="374" t="s">
        <v>85</v>
      </c>
      <c r="I16" s="374"/>
      <c r="J16" s="687">
        <f>1000*B16/D16</f>
        <v>11.383050847457627</v>
      </c>
      <c r="K16" s="690"/>
      <c r="L16" s="374" t="s">
        <v>85</v>
      </c>
      <c r="M16" s="374" t="s">
        <v>85</v>
      </c>
      <c r="N16" s="274"/>
      <c r="O16" s="274"/>
    </row>
    <row r="17" spans="1:15" s="4" customFormat="1" ht="15" x14ac:dyDescent="0.2">
      <c r="A17" s="165"/>
      <c r="B17" s="561"/>
      <c r="C17" s="520"/>
      <c r="D17" s="348"/>
      <c r="E17" s="348"/>
      <c r="F17" s="374"/>
      <c r="G17" s="374"/>
      <c r="H17" s="374"/>
      <c r="I17" s="691"/>
      <c r="J17" s="690"/>
      <c r="K17" s="690"/>
      <c r="L17" s="374"/>
      <c r="M17" s="374"/>
      <c r="N17" s="274"/>
      <c r="O17" s="274"/>
    </row>
    <row r="18" spans="1:15" s="4" customFormat="1" ht="15" x14ac:dyDescent="0.2">
      <c r="A18" s="688" t="s">
        <v>47</v>
      </c>
      <c r="B18" s="561"/>
      <c r="C18" s="520"/>
      <c r="D18" s="348"/>
      <c r="E18" s="348"/>
      <c r="F18" s="374"/>
      <c r="G18" s="374"/>
      <c r="H18" s="374"/>
      <c r="I18" s="374"/>
      <c r="J18" s="687"/>
      <c r="K18" s="690"/>
      <c r="L18" s="374"/>
      <c r="M18" s="374"/>
      <c r="N18" s="274"/>
      <c r="O18" s="274"/>
    </row>
    <row r="19" spans="1:15" s="4" customFormat="1" ht="15" x14ac:dyDescent="0.2">
      <c r="A19" s="165" t="s">
        <v>139</v>
      </c>
      <c r="B19" s="561">
        <f>'9 for prob drug user'!J34</f>
        <v>38.799999999999997</v>
      </c>
      <c r="C19" s="520"/>
      <c r="D19" s="348">
        <v>6400</v>
      </c>
      <c r="E19" s="348"/>
      <c r="F19" s="374" t="s">
        <v>85</v>
      </c>
      <c r="G19" s="374" t="s">
        <v>85</v>
      </c>
      <c r="H19" s="374" t="s">
        <v>85</v>
      </c>
      <c r="I19" s="374"/>
      <c r="J19" s="687">
        <f>1000*B19/D19</f>
        <v>6.0625</v>
      </c>
      <c r="K19" s="690"/>
      <c r="L19" s="374" t="s">
        <v>85</v>
      </c>
      <c r="M19" s="374" t="s">
        <v>85</v>
      </c>
      <c r="N19" s="274"/>
      <c r="O19" s="274"/>
    </row>
    <row r="20" spans="1:15" s="4" customFormat="1" ht="15" x14ac:dyDescent="0.2">
      <c r="A20" s="165" t="s">
        <v>140</v>
      </c>
      <c r="B20" s="561">
        <f>'9 for prob drug user'!J35</f>
        <v>125.6</v>
      </c>
      <c r="C20" s="520"/>
      <c r="D20" s="348">
        <v>14700</v>
      </c>
      <c r="E20" s="348"/>
      <c r="F20" s="374" t="s">
        <v>85</v>
      </c>
      <c r="G20" s="374" t="s">
        <v>85</v>
      </c>
      <c r="H20" s="374" t="s">
        <v>85</v>
      </c>
      <c r="I20" s="374"/>
      <c r="J20" s="687">
        <f>1000*B20/D20</f>
        <v>8.5442176870748305</v>
      </c>
      <c r="K20" s="690"/>
      <c r="L20" s="374" t="s">
        <v>85</v>
      </c>
      <c r="M20" s="374" t="s">
        <v>85</v>
      </c>
      <c r="N20" s="274"/>
      <c r="O20" s="274"/>
    </row>
    <row r="21" spans="1:15" s="4" customFormat="1" ht="15" x14ac:dyDescent="0.2">
      <c r="A21" s="165" t="s">
        <v>263</v>
      </c>
      <c r="B21" s="561">
        <f>'9 for prob drug user'!J36</f>
        <v>240.4</v>
      </c>
      <c r="C21" s="520"/>
      <c r="D21" s="348">
        <v>22200</v>
      </c>
      <c r="E21" s="348"/>
      <c r="F21" s="374" t="s">
        <v>85</v>
      </c>
      <c r="G21" s="374" t="s">
        <v>85</v>
      </c>
      <c r="H21" s="374" t="s">
        <v>85</v>
      </c>
      <c r="I21" s="374"/>
      <c r="J21" s="687">
        <f>1000*B21/D21</f>
        <v>10.828828828828829</v>
      </c>
      <c r="K21" s="690"/>
      <c r="L21" s="374" t="s">
        <v>85</v>
      </c>
      <c r="M21" s="374" t="s">
        <v>85</v>
      </c>
      <c r="N21" s="274"/>
      <c r="O21" s="274"/>
    </row>
    <row r="22" spans="1:15" s="4" customFormat="1" ht="15" x14ac:dyDescent="0.2">
      <c r="A22" s="165"/>
      <c r="B22" s="561"/>
      <c r="C22" s="520"/>
      <c r="D22" s="348"/>
      <c r="E22" s="348"/>
      <c r="F22" s="374"/>
      <c r="G22" s="374"/>
      <c r="H22" s="374"/>
      <c r="I22" s="374"/>
      <c r="J22" s="687"/>
      <c r="K22" s="690"/>
      <c r="L22" s="374"/>
      <c r="M22" s="374"/>
      <c r="N22" s="274"/>
      <c r="O22" s="274"/>
    </row>
    <row r="23" spans="1:15" s="4" customFormat="1" ht="15" x14ac:dyDescent="0.2">
      <c r="A23" s="880" t="s">
        <v>5</v>
      </c>
      <c r="B23" s="880"/>
      <c r="C23" s="520"/>
      <c r="D23" s="374"/>
      <c r="E23" s="374"/>
      <c r="F23" s="374"/>
      <c r="G23" s="374"/>
      <c r="H23" s="374"/>
      <c r="I23" s="374"/>
      <c r="J23" s="687"/>
      <c r="K23" s="690"/>
      <c r="L23" s="374"/>
      <c r="M23" s="374"/>
      <c r="N23" s="274"/>
      <c r="O23" s="274"/>
    </row>
    <row r="24" spans="1:15" s="4" customFormat="1" ht="15" x14ac:dyDescent="0.2">
      <c r="A24" s="165" t="s">
        <v>139</v>
      </c>
      <c r="B24" s="561">
        <f>'9 for prob drug user'!J28</f>
        <v>10.6</v>
      </c>
      <c r="C24" s="520"/>
      <c r="D24" s="348">
        <f>D14-D19</f>
        <v>4100</v>
      </c>
      <c r="E24" s="348"/>
      <c r="F24" s="374" t="s">
        <v>85</v>
      </c>
      <c r="G24" s="374" t="s">
        <v>85</v>
      </c>
      <c r="H24" s="374" t="s">
        <v>85</v>
      </c>
      <c r="I24" s="374"/>
      <c r="J24" s="687">
        <f>1000*B24/D24</f>
        <v>2.5853658536585367</v>
      </c>
      <c r="K24" s="690"/>
      <c r="L24" s="374" t="s">
        <v>85</v>
      </c>
      <c r="M24" s="374" t="s">
        <v>85</v>
      </c>
      <c r="N24" s="274"/>
      <c r="O24" s="274"/>
    </row>
    <row r="25" spans="1:15" s="4" customFormat="1" ht="15" x14ac:dyDescent="0.2">
      <c r="A25" s="165" t="s">
        <v>140</v>
      </c>
      <c r="B25" s="561">
        <f>'9 for prob drug user'!J29</f>
        <v>36.6</v>
      </c>
      <c r="C25" s="520"/>
      <c r="D25" s="348">
        <f t="shared" ref="D25:D26" si="0">D15-D20</f>
        <v>6800</v>
      </c>
      <c r="E25" s="348"/>
      <c r="F25" s="374" t="s">
        <v>85</v>
      </c>
      <c r="G25" s="374" t="s">
        <v>85</v>
      </c>
      <c r="H25" s="374" t="s">
        <v>85</v>
      </c>
      <c r="I25" s="374"/>
      <c r="J25" s="687">
        <f>1000*B25/D25</f>
        <v>5.382352941176471</v>
      </c>
      <c r="K25" s="690"/>
      <c r="L25" s="374" t="s">
        <v>85</v>
      </c>
      <c r="M25" s="374" t="s">
        <v>85</v>
      </c>
      <c r="N25" s="274"/>
      <c r="O25" s="274"/>
    </row>
    <row r="26" spans="1:15" s="4" customFormat="1" ht="15" x14ac:dyDescent="0.2">
      <c r="A26" s="165" t="s">
        <v>263</v>
      </c>
      <c r="B26" s="561">
        <f>'9 for prob drug user'!J30</f>
        <v>95.4</v>
      </c>
      <c r="C26" s="520"/>
      <c r="D26" s="348">
        <f t="shared" si="0"/>
        <v>7300</v>
      </c>
      <c r="E26" s="348"/>
      <c r="F26" s="374" t="s">
        <v>85</v>
      </c>
      <c r="G26" s="374" t="s">
        <v>85</v>
      </c>
      <c r="H26" s="374" t="s">
        <v>85</v>
      </c>
      <c r="I26" s="374"/>
      <c r="J26" s="687">
        <f>1000*B26/D26</f>
        <v>13.068493150684931</v>
      </c>
      <c r="K26" s="690"/>
      <c r="L26" s="374" t="s">
        <v>85</v>
      </c>
      <c r="M26" s="374" t="s">
        <v>85</v>
      </c>
      <c r="N26" s="274"/>
      <c r="O26" s="274"/>
    </row>
    <row r="27" spans="1:15" s="4" customFormat="1" ht="15" x14ac:dyDescent="0.2">
      <c r="A27" s="274"/>
      <c r="B27" s="563"/>
      <c r="C27" s="563"/>
      <c r="D27" s="274"/>
      <c r="E27" s="274"/>
      <c r="F27" s="564"/>
      <c r="G27" s="564"/>
      <c r="H27" s="564"/>
      <c r="I27" s="564"/>
      <c r="J27" s="274"/>
      <c r="K27" s="274"/>
      <c r="L27" s="274"/>
      <c r="M27" s="274"/>
      <c r="N27" s="274"/>
      <c r="O27" s="274"/>
    </row>
    <row r="28" spans="1:15" s="4" customFormat="1" ht="15" x14ac:dyDescent="0.2">
      <c r="A28" s="499"/>
      <c r="B28" s="499"/>
      <c r="C28" s="499"/>
      <c r="D28" s="499"/>
      <c r="E28" s="499"/>
      <c r="F28" s="499"/>
      <c r="G28" s="499"/>
      <c r="H28" s="499"/>
      <c r="I28" s="499"/>
      <c r="J28" s="499"/>
      <c r="K28" s="499"/>
      <c r="L28" s="499"/>
      <c r="M28" s="499"/>
      <c r="N28" s="274"/>
      <c r="O28" s="274"/>
    </row>
    <row r="29" spans="1:15" ht="15" x14ac:dyDescent="0.2">
      <c r="A29" s="497"/>
      <c r="B29" s="18"/>
      <c r="C29" s="18"/>
      <c r="D29" s="18"/>
      <c r="E29" s="18"/>
      <c r="F29" s="18"/>
      <c r="G29" s="18"/>
      <c r="H29" s="18"/>
      <c r="I29" s="18"/>
      <c r="J29" s="18"/>
      <c r="K29" s="18"/>
      <c r="L29" s="18"/>
      <c r="M29" s="18"/>
      <c r="N29" s="18"/>
      <c r="O29" s="18"/>
    </row>
    <row r="30" spans="1:15" ht="17.25" customHeight="1" x14ac:dyDescent="0.2">
      <c r="A30" s="686" t="s">
        <v>210</v>
      </c>
      <c r="B30" s="18"/>
      <c r="C30" s="18"/>
      <c r="D30" s="18"/>
      <c r="E30" s="18"/>
      <c r="F30" s="18"/>
      <c r="G30" s="18"/>
      <c r="H30" s="18"/>
      <c r="I30" s="18"/>
      <c r="J30" s="18"/>
      <c r="K30" s="18"/>
      <c r="L30" s="18"/>
      <c r="M30" s="18"/>
      <c r="N30" s="18"/>
      <c r="O30" s="18"/>
    </row>
    <row r="31" spans="1:15" ht="21.75" customHeight="1" x14ac:dyDescent="0.2">
      <c r="A31" s="881" t="s">
        <v>710</v>
      </c>
      <c r="B31" s="881"/>
      <c r="C31" s="881"/>
      <c r="D31" s="881"/>
      <c r="E31" s="881"/>
      <c r="F31" s="881"/>
      <c r="G31" s="881"/>
      <c r="H31" s="881"/>
      <c r="I31" s="881"/>
      <c r="J31" s="881"/>
      <c r="K31" s="881"/>
      <c r="L31" s="881"/>
      <c r="M31" s="881"/>
      <c r="N31" s="18"/>
      <c r="O31" s="18"/>
    </row>
    <row r="32" spans="1:15" ht="45" customHeight="1" x14ac:dyDescent="0.2">
      <c r="A32" s="887" t="s">
        <v>778</v>
      </c>
      <c r="B32" s="887"/>
      <c r="C32" s="887"/>
      <c r="D32" s="887"/>
      <c r="E32" s="887"/>
      <c r="F32" s="887"/>
      <c r="G32" s="887"/>
      <c r="H32" s="887"/>
      <c r="I32" s="887"/>
      <c r="J32" s="887"/>
      <c r="K32" s="887"/>
      <c r="L32" s="887"/>
      <c r="M32" s="887"/>
      <c r="N32" s="18"/>
      <c r="O32" s="18"/>
    </row>
    <row r="33" spans="1:15" ht="23.25" customHeight="1" x14ac:dyDescent="0.2">
      <c r="A33" s="887" t="s">
        <v>757</v>
      </c>
      <c r="B33" s="887"/>
      <c r="C33" s="887"/>
      <c r="D33" s="887"/>
      <c r="E33" s="887"/>
      <c r="F33" s="887"/>
      <c r="G33" s="887"/>
      <c r="H33" s="887"/>
      <c r="I33" s="887"/>
      <c r="J33" s="887"/>
      <c r="K33" s="887"/>
      <c r="L33" s="887"/>
      <c r="M33" s="887"/>
      <c r="N33" s="18"/>
      <c r="O33" s="18"/>
    </row>
    <row r="34" spans="1:15" ht="12.75" customHeight="1" x14ac:dyDescent="0.2">
      <c r="A34" s="888" t="s">
        <v>374</v>
      </c>
      <c r="B34" s="888"/>
      <c r="C34" s="888"/>
      <c r="D34" s="888"/>
      <c r="E34" s="888"/>
      <c r="F34" s="888"/>
      <c r="G34" s="888"/>
      <c r="H34" s="888"/>
      <c r="I34" s="888"/>
      <c r="J34" s="888"/>
      <c r="K34" s="888"/>
      <c r="L34" s="888"/>
      <c r="M34" s="888"/>
      <c r="N34" s="18"/>
      <c r="O34" s="18"/>
    </row>
    <row r="35" spans="1:15" ht="23.25" customHeight="1" x14ac:dyDescent="0.2">
      <c r="A35" s="887" t="s">
        <v>758</v>
      </c>
      <c r="B35" s="887"/>
      <c r="C35" s="887"/>
      <c r="D35" s="887"/>
      <c r="E35" s="887"/>
      <c r="F35" s="887"/>
      <c r="G35" s="887"/>
      <c r="H35" s="887"/>
      <c r="I35" s="887"/>
      <c r="J35" s="887"/>
      <c r="K35" s="887"/>
      <c r="L35" s="887"/>
      <c r="M35" s="887"/>
      <c r="N35" s="18"/>
      <c r="O35" s="18"/>
    </row>
    <row r="36" spans="1:15" ht="23.25" customHeight="1" x14ac:dyDescent="0.2">
      <c r="A36" s="887" t="s">
        <v>373</v>
      </c>
      <c r="B36" s="887"/>
      <c r="C36" s="887"/>
      <c r="D36" s="887"/>
      <c r="E36" s="887"/>
      <c r="F36" s="887"/>
      <c r="G36" s="887"/>
      <c r="H36" s="887"/>
      <c r="I36" s="887"/>
      <c r="J36" s="887"/>
      <c r="K36" s="887"/>
      <c r="L36" s="887"/>
      <c r="M36" s="887"/>
      <c r="N36" s="18"/>
      <c r="O36" s="18"/>
    </row>
    <row r="37" spans="1:15" ht="13.5" customHeight="1" x14ac:dyDescent="0.2">
      <c r="A37" s="689"/>
      <c r="B37" s="18"/>
      <c r="C37" s="18"/>
      <c r="D37" s="18"/>
      <c r="E37" s="18"/>
      <c r="F37" s="18"/>
      <c r="G37" s="18"/>
      <c r="H37" s="18"/>
      <c r="I37" s="18"/>
      <c r="J37" s="18"/>
      <c r="K37" s="18"/>
      <c r="L37" s="18"/>
      <c r="M37" s="18"/>
      <c r="N37" s="18"/>
      <c r="O37" s="18"/>
    </row>
    <row r="38" spans="1:15" ht="13.5" customHeight="1" x14ac:dyDescent="0.2">
      <c r="A38" s="879" t="s">
        <v>440</v>
      </c>
      <c r="B38" s="879"/>
      <c r="C38" s="879"/>
    </row>
  </sheetData>
  <mergeCells count="15">
    <mergeCell ref="A38:C38"/>
    <mergeCell ref="A23:B23"/>
    <mergeCell ref="A31:M31"/>
    <mergeCell ref="Q1:S1"/>
    <mergeCell ref="A1:M1"/>
    <mergeCell ref="D4:I4"/>
    <mergeCell ref="L6:M6"/>
    <mergeCell ref="F6:H6"/>
    <mergeCell ref="J4:M5"/>
    <mergeCell ref="B5:B7"/>
    <mergeCell ref="A32:M32"/>
    <mergeCell ref="A33:M33"/>
    <mergeCell ref="A34:M34"/>
    <mergeCell ref="A35:M35"/>
    <mergeCell ref="A36:M36"/>
  </mergeCells>
  <phoneticPr fontId="27" type="noConversion"/>
  <hyperlinks>
    <hyperlink ref="Q1:S1" location="Contents!A1" display="Back to contents"/>
  </hyperlinks>
  <pageMargins left="0.43" right="0.27" top="1" bottom="1" header="0.5" footer="0.5"/>
  <pageSetup paperSize="9" scale="8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zoomScaleNormal="100" workbookViewId="0">
      <selection sqref="A1:Q1"/>
    </sheetView>
  </sheetViews>
  <sheetFormatPr defaultColWidth="9.1640625" defaultRowHeight="11.25" customHeight="1" x14ac:dyDescent="0.2"/>
  <cols>
    <col min="1" max="1" width="37.83203125" style="18" customWidth="1"/>
    <col min="2" max="12" width="7.33203125" style="18" customWidth="1"/>
    <col min="13" max="13" width="1.83203125" style="2" customWidth="1"/>
    <col min="14" max="14" width="10.33203125" style="2" customWidth="1"/>
    <col min="15" max="15" width="11.1640625" style="2" customWidth="1"/>
    <col min="16" max="16" width="2.1640625" style="2" customWidth="1"/>
    <col min="17" max="17" width="15.5" style="2" customWidth="1"/>
    <col min="18" max="18" width="19.1640625" style="2" customWidth="1"/>
    <col min="19" max="19" width="2.83203125" style="2" customWidth="1"/>
    <col min="20" max="16384" width="9.1640625" style="2"/>
  </cols>
  <sheetData>
    <row r="1" spans="1:20" s="20" customFormat="1" ht="18" customHeight="1" x14ac:dyDescent="0.25">
      <c r="A1" s="892" t="s">
        <v>642</v>
      </c>
      <c r="B1" s="892"/>
      <c r="C1" s="892"/>
      <c r="D1" s="892"/>
      <c r="E1" s="892"/>
      <c r="F1" s="892"/>
      <c r="G1" s="892"/>
      <c r="H1" s="892"/>
      <c r="I1" s="892"/>
      <c r="J1" s="892"/>
      <c r="K1" s="892"/>
      <c r="L1" s="892"/>
      <c r="M1" s="892"/>
      <c r="N1" s="892"/>
      <c r="O1" s="892"/>
      <c r="P1" s="892"/>
      <c r="Q1" s="892"/>
      <c r="R1" s="458"/>
      <c r="S1" s="598"/>
      <c r="T1" s="598" t="s">
        <v>423</v>
      </c>
    </row>
    <row r="2" spans="1:20" s="20" customFormat="1" ht="12.75" customHeight="1" x14ac:dyDescent="0.25">
      <c r="A2" s="477"/>
      <c r="B2" s="477"/>
      <c r="C2" s="477"/>
      <c r="D2" s="477"/>
      <c r="E2" s="477"/>
      <c r="F2" s="477"/>
      <c r="G2" s="477"/>
      <c r="H2" s="477"/>
      <c r="I2" s="477"/>
      <c r="J2" s="477"/>
      <c r="K2" s="477"/>
      <c r="L2" s="477"/>
      <c r="M2" s="477"/>
      <c r="N2" s="477"/>
      <c r="O2" s="477"/>
      <c r="P2" s="477"/>
      <c r="Q2" s="477"/>
      <c r="R2" s="477"/>
      <c r="S2" s="501"/>
      <c r="T2" s="477"/>
    </row>
    <row r="3" spans="1:20" s="143" customFormat="1" ht="15" customHeight="1" x14ac:dyDescent="0.2">
      <c r="A3" s="699"/>
      <c r="B3" s="699"/>
      <c r="C3" s="699"/>
      <c r="D3" s="699"/>
      <c r="E3" s="699"/>
      <c r="F3" s="699"/>
      <c r="G3" s="699"/>
      <c r="H3" s="699"/>
      <c r="I3" s="699"/>
      <c r="J3" s="699"/>
      <c r="K3" s="699"/>
      <c r="L3" s="699"/>
      <c r="M3" s="696"/>
      <c r="N3" s="893" t="s">
        <v>84</v>
      </c>
      <c r="O3" s="893"/>
      <c r="P3" s="696"/>
      <c r="Q3" s="894" t="s">
        <v>644</v>
      </c>
      <c r="R3" s="698" t="s">
        <v>645</v>
      </c>
      <c r="S3" s="507"/>
    </row>
    <row r="4" spans="1:20" s="146" customFormat="1" ht="49.5" customHeight="1" x14ac:dyDescent="0.2">
      <c r="A4" s="694" t="s">
        <v>742</v>
      </c>
      <c r="B4" s="693">
        <v>2004</v>
      </c>
      <c r="C4" s="693">
        <v>2005</v>
      </c>
      <c r="D4" s="693">
        <v>2006</v>
      </c>
      <c r="E4" s="693">
        <v>2007</v>
      </c>
      <c r="F4" s="693">
        <v>2008</v>
      </c>
      <c r="G4" s="693">
        <v>2009</v>
      </c>
      <c r="H4" s="693">
        <v>2010</v>
      </c>
      <c r="I4" s="693">
        <v>2011</v>
      </c>
      <c r="J4" s="693">
        <v>2012</v>
      </c>
      <c r="K4" s="693">
        <v>2013</v>
      </c>
      <c r="L4" s="693">
        <v>2014</v>
      </c>
      <c r="M4" s="697"/>
      <c r="N4" s="700" t="s">
        <v>643</v>
      </c>
      <c r="O4" s="700" t="s">
        <v>646</v>
      </c>
      <c r="P4" s="695"/>
      <c r="Q4" s="895"/>
      <c r="R4" s="700" t="s">
        <v>743</v>
      </c>
      <c r="S4" s="496"/>
    </row>
    <row r="5" spans="1:20" s="143" customFormat="1" ht="4.5" customHeight="1" x14ac:dyDescent="0.2">
      <c r="A5" s="492"/>
      <c r="B5" s="487"/>
      <c r="C5" s="487"/>
      <c r="D5" s="487"/>
      <c r="E5" s="487"/>
      <c r="F5" s="487"/>
      <c r="G5" s="487"/>
      <c r="H5" s="487"/>
      <c r="I5" s="487"/>
      <c r="J5" s="487"/>
      <c r="K5" s="487"/>
      <c r="L5" s="487"/>
      <c r="M5" s="487"/>
      <c r="N5" s="487"/>
      <c r="O5" s="487"/>
      <c r="P5" s="487"/>
      <c r="Q5" s="487"/>
      <c r="R5" s="487"/>
      <c r="S5" s="487"/>
    </row>
    <row r="6" spans="1:20" s="460" customFormat="1" ht="4.5" customHeight="1" x14ac:dyDescent="0.2">
      <c r="A6" s="491"/>
      <c r="B6" s="512"/>
      <c r="C6" s="512"/>
      <c r="D6" s="512"/>
      <c r="E6" s="512"/>
      <c r="F6" s="512"/>
      <c r="G6" s="512"/>
      <c r="H6" s="512"/>
      <c r="I6" s="512"/>
      <c r="J6" s="512"/>
      <c r="K6" s="512"/>
      <c r="L6" s="512"/>
      <c r="M6" s="512"/>
      <c r="N6" s="512"/>
      <c r="O6" s="512"/>
      <c r="P6" s="512"/>
      <c r="Q6" s="512"/>
      <c r="R6" s="512"/>
      <c r="S6" s="512"/>
    </row>
    <row r="7" spans="1:20" s="460" customFormat="1" ht="15" customHeight="1" x14ac:dyDescent="0.2">
      <c r="A7" s="493" t="s">
        <v>651</v>
      </c>
      <c r="B7" s="512"/>
      <c r="C7" s="512"/>
      <c r="D7" s="512"/>
      <c r="E7" s="512"/>
      <c r="F7" s="512"/>
      <c r="G7" s="512"/>
      <c r="H7" s="512"/>
      <c r="I7" s="512"/>
      <c r="J7" s="512"/>
      <c r="K7" s="512"/>
      <c r="L7" s="512"/>
      <c r="M7" s="512"/>
      <c r="N7" s="512"/>
      <c r="O7" s="512"/>
      <c r="P7" s="512"/>
      <c r="Q7" s="512"/>
      <c r="R7" s="512"/>
      <c r="S7" s="512"/>
    </row>
    <row r="8" spans="1:20" s="460" customFormat="1" ht="6" customHeight="1" x14ac:dyDescent="0.2">
      <c r="A8" s="491"/>
      <c r="B8" s="512"/>
      <c r="C8" s="512"/>
      <c r="D8" s="512"/>
      <c r="E8" s="512"/>
      <c r="F8" s="512"/>
      <c r="G8" s="512"/>
      <c r="H8" s="512"/>
      <c r="I8" s="512"/>
      <c r="J8" s="512"/>
      <c r="K8" s="512"/>
      <c r="L8" s="512"/>
      <c r="M8" s="512"/>
      <c r="N8" s="512"/>
      <c r="O8" s="512"/>
      <c r="P8" s="512"/>
      <c r="Q8" s="512"/>
      <c r="R8" s="512"/>
      <c r="S8" s="512"/>
    </row>
    <row r="9" spans="1:20" s="143" customFormat="1" ht="20.25" customHeight="1" x14ac:dyDescent="0.2">
      <c r="A9" s="504" t="s">
        <v>22</v>
      </c>
      <c r="B9" s="488">
        <v>356</v>
      </c>
      <c r="C9" s="488">
        <v>336</v>
      </c>
      <c r="D9" s="488">
        <v>421</v>
      </c>
      <c r="E9" s="488">
        <v>455</v>
      </c>
      <c r="F9" s="488">
        <v>574</v>
      </c>
      <c r="G9" s="488">
        <v>545</v>
      </c>
      <c r="H9" s="488">
        <v>485</v>
      </c>
      <c r="I9" s="488">
        <v>584</v>
      </c>
      <c r="J9" s="488">
        <v>581</v>
      </c>
      <c r="K9" s="488">
        <v>527</v>
      </c>
      <c r="L9" s="488">
        <v>613</v>
      </c>
      <c r="M9" s="504"/>
      <c r="N9" s="488">
        <f>'HB1 and C1 calc 00-04 averages'!H8</f>
        <v>335.8</v>
      </c>
      <c r="O9" s="488">
        <f>AVERAGE(H9:L9)</f>
        <v>558</v>
      </c>
      <c r="P9" s="514"/>
      <c r="Q9" s="283">
        <f>SUM(Q11:Q24)</f>
        <v>5313600</v>
      </c>
      <c r="R9" s="515">
        <f>1000*O9/Q9</f>
        <v>0.10501355013550136</v>
      </c>
      <c r="S9" s="515"/>
    </row>
    <row r="10" spans="1:20" s="143" customFormat="1" ht="6" customHeight="1" x14ac:dyDescent="0.2">
      <c r="A10" s="504"/>
      <c r="B10" s="488"/>
      <c r="C10" s="488"/>
      <c r="D10" s="488"/>
      <c r="E10" s="488"/>
      <c r="F10" s="488"/>
      <c r="G10" s="281"/>
      <c r="H10" s="503"/>
      <c r="I10" s="503"/>
      <c r="J10" s="509"/>
      <c r="K10" s="509"/>
      <c r="L10" s="509"/>
      <c r="M10" s="504"/>
      <c r="N10" s="488"/>
      <c r="O10" s="516"/>
      <c r="P10" s="514"/>
      <c r="Q10" s="517"/>
      <c r="R10" s="515"/>
      <c r="S10" s="515"/>
    </row>
    <row r="11" spans="1:20" s="39" customFormat="1" ht="12.75" x14ac:dyDescent="0.2">
      <c r="A11" s="165" t="s">
        <v>23</v>
      </c>
      <c r="B11" s="144">
        <v>20</v>
      </c>
      <c r="C11" s="144">
        <v>15</v>
      </c>
      <c r="D11" s="144">
        <v>25</v>
      </c>
      <c r="E11" s="144">
        <v>36</v>
      </c>
      <c r="F11" s="144">
        <v>40</v>
      </c>
      <c r="G11" s="144">
        <v>39</v>
      </c>
      <c r="H11" s="144">
        <v>31</v>
      </c>
      <c r="I11" s="144">
        <v>47</v>
      </c>
      <c r="J11" s="144">
        <v>43</v>
      </c>
      <c r="K11" s="144">
        <v>36</v>
      </c>
      <c r="L11" s="144">
        <v>43</v>
      </c>
      <c r="M11" s="165"/>
      <c r="N11" s="144">
        <f>'HB1 and C1 calc 00-04 averages'!H45</f>
        <v>25.4</v>
      </c>
      <c r="O11" s="516">
        <f>AVERAGE(H11:L11)</f>
        <v>40</v>
      </c>
      <c r="P11" s="518"/>
      <c r="Q11" s="519">
        <f>'HB4 calc HB rates'!I47</f>
        <v>373190</v>
      </c>
      <c r="R11" s="520">
        <f t="shared" ref="R11:R24" si="0">1000*O11/Q11</f>
        <v>0.10718400814598462</v>
      </c>
      <c r="S11" s="520"/>
    </row>
    <row r="12" spans="1:20" s="39" customFormat="1" ht="12.75" x14ac:dyDescent="0.2">
      <c r="A12" s="165" t="s">
        <v>24</v>
      </c>
      <c r="B12" s="144">
        <v>2</v>
      </c>
      <c r="C12" s="144">
        <v>7</v>
      </c>
      <c r="D12" s="144">
        <v>2</v>
      </c>
      <c r="E12" s="144">
        <v>4</v>
      </c>
      <c r="F12" s="144">
        <v>7</v>
      </c>
      <c r="G12" s="144">
        <v>5</v>
      </c>
      <c r="H12" s="144">
        <v>9</v>
      </c>
      <c r="I12" s="144">
        <v>8</v>
      </c>
      <c r="J12" s="144">
        <v>7</v>
      </c>
      <c r="K12" s="144">
        <v>8</v>
      </c>
      <c r="L12" s="144">
        <v>11</v>
      </c>
      <c r="M12" s="165"/>
      <c r="N12" s="144">
        <f>'HB1 and C1 calc 00-04 averages'!H46</f>
        <v>1.2</v>
      </c>
      <c r="O12" s="516">
        <f t="shared" ref="O12:O24" si="1">AVERAGE(H12:L12)</f>
        <v>8.6</v>
      </c>
      <c r="P12" s="518"/>
      <c r="Q12" s="519">
        <f>'HB4 calc HB rates'!I48</f>
        <v>113710</v>
      </c>
      <c r="R12" s="520">
        <f t="shared" si="0"/>
        <v>7.5630991117755689E-2</v>
      </c>
      <c r="S12" s="520"/>
    </row>
    <row r="13" spans="1:20" s="39" customFormat="1" ht="12.75" x14ac:dyDescent="0.2">
      <c r="A13" s="165" t="s">
        <v>25</v>
      </c>
      <c r="B13" s="144">
        <v>7</v>
      </c>
      <c r="C13" s="144">
        <v>7</v>
      </c>
      <c r="D13" s="144">
        <v>5</v>
      </c>
      <c r="E13" s="144">
        <v>10</v>
      </c>
      <c r="F13" s="144">
        <v>9</v>
      </c>
      <c r="G13" s="144">
        <v>8</v>
      </c>
      <c r="H13" s="144">
        <v>6</v>
      </c>
      <c r="I13" s="144">
        <v>12</v>
      </c>
      <c r="J13" s="144">
        <v>6</v>
      </c>
      <c r="K13" s="144">
        <v>9</v>
      </c>
      <c r="L13" s="144">
        <v>13</v>
      </c>
      <c r="M13" s="165"/>
      <c r="N13" s="144">
        <f>'HB1 and C1 calc 00-04 averages'!H47</f>
        <v>8</v>
      </c>
      <c r="O13" s="516">
        <f t="shared" si="1"/>
        <v>9.1999999999999993</v>
      </c>
      <c r="P13" s="518"/>
      <c r="Q13" s="519">
        <f>'HB4 calc HB rates'!I49</f>
        <v>150830</v>
      </c>
      <c r="R13" s="520">
        <f t="shared" si="0"/>
        <v>6.0995823112112976E-2</v>
      </c>
      <c r="S13" s="520"/>
    </row>
    <row r="14" spans="1:20" s="39" customFormat="1" ht="12.75" x14ac:dyDescent="0.2">
      <c r="A14" s="165" t="s">
        <v>26</v>
      </c>
      <c r="B14" s="144">
        <v>17</v>
      </c>
      <c r="C14" s="144">
        <v>21</v>
      </c>
      <c r="D14" s="144">
        <v>18</v>
      </c>
      <c r="E14" s="144">
        <v>28</v>
      </c>
      <c r="F14" s="144">
        <v>37</v>
      </c>
      <c r="G14" s="144">
        <v>32</v>
      </c>
      <c r="H14" s="144">
        <v>35</v>
      </c>
      <c r="I14" s="144">
        <v>34</v>
      </c>
      <c r="J14" s="144">
        <v>38</v>
      </c>
      <c r="K14" s="144">
        <v>39</v>
      </c>
      <c r="L14" s="144">
        <v>46</v>
      </c>
      <c r="M14" s="165"/>
      <c r="N14" s="144">
        <f>'HB1 and C1 calc 00-04 averages'!H48</f>
        <v>12.8</v>
      </c>
      <c r="O14" s="516">
        <f t="shared" si="1"/>
        <v>38.4</v>
      </c>
      <c r="P14" s="518"/>
      <c r="Q14" s="519">
        <f>'HB4 calc HB rates'!I50</f>
        <v>366220</v>
      </c>
      <c r="R14" s="520">
        <f t="shared" si="0"/>
        <v>0.10485500518813828</v>
      </c>
      <c r="S14" s="520"/>
    </row>
    <row r="15" spans="1:20" s="39" customFormat="1" ht="12.75" x14ac:dyDescent="0.2">
      <c r="A15" s="165" t="s">
        <v>27</v>
      </c>
      <c r="B15" s="144">
        <v>16</v>
      </c>
      <c r="C15" s="144">
        <v>14</v>
      </c>
      <c r="D15" s="144">
        <v>24</v>
      </c>
      <c r="E15" s="144">
        <v>26</v>
      </c>
      <c r="F15" s="144">
        <v>23</v>
      </c>
      <c r="G15" s="144">
        <v>14</v>
      </c>
      <c r="H15" s="144">
        <v>18</v>
      </c>
      <c r="I15" s="144">
        <v>26</v>
      </c>
      <c r="J15" s="144">
        <v>31</v>
      </c>
      <c r="K15" s="144">
        <v>24</v>
      </c>
      <c r="L15" s="144">
        <v>25</v>
      </c>
      <c r="M15" s="165"/>
      <c r="N15" s="144">
        <f>'HB1 and C1 calc 00-04 averages'!H49</f>
        <v>13</v>
      </c>
      <c r="O15" s="516">
        <f t="shared" si="1"/>
        <v>24.8</v>
      </c>
      <c r="P15" s="518"/>
      <c r="Q15" s="519">
        <f>'HB4 calc HB rates'!I51</f>
        <v>299100</v>
      </c>
      <c r="R15" s="520">
        <f t="shared" si="0"/>
        <v>8.2915412905382818E-2</v>
      </c>
      <c r="S15" s="520"/>
    </row>
    <row r="16" spans="1:20" s="39" customFormat="1" ht="12.75" x14ac:dyDescent="0.2">
      <c r="A16" s="165" t="s">
        <v>28</v>
      </c>
      <c r="B16" s="144">
        <v>39</v>
      </c>
      <c r="C16" s="144">
        <v>23</v>
      </c>
      <c r="D16" s="144">
        <v>47</v>
      </c>
      <c r="E16" s="144">
        <v>45</v>
      </c>
      <c r="F16" s="144">
        <v>41</v>
      </c>
      <c r="G16" s="144">
        <v>52</v>
      </c>
      <c r="H16" s="144">
        <v>44</v>
      </c>
      <c r="I16" s="144">
        <v>58</v>
      </c>
      <c r="J16" s="144">
        <v>31</v>
      </c>
      <c r="K16" s="144">
        <v>50</v>
      </c>
      <c r="L16" s="144">
        <v>36</v>
      </c>
      <c r="M16" s="165"/>
      <c r="N16" s="144">
        <f>'HB1 and C1 calc 00-04 averages'!H50</f>
        <v>40</v>
      </c>
      <c r="O16" s="516">
        <f t="shared" si="1"/>
        <v>43.8</v>
      </c>
      <c r="P16" s="518"/>
      <c r="Q16" s="519">
        <f>'HB4 calc HB rates'!I52</f>
        <v>573420</v>
      </c>
      <c r="R16" s="520">
        <f t="shared" si="0"/>
        <v>7.6383802448467097E-2</v>
      </c>
      <c r="S16" s="520"/>
    </row>
    <row r="17" spans="1:19" s="39" customFormat="1" ht="14.25" x14ac:dyDescent="0.2">
      <c r="A17" s="469" t="s">
        <v>341</v>
      </c>
      <c r="B17" s="144">
        <v>147</v>
      </c>
      <c r="C17" s="144">
        <v>109</v>
      </c>
      <c r="D17" s="144">
        <v>156</v>
      </c>
      <c r="E17" s="144">
        <v>147</v>
      </c>
      <c r="F17" s="144">
        <v>188</v>
      </c>
      <c r="G17" s="144">
        <v>193</v>
      </c>
      <c r="H17" s="144">
        <v>158</v>
      </c>
      <c r="I17" s="144">
        <v>183</v>
      </c>
      <c r="J17" s="144">
        <v>187</v>
      </c>
      <c r="K17" s="144">
        <v>138</v>
      </c>
      <c r="L17" s="144">
        <v>189</v>
      </c>
      <c r="M17" s="165"/>
      <c r="N17" s="144">
        <f>'HB1 and C1 calc 00-04 averages'!H51</f>
        <v>132.80000000000001</v>
      </c>
      <c r="O17" s="516">
        <f t="shared" si="1"/>
        <v>171</v>
      </c>
      <c r="P17" s="518"/>
      <c r="Q17" s="519">
        <f>'HB4 calc HB rates'!I53</f>
        <v>1137320</v>
      </c>
      <c r="R17" s="520">
        <f t="shared" si="0"/>
        <v>0.15035346252593818</v>
      </c>
      <c r="S17" s="520"/>
    </row>
    <row r="18" spans="1:19" s="39" customFormat="1" ht="14.25" x14ac:dyDescent="0.2">
      <c r="A18" s="469" t="s">
        <v>342</v>
      </c>
      <c r="B18" s="144">
        <v>12</v>
      </c>
      <c r="C18" s="144">
        <v>13</v>
      </c>
      <c r="D18" s="144">
        <v>12</v>
      </c>
      <c r="E18" s="144">
        <v>16</v>
      </c>
      <c r="F18" s="144">
        <v>24</v>
      </c>
      <c r="G18" s="144">
        <v>21</v>
      </c>
      <c r="H18" s="144">
        <v>10</v>
      </c>
      <c r="I18" s="144">
        <v>33</v>
      </c>
      <c r="J18" s="144">
        <v>22</v>
      </c>
      <c r="K18" s="144">
        <v>18</v>
      </c>
      <c r="L18" s="144">
        <v>25</v>
      </c>
      <c r="M18" s="165"/>
      <c r="N18" s="144">
        <f>'HB1 and C1 calc 00-04 averages'!H52</f>
        <v>9</v>
      </c>
      <c r="O18" s="516">
        <f t="shared" si="1"/>
        <v>21.6</v>
      </c>
      <c r="P18" s="518"/>
      <c r="Q18" s="519">
        <f>'HB4 calc HB rates'!I54</f>
        <v>319810</v>
      </c>
      <c r="R18" s="520">
        <f t="shared" si="0"/>
        <v>6.7540101935524219E-2</v>
      </c>
      <c r="S18" s="520"/>
    </row>
    <row r="19" spans="1:19" s="39" customFormat="1" ht="12.75" x14ac:dyDescent="0.2">
      <c r="A19" s="165" t="s">
        <v>29</v>
      </c>
      <c r="B19" s="144">
        <v>37</v>
      </c>
      <c r="C19" s="144">
        <v>41</v>
      </c>
      <c r="D19" s="144">
        <v>46</v>
      </c>
      <c r="E19" s="144">
        <v>58</v>
      </c>
      <c r="F19" s="144">
        <v>53</v>
      </c>
      <c r="G19" s="144">
        <v>54</v>
      </c>
      <c r="H19" s="144">
        <v>62</v>
      </c>
      <c r="I19" s="144">
        <v>61</v>
      </c>
      <c r="J19" s="144">
        <v>67</v>
      </c>
      <c r="K19" s="144">
        <v>75</v>
      </c>
      <c r="L19" s="144">
        <v>67</v>
      </c>
      <c r="M19" s="165"/>
      <c r="N19" s="144">
        <f>'HB1 and C1 calc 00-04 averages'!H53</f>
        <v>33.4</v>
      </c>
      <c r="O19" s="516">
        <f t="shared" si="1"/>
        <v>66.400000000000006</v>
      </c>
      <c r="P19" s="518"/>
      <c r="Q19" s="519">
        <f>'HB4 calc HB rates'!I55</f>
        <v>652230</v>
      </c>
      <c r="R19" s="520">
        <f t="shared" si="0"/>
        <v>0.10180457813961333</v>
      </c>
      <c r="S19" s="520"/>
    </row>
    <row r="20" spans="1:19" s="39" customFormat="1" ht="12.75" x14ac:dyDescent="0.2">
      <c r="A20" s="165" t="s">
        <v>30</v>
      </c>
      <c r="B20" s="144">
        <v>36</v>
      </c>
      <c r="C20" s="144">
        <v>58</v>
      </c>
      <c r="D20" s="144">
        <v>46</v>
      </c>
      <c r="E20" s="144">
        <v>54</v>
      </c>
      <c r="F20" s="144">
        <v>94</v>
      </c>
      <c r="G20" s="144">
        <v>81</v>
      </c>
      <c r="H20" s="144">
        <v>73</v>
      </c>
      <c r="I20" s="144">
        <v>73</v>
      </c>
      <c r="J20" s="144">
        <v>90</v>
      </c>
      <c r="K20" s="144">
        <v>90</v>
      </c>
      <c r="L20" s="144">
        <v>105</v>
      </c>
      <c r="M20" s="165"/>
      <c r="N20" s="144">
        <f>'HB1 and C1 calc 00-04 averages'!H54</f>
        <v>41.2</v>
      </c>
      <c r="O20" s="516">
        <f t="shared" si="1"/>
        <v>86.2</v>
      </c>
      <c r="P20" s="518"/>
      <c r="Q20" s="519">
        <f>'HB4 calc HB rates'!I56</f>
        <v>843720</v>
      </c>
      <c r="R20" s="520">
        <f t="shared" si="0"/>
        <v>0.10216659555302707</v>
      </c>
      <c r="S20" s="520"/>
    </row>
    <row r="21" spans="1:19" s="39" customFormat="1" ht="12.75" x14ac:dyDescent="0.2">
      <c r="A21" s="165" t="s">
        <v>31</v>
      </c>
      <c r="B21" s="144">
        <v>0</v>
      </c>
      <c r="C21" s="144">
        <v>0</v>
      </c>
      <c r="D21" s="144">
        <v>1</v>
      </c>
      <c r="E21" s="144">
        <v>0</v>
      </c>
      <c r="F21" s="144">
        <v>1</v>
      </c>
      <c r="G21" s="144">
        <v>0</v>
      </c>
      <c r="H21" s="144">
        <v>2</v>
      </c>
      <c r="I21" s="165">
        <v>0</v>
      </c>
      <c r="J21" s="144">
        <v>1</v>
      </c>
      <c r="K21" s="144">
        <v>1</v>
      </c>
      <c r="L21" s="144">
        <v>0</v>
      </c>
      <c r="M21" s="165"/>
      <c r="N21" s="144">
        <f>'HB1 and C1 calc 00-04 averages'!H55</f>
        <v>0</v>
      </c>
      <c r="O21" s="516">
        <f t="shared" si="1"/>
        <v>0.8</v>
      </c>
      <c r="P21" s="518"/>
      <c r="Q21" s="519">
        <f>'HB4 calc HB rates'!I57</f>
        <v>21530</v>
      </c>
      <c r="R21" s="520">
        <f t="shared" si="0"/>
        <v>3.715745471435207E-2</v>
      </c>
      <c r="S21" s="520"/>
    </row>
    <row r="22" spans="1:19" s="39" customFormat="1" ht="12.75" x14ac:dyDescent="0.2">
      <c r="A22" s="165" t="s">
        <v>32</v>
      </c>
      <c r="B22" s="144">
        <v>0</v>
      </c>
      <c r="C22" s="144">
        <v>1</v>
      </c>
      <c r="D22" s="144">
        <v>2</v>
      </c>
      <c r="E22" s="144">
        <v>2</v>
      </c>
      <c r="F22" s="144">
        <v>1</v>
      </c>
      <c r="G22" s="144">
        <v>0</v>
      </c>
      <c r="H22" s="144">
        <v>2</v>
      </c>
      <c r="I22" s="144">
        <v>3</v>
      </c>
      <c r="J22" s="144">
        <v>2</v>
      </c>
      <c r="K22" s="144">
        <v>0</v>
      </c>
      <c r="L22" s="144">
        <v>4</v>
      </c>
      <c r="M22" s="165"/>
      <c r="N22" s="144">
        <f>'HB1 and C1 calc 00-04 averages'!H56</f>
        <v>0.6</v>
      </c>
      <c r="O22" s="516">
        <f t="shared" si="1"/>
        <v>2.2000000000000002</v>
      </c>
      <c r="P22" s="518"/>
      <c r="Q22" s="519">
        <f>'HB4 calc HB rates'!I58</f>
        <v>23210</v>
      </c>
      <c r="R22" s="520">
        <f t="shared" si="0"/>
        <v>9.4786729857819899E-2</v>
      </c>
      <c r="S22" s="520"/>
    </row>
    <row r="23" spans="1:19" s="39" customFormat="1" ht="12.75" x14ac:dyDescent="0.2">
      <c r="A23" s="165" t="s">
        <v>33</v>
      </c>
      <c r="B23" s="144">
        <v>23</v>
      </c>
      <c r="C23" s="144">
        <v>26</v>
      </c>
      <c r="D23" s="144">
        <v>35</v>
      </c>
      <c r="E23" s="144">
        <v>29</v>
      </c>
      <c r="F23" s="144">
        <v>53</v>
      </c>
      <c r="G23" s="144">
        <v>44</v>
      </c>
      <c r="H23" s="144">
        <v>34</v>
      </c>
      <c r="I23" s="144">
        <v>45</v>
      </c>
      <c r="J23" s="144">
        <v>55</v>
      </c>
      <c r="K23" s="144">
        <v>37</v>
      </c>
      <c r="L23" s="144">
        <v>48</v>
      </c>
      <c r="M23" s="165"/>
      <c r="N23" s="144">
        <f>'HB1 and C1 calc 00-04 averages'!H57</f>
        <v>17.799999999999997</v>
      </c>
      <c r="O23" s="516">
        <f t="shared" si="1"/>
        <v>43.8</v>
      </c>
      <c r="P23" s="518"/>
      <c r="Q23" s="519">
        <f>'HB4 calc HB rates'!I59</f>
        <v>411750</v>
      </c>
      <c r="R23" s="520">
        <f t="shared" si="0"/>
        <v>0.1063752276867031</v>
      </c>
      <c r="S23" s="520"/>
    </row>
    <row r="24" spans="1:19" s="39" customFormat="1" ht="12.75" x14ac:dyDescent="0.2">
      <c r="A24" s="165" t="s">
        <v>34</v>
      </c>
      <c r="B24" s="144">
        <v>0</v>
      </c>
      <c r="C24" s="144">
        <v>1</v>
      </c>
      <c r="D24" s="144">
        <v>1</v>
      </c>
      <c r="E24" s="144">
        <v>0</v>
      </c>
      <c r="F24" s="144">
        <v>3</v>
      </c>
      <c r="G24" s="144">
        <v>2</v>
      </c>
      <c r="H24" s="144">
        <v>1</v>
      </c>
      <c r="I24" s="144">
        <v>1</v>
      </c>
      <c r="J24" s="144">
        <v>1</v>
      </c>
      <c r="K24" s="144">
        <v>2</v>
      </c>
      <c r="L24" s="144">
        <v>1</v>
      </c>
      <c r="M24" s="521"/>
      <c r="N24" s="144">
        <f>'HB1 and C1 calc 00-04 averages'!H58</f>
        <v>0.6</v>
      </c>
      <c r="O24" s="516">
        <f t="shared" si="1"/>
        <v>1.2</v>
      </c>
      <c r="P24" s="518"/>
      <c r="Q24" s="519">
        <f>'HB4 calc HB rates'!I60</f>
        <v>27560</v>
      </c>
      <c r="R24" s="520">
        <f t="shared" si="0"/>
        <v>4.3541364296081277E-2</v>
      </c>
      <c r="S24" s="520"/>
    </row>
    <row r="25" spans="1:19" s="39" customFormat="1" ht="6" customHeight="1" x14ac:dyDescent="0.2">
      <c r="A25" s="165"/>
      <c r="B25" s="144"/>
      <c r="C25" s="144"/>
      <c r="D25" s="144"/>
      <c r="E25" s="144"/>
      <c r="F25" s="144"/>
      <c r="G25" s="144"/>
      <c r="H25" s="144"/>
      <c r="I25" s="144"/>
      <c r="J25" s="144"/>
      <c r="K25" s="144"/>
      <c r="L25" s="144"/>
      <c r="M25" s="521"/>
      <c r="N25" s="144"/>
      <c r="O25" s="516"/>
      <c r="P25" s="518"/>
      <c r="Q25" s="519"/>
      <c r="R25" s="520"/>
      <c r="S25" s="520"/>
    </row>
    <row r="26" spans="1:19" s="39" customFormat="1" ht="14.25" x14ac:dyDescent="0.2">
      <c r="A26" s="506" t="s">
        <v>699</v>
      </c>
      <c r="B26" s="144"/>
      <c r="C26" s="144"/>
      <c r="D26" s="144"/>
      <c r="E26" s="144"/>
      <c r="F26" s="144"/>
      <c r="G26" s="144"/>
      <c r="H26" s="144"/>
      <c r="I26" s="144"/>
      <c r="J26" s="144"/>
      <c r="K26" s="144"/>
      <c r="L26" s="144"/>
      <c r="M26" s="521"/>
      <c r="N26" s="144"/>
      <c r="O26" s="516"/>
      <c r="P26" s="518"/>
      <c r="Q26" s="519"/>
      <c r="R26" s="520"/>
      <c r="S26" s="520"/>
    </row>
    <row r="27" spans="1:19" s="39" customFormat="1" ht="6" customHeight="1" x14ac:dyDescent="0.2">
      <c r="A27" s="165"/>
      <c r="B27" s="144"/>
      <c r="C27" s="144"/>
      <c r="D27" s="144"/>
      <c r="E27" s="144"/>
      <c r="F27" s="144"/>
      <c r="G27" s="144"/>
      <c r="H27" s="144"/>
      <c r="I27" s="144"/>
      <c r="J27" s="144"/>
      <c r="K27" s="144"/>
      <c r="L27" s="144"/>
      <c r="M27" s="521"/>
      <c r="N27" s="144"/>
      <c r="O27" s="516"/>
      <c r="P27" s="518"/>
      <c r="Q27" s="519"/>
      <c r="R27" s="520"/>
      <c r="S27" s="520"/>
    </row>
    <row r="28" spans="1:19" s="39" customFormat="1" ht="12.75" x14ac:dyDescent="0.2">
      <c r="A28" s="504" t="s">
        <v>22</v>
      </c>
      <c r="B28" s="193">
        <v>9</v>
      </c>
      <c r="C28" s="193">
        <v>10</v>
      </c>
      <c r="D28" s="193">
        <v>9</v>
      </c>
      <c r="E28" s="193">
        <v>19</v>
      </c>
      <c r="F28" s="193">
        <v>16</v>
      </c>
      <c r="G28" s="193">
        <v>25</v>
      </c>
      <c r="H28" s="193">
        <v>27</v>
      </c>
      <c r="I28" s="193">
        <v>22</v>
      </c>
      <c r="J28" s="193">
        <v>23</v>
      </c>
      <c r="K28" s="193">
        <v>29</v>
      </c>
      <c r="L28" s="193">
        <v>3</v>
      </c>
      <c r="M28" s="514"/>
      <c r="N28" s="193"/>
      <c r="O28" s="488"/>
      <c r="P28" s="522"/>
      <c r="Q28" s="283"/>
      <c r="R28" s="515"/>
      <c r="S28" s="520"/>
    </row>
    <row r="29" spans="1:19" s="39" customFormat="1" ht="6" customHeight="1" x14ac:dyDescent="0.2">
      <c r="A29" s="165"/>
      <c r="B29" s="144"/>
      <c r="C29" s="144"/>
      <c r="D29" s="144"/>
      <c r="E29" s="144"/>
      <c r="F29" s="144"/>
      <c r="G29" s="144"/>
      <c r="H29" s="144"/>
      <c r="I29" s="144"/>
      <c r="J29" s="144"/>
      <c r="K29" s="144"/>
      <c r="L29" s="144"/>
      <c r="M29" s="521"/>
      <c r="N29" s="144"/>
      <c r="O29" s="516"/>
      <c r="P29" s="518"/>
      <c r="Q29" s="519"/>
      <c r="R29" s="520"/>
      <c r="S29" s="520"/>
    </row>
    <row r="30" spans="1:19" s="39" customFormat="1" ht="12.75" x14ac:dyDescent="0.2">
      <c r="A30" s="165" t="s">
        <v>23</v>
      </c>
      <c r="B30" s="144">
        <v>0</v>
      </c>
      <c r="C30" s="144">
        <v>1</v>
      </c>
      <c r="D30" s="144">
        <v>2</v>
      </c>
      <c r="E30" s="144">
        <v>3</v>
      </c>
      <c r="F30" s="144">
        <v>0</v>
      </c>
      <c r="G30" s="144">
        <v>1</v>
      </c>
      <c r="H30" s="144">
        <v>2</v>
      </c>
      <c r="I30" s="144">
        <v>2</v>
      </c>
      <c r="J30" s="144">
        <v>1</v>
      </c>
      <c r="K30" s="144">
        <v>1</v>
      </c>
      <c r="L30" s="144">
        <v>0</v>
      </c>
      <c r="M30" s="521"/>
      <c r="N30" s="144"/>
      <c r="O30" s="516"/>
      <c r="P30" s="518"/>
      <c r="Q30" s="519"/>
      <c r="R30" s="520"/>
      <c r="S30" s="520"/>
    </row>
    <row r="31" spans="1:19" s="39" customFormat="1" ht="12.75" x14ac:dyDescent="0.2">
      <c r="A31" s="165" t="s">
        <v>24</v>
      </c>
      <c r="B31" s="144">
        <v>1</v>
      </c>
      <c r="C31" s="144">
        <v>0</v>
      </c>
      <c r="D31" s="144">
        <v>0</v>
      </c>
      <c r="E31" s="144">
        <v>0</v>
      </c>
      <c r="F31" s="144">
        <v>0</v>
      </c>
      <c r="G31" s="144">
        <v>0</v>
      </c>
      <c r="H31" s="144">
        <v>0</v>
      </c>
      <c r="I31" s="144">
        <v>2</v>
      </c>
      <c r="J31" s="144">
        <v>0</v>
      </c>
      <c r="K31" s="144">
        <v>0</v>
      </c>
      <c r="L31" s="144">
        <v>0</v>
      </c>
      <c r="M31" s="521"/>
      <c r="N31" s="144"/>
      <c r="O31" s="516"/>
      <c r="P31" s="518"/>
      <c r="Q31" s="519"/>
      <c r="R31" s="520"/>
      <c r="S31" s="520"/>
    </row>
    <row r="32" spans="1:19" s="39" customFormat="1" ht="12.75" x14ac:dyDescent="0.2">
      <c r="A32" s="165" t="s">
        <v>25</v>
      </c>
      <c r="B32" s="144">
        <v>0</v>
      </c>
      <c r="C32" s="144">
        <v>0</v>
      </c>
      <c r="D32" s="144">
        <v>1</v>
      </c>
      <c r="E32" s="144">
        <v>0</v>
      </c>
      <c r="F32" s="144">
        <v>0</v>
      </c>
      <c r="G32" s="144">
        <v>1</v>
      </c>
      <c r="H32" s="144">
        <v>0</v>
      </c>
      <c r="I32" s="144">
        <v>1</v>
      </c>
      <c r="J32" s="144">
        <v>0</v>
      </c>
      <c r="K32" s="144">
        <v>1</v>
      </c>
      <c r="L32" s="144">
        <v>0</v>
      </c>
      <c r="M32" s="521"/>
      <c r="N32" s="144"/>
      <c r="O32" s="516"/>
      <c r="P32" s="518"/>
      <c r="Q32" s="519"/>
      <c r="R32" s="520"/>
      <c r="S32" s="520"/>
    </row>
    <row r="33" spans="1:19" s="39" customFormat="1" ht="12.75" x14ac:dyDescent="0.2">
      <c r="A33" s="165" t="s">
        <v>26</v>
      </c>
      <c r="B33" s="144">
        <v>1</v>
      </c>
      <c r="C33" s="144">
        <v>1</v>
      </c>
      <c r="D33" s="144">
        <v>0</v>
      </c>
      <c r="E33" s="144">
        <v>2</v>
      </c>
      <c r="F33" s="144">
        <v>0</v>
      </c>
      <c r="G33" s="144">
        <v>2</v>
      </c>
      <c r="H33" s="144">
        <v>3</v>
      </c>
      <c r="I33" s="144">
        <v>2</v>
      </c>
      <c r="J33" s="144">
        <v>3</v>
      </c>
      <c r="K33" s="144">
        <v>1</v>
      </c>
      <c r="L33" s="144">
        <v>0</v>
      </c>
      <c r="M33" s="521"/>
      <c r="N33" s="144"/>
      <c r="O33" s="516"/>
      <c r="P33" s="518"/>
      <c r="Q33" s="519"/>
      <c r="R33" s="520"/>
      <c r="S33" s="520"/>
    </row>
    <row r="34" spans="1:19" s="39" customFormat="1" ht="12.75" x14ac:dyDescent="0.2">
      <c r="A34" s="165" t="s">
        <v>27</v>
      </c>
      <c r="B34" s="144">
        <v>1</v>
      </c>
      <c r="C34" s="144">
        <v>2</v>
      </c>
      <c r="D34" s="144">
        <v>1</v>
      </c>
      <c r="E34" s="144">
        <v>0</v>
      </c>
      <c r="F34" s="144">
        <v>1</v>
      </c>
      <c r="G34" s="144">
        <v>1</v>
      </c>
      <c r="H34" s="144">
        <v>0</v>
      </c>
      <c r="I34" s="144">
        <v>0</v>
      </c>
      <c r="J34" s="144">
        <v>1</v>
      </c>
      <c r="K34" s="144">
        <v>0</v>
      </c>
      <c r="L34" s="144">
        <v>0</v>
      </c>
      <c r="M34" s="521"/>
      <c r="N34" s="144"/>
      <c r="O34" s="516"/>
      <c r="P34" s="518"/>
      <c r="Q34" s="519"/>
      <c r="R34" s="520"/>
      <c r="S34" s="520"/>
    </row>
    <row r="35" spans="1:19" s="39" customFormat="1" ht="12.75" x14ac:dyDescent="0.2">
      <c r="A35" s="165" t="s">
        <v>28</v>
      </c>
      <c r="B35" s="144">
        <v>1</v>
      </c>
      <c r="C35" s="144">
        <v>0</v>
      </c>
      <c r="D35" s="144">
        <v>1</v>
      </c>
      <c r="E35" s="144">
        <v>1</v>
      </c>
      <c r="F35" s="144">
        <v>2</v>
      </c>
      <c r="G35" s="144">
        <v>5</v>
      </c>
      <c r="H35" s="144">
        <v>3</v>
      </c>
      <c r="I35" s="144">
        <v>1</v>
      </c>
      <c r="J35" s="144">
        <v>1</v>
      </c>
      <c r="K35" s="144">
        <v>3</v>
      </c>
      <c r="L35" s="144">
        <v>1</v>
      </c>
      <c r="M35" s="521"/>
      <c r="N35" s="144"/>
      <c r="O35" s="516"/>
      <c r="P35" s="518"/>
      <c r="Q35" s="519"/>
      <c r="R35" s="520"/>
      <c r="S35" s="520"/>
    </row>
    <row r="36" spans="1:19" s="39" customFormat="1" ht="14.25" x14ac:dyDescent="0.2">
      <c r="A36" s="469" t="s">
        <v>341</v>
      </c>
      <c r="B36" s="144">
        <v>2</v>
      </c>
      <c r="C36" s="144">
        <v>3</v>
      </c>
      <c r="D36" s="144">
        <v>3</v>
      </c>
      <c r="E36" s="144">
        <v>8</v>
      </c>
      <c r="F36" s="144">
        <v>3</v>
      </c>
      <c r="G36" s="144">
        <v>4</v>
      </c>
      <c r="H36" s="144">
        <v>7</v>
      </c>
      <c r="I36" s="144">
        <v>6</v>
      </c>
      <c r="J36" s="144">
        <v>7</v>
      </c>
      <c r="K36" s="144">
        <v>6</v>
      </c>
      <c r="L36" s="144">
        <v>0</v>
      </c>
      <c r="M36" s="521"/>
      <c r="N36" s="144"/>
      <c r="O36" s="516"/>
      <c r="P36" s="518"/>
      <c r="Q36" s="519"/>
      <c r="R36" s="520"/>
      <c r="S36" s="520"/>
    </row>
    <row r="37" spans="1:19" s="39" customFormat="1" ht="14.25" x14ac:dyDescent="0.2">
      <c r="A37" s="469" t="s">
        <v>342</v>
      </c>
      <c r="B37" s="144">
        <v>0</v>
      </c>
      <c r="C37" s="144">
        <v>0</v>
      </c>
      <c r="D37" s="144">
        <v>0</v>
      </c>
      <c r="E37" s="144">
        <v>0</v>
      </c>
      <c r="F37" s="144">
        <v>0</v>
      </c>
      <c r="G37" s="144">
        <v>1</v>
      </c>
      <c r="H37" s="144">
        <v>3</v>
      </c>
      <c r="I37" s="144">
        <v>3</v>
      </c>
      <c r="J37" s="144">
        <v>2</v>
      </c>
      <c r="K37" s="144">
        <v>1</v>
      </c>
      <c r="L37" s="144">
        <v>0</v>
      </c>
      <c r="M37" s="521"/>
      <c r="N37" s="144"/>
      <c r="O37" s="516"/>
      <c r="P37" s="518"/>
      <c r="Q37" s="519"/>
      <c r="R37" s="520"/>
      <c r="S37" s="520"/>
    </row>
    <row r="38" spans="1:19" s="39" customFormat="1" ht="12.75" x14ac:dyDescent="0.2">
      <c r="A38" s="165" t="s">
        <v>29</v>
      </c>
      <c r="B38" s="144">
        <v>0</v>
      </c>
      <c r="C38" s="144">
        <v>1</v>
      </c>
      <c r="D38" s="144">
        <v>1</v>
      </c>
      <c r="E38" s="144">
        <v>2</v>
      </c>
      <c r="F38" s="144">
        <v>2</v>
      </c>
      <c r="G38" s="144">
        <v>5</v>
      </c>
      <c r="H38" s="144">
        <v>3</v>
      </c>
      <c r="I38" s="144">
        <v>2</v>
      </c>
      <c r="J38" s="144">
        <v>6</v>
      </c>
      <c r="K38" s="144">
        <v>5</v>
      </c>
      <c r="L38" s="144">
        <v>0</v>
      </c>
      <c r="M38" s="521"/>
      <c r="N38" s="144"/>
      <c r="O38" s="516"/>
      <c r="P38" s="518"/>
      <c r="Q38" s="519"/>
      <c r="R38" s="520"/>
      <c r="S38" s="520"/>
    </row>
    <row r="39" spans="1:19" s="39" customFormat="1" ht="12.75" x14ac:dyDescent="0.2">
      <c r="A39" s="165" t="s">
        <v>30</v>
      </c>
      <c r="B39" s="144">
        <v>1</v>
      </c>
      <c r="C39" s="144">
        <v>2</v>
      </c>
      <c r="D39" s="144">
        <v>0</v>
      </c>
      <c r="E39" s="144">
        <v>1</v>
      </c>
      <c r="F39" s="144">
        <v>4</v>
      </c>
      <c r="G39" s="144">
        <v>3</v>
      </c>
      <c r="H39" s="144">
        <v>2</v>
      </c>
      <c r="I39" s="144">
        <v>0</v>
      </c>
      <c r="J39" s="144">
        <v>2</v>
      </c>
      <c r="K39" s="144">
        <v>5</v>
      </c>
      <c r="L39" s="144">
        <v>1</v>
      </c>
      <c r="M39" s="521"/>
      <c r="N39" s="144"/>
      <c r="O39" s="516"/>
      <c r="P39" s="518"/>
      <c r="Q39" s="519"/>
      <c r="R39" s="520"/>
      <c r="S39" s="520"/>
    </row>
    <row r="40" spans="1:19" s="39" customFormat="1" ht="12.75" x14ac:dyDescent="0.2">
      <c r="A40" s="165" t="s">
        <v>31</v>
      </c>
      <c r="B40" s="144">
        <v>0</v>
      </c>
      <c r="C40" s="144">
        <v>0</v>
      </c>
      <c r="D40" s="144">
        <v>0</v>
      </c>
      <c r="E40" s="144">
        <v>0</v>
      </c>
      <c r="F40" s="144">
        <v>0</v>
      </c>
      <c r="G40" s="144">
        <v>0</v>
      </c>
      <c r="H40" s="144">
        <v>0</v>
      </c>
      <c r="I40" s="144">
        <v>1</v>
      </c>
      <c r="J40" s="144">
        <v>0</v>
      </c>
      <c r="K40" s="144">
        <v>0</v>
      </c>
      <c r="L40" s="144">
        <v>0</v>
      </c>
      <c r="M40" s="521"/>
      <c r="N40" s="144"/>
      <c r="O40" s="516"/>
      <c r="P40" s="518"/>
      <c r="Q40" s="519"/>
      <c r="R40" s="520"/>
      <c r="S40" s="520"/>
    </row>
    <row r="41" spans="1:19" s="39" customFormat="1" ht="12.75" x14ac:dyDescent="0.2">
      <c r="A41" s="165" t="s">
        <v>32</v>
      </c>
      <c r="B41" s="144">
        <v>0</v>
      </c>
      <c r="C41" s="144">
        <v>0</v>
      </c>
      <c r="D41" s="144">
        <v>0</v>
      </c>
      <c r="E41" s="144">
        <v>0</v>
      </c>
      <c r="F41" s="144">
        <v>0</v>
      </c>
      <c r="G41" s="144">
        <v>0</v>
      </c>
      <c r="H41" s="144">
        <v>0</v>
      </c>
      <c r="I41" s="144">
        <v>0</v>
      </c>
      <c r="J41" s="144">
        <v>0</v>
      </c>
      <c r="K41" s="144">
        <v>0</v>
      </c>
      <c r="L41" s="144">
        <v>0</v>
      </c>
      <c r="M41" s="521"/>
      <c r="N41" s="144"/>
      <c r="O41" s="516"/>
      <c r="P41" s="518"/>
      <c r="Q41" s="519"/>
      <c r="R41" s="520"/>
      <c r="S41" s="520"/>
    </row>
    <row r="42" spans="1:19" s="39" customFormat="1" ht="12.75" x14ac:dyDescent="0.2">
      <c r="A42" s="165" t="s">
        <v>33</v>
      </c>
      <c r="B42" s="144">
        <v>2</v>
      </c>
      <c r="C42" s="144">
        <v>0</v>
      </c>
      <c r="D42" s="144">
        <v>0</v>
      </c>
      <c r="E42" s="144">
        <v>2</v>
      </c>
      <c r="F42" s="144">
        <v>4</v>
      </c>
      <c r="G42" s="144">
        <v>2</v>
      </c>
      <c r="H42" s="144">
        <v>4</v>
      </c>
      <c r="I42" s="144">
        <v>2</v>
      </c>
      <c r="J42" s="144">
        <v>0</v>
      </c>
      <c r="K42" s="144">
        <v>5</v>
      </c>
      <c r="L42" s="144">
        <v>1</v>
      </c>
      <c r="M42" s="521"/>
      <c r="N42" s="144"/>
      <c r="O42" s="516"/>
      <c r="P42" s="518"/>
      <c r="Q42" s="519"/>
      <c r="R42" s="520"/>
      <c r="S42" s="520"/>
    </row>
    <row r="43" spans="1:19" s="39" customFormat="1" ht="12.75" x14ac:dyDescent="0.2">
      <c r="A43" s="165" t="s">
        <v>34</v>
      </c>
      <c r="B43" s="144">
        <v>0</v>
      </c>
      <c r="C43" s="144">
        <v>0</v>
      </c>
      <c r="D43" s="144">
        <v>0</v>
      </c>
      <c r="E43" s="144">
        <v>0</v>
      </c>
      <c r="F43" s="144">
        <v>0</v>
      </c>
      <c r="G43" s="144">
        <v>0</v>
      </c>
      <c r="H43" s="144">
        <v>0</v>
      </c>
      <c r="I43" s="144">
        <v>0</v>
      </c>
      <c r="J43" s="144">
        <v>0</v>
      </c>
      <c r="K43" s="144">
        <v>1</v>
      </c>
      <c r="L43" s="144">
        <v>0</v>
      </c>
      <c r="M43" s="521"/>
      <c r="N43" s="144"/>
      <c r="O43" s="516"/>
      <c r="P43" s="518"/>
      <c r="Q43" s="519"/>
      <c r="R43" s="520"/>
      <c r="S43" s="520"/>
    </row>
    <row r="44" spans="1:19" s="4" customFormat="1" ht="6" customHeight="1" x14ac:dyDescent="0.2">
      <c r="A44" s="499"/>
      <c r="B44" s="499"/>
      <c r="C44" s="499"/>
      <c r="D44" s="499"/>
      <c r="E44" s="499"/>
      <c r="F44" s="499"/>
      <c r="G44" s="499"/>
      <c r="H44" s="499"/>
      <c r="I44" s="499"/>
      <c r="J44" s="499"/>
      <c r="K44" s="499"/>
      <c r="L44" s="499"/>
      <c r="M44" s="499"/>
      <c r="N44" s="499"/>
      <c r="O44" s="499"/>
      <c r="P44" s="499"/>
      <c r="Q44" s="499"/>
      <c r="R44" s="499"/>
      <c r="S44" s="499"/>
    </row>
    <row r="45" spans="1:19" ht="6" customHeight="1" x14ac:dyDescent="0.2">
      <c r="A45" s="497"/>
      <c r="M45" s="18"/>
      <c r="N45" s="18"/>
      <c r="O45" s="18"/>
      <c r="P45" s="18"/>
      <c r="Q45" s="18"/>
      <c r="R45" s="18"/>
      <c r="S45" s="18"/>
    </row>
    <row r="46" spans="1:19" ht="12" customHeight="1" x14ac:dyDescent="0.2">
      <c r="A46" s="150" t="s">
        <v>210</v>
      </c>
      <c r="C46" s="502"/>
      <c r="D46" s="502"/>
      <c r="M46" s="18"/>
      <c r="N46" s="18"/>
      <c r="O46" s="18"/>
      <c r="P46" s="18"/>
      <c r="Q46" s="18"/>
      <c r="R46" s="18"/>
      <c r="S46" s="18"/>
    </row>
    <row r="47" spans="1:19" ht="12" customHeight="1" x14ac:dyDescent="0.2">
      <c r="A47" s="890" t="s">
        <v>233</v>
      </c>
      <c r="B47" s="890"/>
      <c r="C47" s="890"/>
      <c r="D47" s="890"/>
      <c r="E47" s="890"/>
      <c r="F47" s="890"/>
      <c r="G47" s="890"/>
      <c r="H47" s="890"/>
      <c r="I47" s="890"/>
      <c r="J47" s="508"/>
      <c r="K47" s="508"/>
      <c r="L47" s="508"/>
      <c r="M47" s="18"/>
      <c r="N47" s="18"/>
      <c r="O47" s="18"/>
      <c r="P47" s="18"/>
      <c r="Q47" s="18"/>
      <c r="R47" s="18"/>
      <c r="S47" s="18"/>
    </row>
    <row r="48" spans="1:19" ht="12" customHeight="1" x14ac:dyDescent="0.2">
      <c r="A48" s="891" t="s">
        <v>375</v>
      </c>
      <c r="B48" s="891"/>
      <c r="C48" s="891"/>
      <c r="D48" s="891"/>
      <c r="E48" s="891"/>
      <c r="F48" s="891"/>
      <c r="G48" s="891"/>
      <c r="H48" s="891"/>
      <c r="I48" s="891"/>
      <c r="J48" s="508"/>
      <c r="K48" s="508"/>
      <c r="L48" s="508"/>
      <c r="M48" s="18"/>
      <c r="N48" s="18"/>
      <c r="O48" s="18"/>
      <c r="P48" s="18"/>
      <c r="Q48" s="18"/>
      <c r="R48" s="18"/>
      <c r="S48" s="18"/>
    </row>
    <row r="49" spans="1:19" ht="12" customHeight="1" x14ac:dyDescent="0.2">
      <c r="A49" s="891" t="s">
        <v>693</v>
      </c>
      <c r="B49" s="891"/>
      <c r="C49" s="891"/>
      <c r="D49" s="891"/>
      <c r="E49" s="891"/>
      <c r="F49" s="891"/>
      <c r="G49" s="891"/>
      <c r="H49" s="891"/>
      <c r="I49" s="891"/>
      <c r="J49" s="891"/>
      <c r="K49" s="891"/>
      <c r="L49" s="891"/>
      <c r="M49" s="891"/>
      <c r="N49" s="891"/>
      <c r="O49" s="891"/>
      <c r="P49" s="891"/>
      <c r="Q49" s="891"/>
      <c r="R49" s="891"/>
      <c r="S49" s="891"/>
    </row>
    <row r="50" spans="1:19" ht="12" customHeight="1" x14ac:dyDescent="0.2">
      <c r="A50" s="891" t="s">
        <v>700</v>
      </c>
      <c r="B50" s="890"/>
      <c r="C50" s="890"/>
      <c r="D50" s="890"/>
      <c r="E50" s="890"/>
      <c r="F50" s="890"/>
      <c r="G50" s="890"/>
      <c r="H50" s="890"/>
      <c r="I50" s="890"/>
      <c r="J50" s="604"/>
      <c r="K50" s="604"/>
      <c r="L50" s="604"/>
      <c r="M50" s="604"/>
      <c r="N50" s="604"/>
      <c r="O50" s="604"/>
      <c r="P50" s="604"/>
      <c r="Q50" s="604"/>
      <c r="R50" s="604"/>
      <c r="S50" s="604"/>
    </row>
    <row r="51" spans="1:19" ht="12" customHeight="1" x14ac:dyDescent="0.2">
      <c r="A51" s="889" t="s">
        <v>744</v>
      </c>
      <c r="B51" s="889"/>
      <c r="C51" s="889"/>
      <c r="D51" s="889"/>
      <c r="E51" s="889"/>
      <c r="F51" s="889"/>
      <c r="G51" s="889"/>
      <c r="H51" s="889"/>
      <c r="I51" s="889"/>
      <c r="J51" s="701"/>
      <c r="K51" s="701"/>
      <c r="L51" s="701"/>
      <c r="M51" s="701"/>
      <c r="N51" s="701"/>
      <c r="O51" s="701"/>
      <c r="P51" s="701"/>
      <c r="Q51" s="701"/>
      <c r="R51" s="701"/>
      <c r="S51" s="18"/>
    </row>
    <row r="52" spans="1:19" ht="12" customHeight="1" x14ac:dyDescent="0.2">
      <c r="A52" s="889"/>
      <c r="B52" s="889"/>
      <c r="C52" s="889"/>
      <c r="D52" s="889"/>
      <c r="E52" s="889"/>
      <c r="F52" s="889"/>
      <c r="G52" s="889"/>
      <c r="H52" s="889"/>
      <c r="I52" s="889"/>
      <c r="M52" s="18"/>
      <c r="N52" s="18"/>
      <c r="O52" s="18"/>
      <c r="P52" s="18"/>
      <c r="Q52" s="18"/>
      <c r="R52" s="18"/>
      <c r="S52" s="18"/>
    </row>
    <row r="53" spans="1:19" ht="12" customHeight="1" x14ac:dyDescent="0.2">
      <c r="A53" s="889"/>
      <c r="B53" s="889"/>
      <c r="C53" s="889"/>
      <c r="D53" s="889"/>
      <c r="E53" s="889"/>
      <c r="F53" s="889"/>
      <c r="G53" s="889"/>
      <c r="H53" s="889"/>
      <c r="I53" s="889"/>
      <c r="M53" s="18"/>
      <c r="N53" s="18"/>
      <c r="O53" s="18"/>
      <c r="P53" s="18"/>
      <c r="Q53" s="18"/>
      <c r="R53" s="18"/>
      <c r="S53" s="18"/>
    </row>
    <row r="54" spans="1:19" ht="12" customHeight="1" x14ac:dyDescent="0.2">
      <c r="M54" s="18"/>
      <c r="N54" s="18"/>
      <c r="O54" s="18"/>
      <c r="P54" s="18"/>
      <c r="Q54" s="18"/>
      <c r="R54" s="18"/>
      <c r="S54" s="18"/>
    </row>
    <row r="55" spans="1:19" ht="12" customHeight="1" x14ac:dyDescent="0.2">
      <c r="A55" s="523" t="s">
        <v>440</v>
      </c>
    </row>
    <row r="56" spans="1:19" ht="11.25" customHeight="1" x14ac:dyDescent="0.2">
      <c r="B56" s="244"/>
      <c r="C56" s="244"/>
      <c r="D56" s="244"/>
      <c r="E56" s="244"/>
      <c r="F56" s="244"/>
      <c r="G56" s="244"/>
      <c r="H56" s="244"/>
      <c r="I56" s="244"/>
      <c r="J56" s="244"/>
      <c r="K56" s="244"/>
      <c r="L56" s="244"/>
    </row>
  </sheetData>
  <mergeCells count="8">
    <mergeCell ref="A51:I53"/>
    <mergeCell ref="A47:I47"/>
    <mergeCell ref="A50:I50"/>
    <mergeCell ref="A1:Q1"/>
    <mergeCell ref="A48:I48"/>
    <mergeCell ref="A49:S49"/>
    <mergeCell ref="N3:O3"/>
    <mergeCell ref="Q3:Q4"/>
  </mergeCells>
  <phoneticPr fontId="0" type="noConversion"/>
  <printOptions horizontalCentered="1"/>
  <pageMargins left="0.39370078740157483" right="0.39370078740157483" top="0.6" bottom="0.36" header="0.39370078740157483" footer="0"/>
  <pageSetup paperSize="9" scale="85" orientation="landscape" horizontalDpi="300" verticalDpi="300" r:id="rId1"/>
  <headerFooter alignWithMargins="0"/>
  <ignoredErrors>
    <ignoredError sqref="O9:O2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workbookViewId="0">
      <selection sqref="A1:G1"/>
    </sheetView>
  </sheetViews>
  <sheetFormatPr defaultColWidth="9.1640625" defaultRowHeight="11.25" customHeight="1" x14ac:dyDescent="0.2"/>
  <cols>
    <col min="1" max="1" width="33.33203125" style="2" customWidth="1"/>
    <col min="2" max="2" width="16.1640625" style="2" customWidth="1"/>
    <col min="3" max="3" width="17.83203125" style="2" customWidth="1"/>
    <col min="4" max="4" width="13.83203125" style="2" customWidth="1"/>
    <col min="5" max="5" width="18.83203125" style="2" customWidth="1"/>
    <col min="6" max="6" width="13.5" style="2" customWidth="1"/>
    <col min="7" max="7" width="16.83203125" style="3" customWidth="1"/>
    <col min="8" max="8" width="3.5" style="3" customWidth="1"/>
    <col min="9" max="9" width="47.83203125" style="2" customWidth="1"/>
    <col min="10" max="11" width="12.6640625" style="2" customWidth="1"/>
    <col min="12" max="16384" width="9.1640625" style="2"/>
  </cols>
  <sheetData>
    <row r="1" spans="1:11" s="1" customFormat="1" ht="18" customHeight="1" x14ac:dyDescent="0.25">
      <c r="A1" s="758" t="s">
        <v>465</v>
      </c>
      <c r="B1" s="758"/>
      <c r="C1" s="758"/>
      <c r="D1" s="758"/>
      <c r="E1" s="758"/>
      <c r="F1" s="758"/>
      <c r="G1" s="758"/>
      <c r="H1" s="451"/>
      <c r="I1" s="756" t="s">
        <v>423</v>
      </c>
      <c r="J1" s="756"/>
      <c r="K1" s="756"/>
    </row>
    <row r="2" spans="1:11" s="1" customFormat="1" ht="12.75" customHeight="1" x14ac:dyDescent="0.25">
      <c r="A2" s="6"/>
      <c r="B2" s="5"/>
      <c r="C2" s="5"/>
      <c r="D2" s="5"/>
      <c r="E2" s="5"/>
      <c r="F2" s="5"/>
      <c r="G2" s="8"/>
      <c r="H2" s="8"/>
    </row>
    <row r="3" spans="1:11" s="120" customFormat="1" ht="12.75" customHeight="1" x14ac:dyDescent="0.2">
      <c r="A3" s="791" t="s">
        <v>86</v>
      </c>
      <c r="B3" s="791" t="s">
        <v>198</v>
      </c>
      <c r="C3" s="898" t="s">
        <v>172</v>
      </c>
      <c r="D3" s="898"/>
      <c r="E3" s="898"/>
      <c r="F3" s="898"/>
      <c r="G3" s="898"/>
      <c r="H3" s="59"/>
    </row>
    <row r="4" spans="1:11" s="120" customFormat="1" ht="12.75" customHeight="1" x14ac:dyDescent="0.2">
      <c r="A4" s="836"/>
      <c r="B4" s="836"/>
      <c r="C4" s="779" t="s">
        <v>40</v>
      </c>
      <c r="D4" s="781" t="s">
        <v>199</v>
      </c>
      <c r="E4" s="781" t="s">
        <v>200</v>
      </c>
      <c r="F4" s="781" t="s">
        <v>201</v>
      </c>
      <c r="G4" s="781" t="s">
        <v>202</v>
      </c>
      <c r="H4" s="475"/>
    </row>
    <row r="5" spans="1:11" s="120" customFormat="1" ht="12.75" x14ac:dyDescent="0.2">
      <c r="A5" s="836"/>
      <c r="B5" s="836"/>
      <c r="C5" s="780"/>
      <c r="D5" s="782"/>
      <c r="E5" s="782"/>
      <c r="F5" s="782"/>
      <c r="G5" s="782"/>
      <c r="H5" s="446"/>
    </row>
    <row r="6" spans="1:11" s="120" customFormat="1" ht="12.75" x14ac:dyDescent="0.2">
      <c r="A6" s="837"/>
      <c r="B6" s="837"/>
      <c r="C6" s="63" t="s">
        <v>44</v>
      </c>
      <c r="D6" s="63" t="s">
        <v>41</v>
      </c>
      <c r="E6" s="63" t="s">
        <v>42</v>
      </c>
      <c r="F6" s="63" t="s">
        <v>49</v>
      </c>
      <c r="G6" s="64" t="s">
        <v>43</v>
      </c>
      <c r="H6" s="114"/>
    </row>
    <row r="7" spans="1:11" s="120" customFormat="1" ht="12.75" x14ac:dyDescent="0.2">
      <c r="A7" s="112"/>
      <c r="B7" s="59"/>
      <c r="C7" s="113"/>
      <c r="D7" s="113"/>
      <c r="E7" s="113"/>
      <c r="F7" s="113"/>
      <c r="G7" s="114"/>
      <c r="H7" s="114"/>
    </row>
    <row r="8" spans="1:11" s="120" customFormat="1" ht="12.75" x14ac:dyDescent="0.2">
      <c r="A8" s="154" t="s">
        <v>313</v>
      </c>
      <c r="B8" s="59"/>
      <c r="C8" s="113"/>
      <c r="D8" s="113"/>
      <c r="E8" s="113"/>
      <c r="F8" s="113"/>
      <c r="G8" s="114"/>
      <c r="H8" s="114"/>
    </row>
    <row r="9" spans="1:11" s="120" customFormat="1" ht="12.75" x14ac:dyDescent="0.2">
      <c r="A9" s="112"/>
      <c r="B9" s="59"/>
      <c r="C9" s="113"/>
      <c r="D9" s="113"/>
      <c r="E9" s="113"/>
      <c r="F9" s="113"/>
      <c r="G9" s="114"/>
      <c r="H9" s="114"/>
    </row>
    <row r="10" spans="1:11" s="120" customFormat="1" ht="12.75" x14ac:dyDescent="0.2">
      <c r="A10" s="112" t="s">
        <v>22</v>
      </c>
      <c r="B10" s="278">
        <v>613</v>
      </c>
      <c r="C10" s="278">
        <v>32</v>
      </c>
      <c r="D10" s="278">
        <v>470</v>
      </c>
      <c r="E10" s="278">
        <v>45</v>
      </c>
      <c r="F10" s="278">
        <v>0</v>
      </c>
      <c r="G10" s="278">
        <v>66</v>
      </c>
      <c r="H10" s="278"/>
    </row>
    <row r="11" spans="1:11" s="120" customFormat="1" ht="12.75" x14ac:dyDescent="0.2">
      <c r="A11" s="112"/>
      <c r="B11" s="284"/>
      <c r="C11" s="284"/>
      <c r="D11" s="284"/>
      <c r="E11" s="284"/>
      <c r="F11" s="280"/>
      <c r="G11" s="284"/>
      <c r="H11" s="284"/>
    </row>
    <row r="12" spans="1:11" s="120" customFormat="1" ht="12.75" x14ac:dyDescent="0.2">
      <c r="A12" s="54" t="s">
        <v>23</v>
      </c>
      <c r="B12" s="117">
        <v>43</v>
      </c>
      <c r="C12" s="117">
        <v>1</v>
      </c>
      <c r="D12" s="117">
        <v>39</v>
      </c>
      <c r="E12" s="117">
        <v>2</v>
      </c>
      <c r="F12" s="117">
        <v>0</v>
      </c>
      <c r="G12" s="117">
        <v>1</v>
      </c>
      <c r="H12" s="117"/>
    </row>
    <row r="13" spans="1:11" s="120" customFormat="1" ht="12.75" x14ac:dyDescent="0.2">
      <c r="A13" s="54" t="s">
        <v>24</v>
      </c>
      <c r="B13" s="117">
        <v>11</v>
      </c>
      <c r="C13" s="117">
        <v>0</v>
      </c>
      <c r="D13" s="117">
        <v>9</v>
      </c>
      <c r="E13" s="117">
        <v>1</v>
      </c>
      <c r="F13" s="117">
        <v>0</v>
      </c>
      <c r="G13" s="117">
        <v>1</v>
      </c>
      <c r="H13" s="117"/>
    </row>
    <row r="14" spans="1:11" s="120" customFormat="1" ht="12.75" x14ac:dyDescent="0.2">
      <c r="A14" s="54" t="s">
        <v>25</v>
      </c>
      <c r="B14" s="117">
        <v>13</v>
      </c>
      <c r="C14" s="117">
        <v>0</v>
      </c>
      <c r="D14" s="117">
        <v>12</v>
      </c>
      <c r="E14" s="117">
        <v>1</v>
      </c>
      <c r="F14" s="117">
        <v>0</v>
      </c>
      <c r="G14" s="117">
        <v>0</v>
      </c>
      <c r="H14" s="117"/>
    </row>
    <row r="15" spans="1:11" s="120" customFormat="1" ht="12.75" x14ac:dyDescent="0.2">
      <c r="A15" s="54" t="s">
        <v>26</v>
      </c>
      <c r="B15" s="117">
        <v>46</v>
      </c>
      <c r="C15" s="117">
        <v>0</v>
      </c>
      <c r="D15" s="117">
        <v>26</v>
      </c>
      <c r="E15" s="117">
        <v>8</v>
      </c>
      <c r="F15" s="117">
        <v>0</v>
      </c>
      <c r="G15" s="117">
        <v>12</v>
      </c>
      <c r="H15" s="117"/>
    </row>
    <row r="16" spans="1:11" s="120" customFormat="1" ht="12.75" x14ac:dyDescent="0.2">
      <c r="A16" s="54" t="s">
        <v>27</v>
      </c>
      <c r="B16" s="117">
        <v>25</v>
      </c>
      <c r="C16" s="117">
        <v>0</v>
      </c>
      <c r="D16" s="117">
        <v>19</v>
      </c>
      <c r="E16" s="117">
        <v>3</v>
      </c>
      <c r="F16" s="117">
        <v>0</v>
      </c>
      <c r="G16" s="117">
        <v>3</v>
      </c>
      <c r="H16" s="117"/>
    </row>
    <row r="17" spans="1:16" s="120" customFormat="1" ht="12.75" x14ac:dyDescent="0.2">
      <c r="A17" s="54" t="s">
        <v>28</v>
      </c>
      <c r="B17" s="117">
        <v>36</v>
      </c>
      <c r="C17" s="117">
        <v>2</v>
      </c>
      <c r="D17" s="117">
        <v>29</v>
      </c>
      <c r="E17" s="117">
        <v>3</v>
      </c>
      <c r="F17" s="117">
        <v>0</v>
      </c>
      <c r="G17" s="117">
        <v>2</v>
      </c>
      <c r="H17" s="117"/>
    </row>
    <row r="18" spans="1:16" s="120" customFormat="1" ht="12.75" x14ac:dyDescent="0.2">
      <c r="A18" s="54" t="s">
        <v>92</v>
      </c>
      <c r="B18" s="117">
        <v>189</v>
      </c>
      <c r="C18" s="117">
        <v>19</v>
      </c>
      <c r="D18" s="117">
        <v>151</v>
      </c>
      <c r="E18" s="117">
        <v>11</v>
      </c>
      <c r="F18" s="117">
        <v>0</v>
      </c>
      <c r="G18" s="117">
        <v>8</v>
      </c>
      <c r="H18" s="117"/>
    </row>
    <row r="19" spans="1:16" s="120" customFormat="1" ht="12.75" x14ac:dyDescent="0.2">
      <c r="A19" s="54" t="s">
        <v>67</v>
      </c>
      <c r="B19" s="117">
        <v>25</v>
      </c>
      <c r="C19" s="117">
        <v>0</v>
      </c>
      <c r="D19" s="117">
        <v>19</v>
      </c>
      <c r="E19" s="117">
        <v>4</v>
      </c>
      <c r="F19" s="117">
        <v>0</v>
      </c>
      <c r="G19" s="117">
        <v>2</v>
      </c>
      <c r="H19" s="117"/>
    </row>
    <row r="20" spans="1:16" s="120" customFormat="1" ht="12.75" x14ac:dyDescent="0.2">
      <c r="A20" s="54" t="s">
        <v>29</v>
      </c>
      <c r="B20" s="117">
        <v>67</v>
      </c>
      <c r="C20" s="117">
        <v>1</v>
      </c>
      <c r="D20" s="117">
        <v>57</v>
      </c>
      <c r="E20" s="117">
        <v>4</v>
      </c>
      <c r="F20" s="117">
        <v>0</v>
      </c>
      <c r="G20" s="117">
        <v>5</v>
      </c>
      <c r="H20" s="117"/>
    </row>
    <row r="21" spans="1:16" s="120" customFormat="1" ht="12.75" x14ac:dyDescent="0.2">
      <c r="A21" s="54" t="s">
        <v>30</v>
      </c>
      <c r="B21" s="117">
        <v>105</v>
      </c>
      <c r="C21" s="117">
        <v>3</v>
      </c>
      <c r="D21" s="117">
        <v>66</v>
      </c>
      <c r="E21" s="117">
        <v>7</v>
      </c>
      <c r="F21" s="117">
        <v>0</v>
      </c>
      <c r="G21" s="117">
        <v>29</v>
      </c>
      <c r="H21" s="117"/>
    </row>
    <row r="22" spans="1:16" s="120" customFormat="1" ht="12.75" x14ac:dyDescent="0.2">
      <c r="A22" s="54" t="s">
        <v>31</v>
      </c>
      <c r="B22" s="117">
        <v>0</v>
      </c>
      <c r="C22" s="117">
        <v>0</v>
      </c>
      <c r="D22" s="117">
        <v>0</v>
      </c>
      <c r="E22" s="117">
        <v>0</v>
      </c>
      <c r="F22" s="117">
        <v>0</v>
      </c>
      <c r="G22" s="117">
        <v>0</v>
      </c>
      <c r="H22" s="117"/>
    </row>
    <row r="23" spans="1:16" s="120" customFormat="1" ht="12.75" x14ac:dyDescent="0.2">
      <c r="A23" s="54" t="s">
        <v>32</v>
      </c>
      <c r="B23" s="117">
        <v>4</v>
      </c>
      <c r="C23" s="117">
        <v>1</v>
      </c>
      <c r="D23" s="117">
        <v>3</v>
      </c>
      <c r="E23" s="117">
        <v>0</v>
      </c>
      <c r="F23" s="117">
        <v>0</v>
      </c>
      <c r="G23" s="117">
        <v>0</v>
      </c>
      <c r="H23" s="117"/>
    </row>
    <row r="24" spans="1:16" s="120" customFormat="1" ht="12.75" x14ac:dyDescent="0.2">
      <c r="A24" s="54" t="s">
        <v>33</v>
      </c>
      <c r="B24" s="117">
        <v>48</v>
      </c>
      <c r="C24" s="117">
        <v>5</v>
      </c>
      <c r="D24" s="117">
        <v>39</v>
      </c>
      <c r="E24" s="117">
        <v>1</v>
      </c>
      <c r="F24" s="117">
        <v>0</v>
      </c>
      <c r="G24" s="117">
        <v>3</v>
      </c>
      <c r="H24" s="117"/>
    </row>
    <row r="25" spans="1:16" s="120" customFormat="1" ht="12.75" x14ac:dyDescent="0.2">
      <c r="A25" s="54" t="s">
        <v>34</v>
      </c>
      <c r="B25" s="117">
        <v>1</v>
      </c>
      <c r="C25" s="117">
        <v>0</v>
      </c>
      <c r="D25" s="117">
        <v>1</v>
      </c>
      <c r="E25" s="117">
        <v>0</v>
      </c>
      <c r="F25" s="117">
        <v>0</v>
      </c>
      <c r="G25" s="117">
        <v>0</v>
      </c>
      <c r="H25" s="117"/>
    </row>
    <row r="26" spans="1:16" s="120" customFormat="1" ht="12.75" x14ac:dyDescent="0.2">
      <c r="A26" s="54"/>
      <c r="B26" s="117"/>
      <c r="C26" s="117"/>
      <c r="D26" s="117"/>
      <c r="E26" s="117"/>
      <c r="F26" s="117"/>
      <c r="G26" s="117"/>
      <c r="H26" s="117"/>
    </row>
    <row r="27" spans="1:16" s="120" customFormat="1" ht="12.75" x14ac:dyDescent="0.2">
      <c r="A27" s="154" t="s">
        <v>308</v>
      </c>
      <c r="B27" s="178"/>
      <c r="C27" s="271"/>
      <c r="D27" s="271"/>
      <c r="E27" s="271"/>
      <c r="F27" s="271"/>
      <c r="G27" s="273"/>
      <c r="H27" s="273"/>
    </row>
    <row r="28" spans="1:16" s="120" customFormat="1" ht="12.75" x14ac:dyDescent="0.2">
      <c r="A28" s="112"/>
      <c r="B28" s="178"/>
      <c r="C28" s="271"/>
      <c r="D28" s="271"/>
      <c r="E28" s="271"/>
      <c r="F28" s="271"/>
      <c r="G28" s="273"/>
      <c r="H28" s="273"/>
    </row>
    <row r="29" spans="1:16" s="120" customFormat="1" ht="19.5" customHeight="1" x14ac:dyDescent="0.2">
      <c r="A29" s="112" t="s">
        <v>22</v>
      </c>
      <c r="B29" s="278">
        <v>613</v>
      </c>
      <c r="C29" s="278">
        <v>429</v>
      </c>
      <c r="D29" s="278">
        <v>108</v>
      </c>
      <c r="E29" s="278">
        <v>45</v>
      </c>
      <c r="F29" s="278">
        <v>0</v>
      </c>
      <c r="G29" s="278">
        <v>31</v>
      </c>
      <c r="H29" s="278"/>
      <c r="I29" s="116"/>
      <c r="J29" s="116"/>
      <c r="K29" s="116"/>
      <c r="L29" s="118"/>
      <c r="M29" s="118"/>
      <c r="N29" s="118"/>
      <c r="O29" s="118"/>
      <c r="P29" s="118"/>
    </row>
    <row r="30" spans="1:16" s="120" customFormat="1" ht="9" customHeight="1" x14ac:dyDescent="0.2">
      <c r="A30" s="112"/>
      <c r="B30" s="284"/>
      <c r="C30" s="284"/>
      <c r="D30" s="284"/>
      <c r="E30" s="284"/>
      <c r="F30" s="280"/>
      <c r="G30" s="284"/>
      <c r="H30" s="284"/>
      <c r="I30" s="147"/>
      <c r="J30" s="148"/>
      <c r="K30" s="118"/>
      <c r="L30" s="118"/>
      <c r="M30" s="118"/>
      <c r="N30" s="118"/>
      <c r="O30" s="118"/>
      <c r="P30" s="118"/>
    </row>
    <row r="31" spans="1:16" s="118" customFormat="1" ht="12.75" x14ac:dyDescent="0.2">
      <c r="A31" s="54" t="s">
        <v>23</v>
      </c>
      <c r="B31" s="117">
        <v>43</v>
      </c>
      <c r="C31" s="117">
        <v>35</v>
      </c>
      <c r="D31" s="117">
        <v>6</v>
      </c>
      <c r="E31" s="117">
        <v>2</v>
      </c>
      <c r="F31" s="117">
        <v>0</v>
      </c>
      <c r="G31" s="117">
        <v>0</v>
      </c>
      <c r="H31" s="117"/>
      <c r="I31" s="147"/>
    </row>
    <row r="32" spans="1:16" s="118" customFormat="1" ht="12.75" x14ac:dyDescent="0.2">
      <c r="A32" s="54" t="s">
        <v>24</v>
      </c>
      <c r="B32" s="117">
        <v>11</v>
      </c>
      <c r="C32" s="117">
        <v>10</v>
      </c>
      <c r="D32" s="117">
        <v>0</v>
      </c>
      <c r="E32" s="117">
        <v>1</v>
      </c>
      <c r="F32" s="117">
        <v>0</v>
      </c>
      <c r="G32" s="117">
        <v>0</v>
      </c>
      <c r="H32" s="117"/>
      <c r="I32" s="147"/>
    </row>
    <row r="33" spans="1:9" s="118" customFormat="1" ht="12.75" x14ac:dyDescent="0.2">
      <c r="A33" s="54" t="s">
        <v>25</v>
      </c>
      <c r="B33" s="117">
        <v>13</v>
      </c>
      <c r="C33" s="117">
        <v>8</v>
      </c>
      <c r="D33" s="117">
        <v>4</v>
      </c>
      <c r="E33" s="117">
        <v>1</v>
      </c>
      <c r="F33" s="117">
        <v>0</v>
      </c>
      <c r="G33" s="117">
        <v>0</v>
      </c>
      <c r="H33" s="117"/>
      <c r="I33" s="147"/>
    </row>
    <row r="34" spans="1:9" s="118" customFormat="1" ht="12.75" x14ac:dyDescent="0.2">
      <c r="A34" s="54" t="s">
        <v>26</v>
      </c>
      <c r="B34" s="117">
        <v>46</v>
      </c>
      <c r="C34" s="117">
        <v>28</v>
      </c>
      <c r="D34" s="117">
        <v>6</v>
      </c>
      <c r="E34" s="117">
        <v>8</v>
      </c>
      <c r="F34" s="117">
        <v>0</v>
      </c>
      <c r="G34" s="117">
        <v>4</v>
      </c>
      <c r="H34" s="117"/>
      <c r="I34" s="147"/>
    </row>
    <row r="35" spans="1:9" s="118" customFormat="1" ht="12.75" x14ac:dyDescent="0.2">
      <c r="A35" s="54" t="s">
        <v>27</v>
      </c>
      <c r="B35" s="117">
        <v>25</v>
      </c>
      <c r="C35" s="117">
        <v>15</v>
      </c>
      <c r="D35" s="117">
        <v>5</v>
      </c>
      <c r="E35" s="117">
        <v>3</v>
      </c>
      <c r="F35" s="117">
        <v>0</v>
      </c>
      <c r="G35" s="117">
        <v>2</v>
      </c>
      <c r="H35" s="117"/>
      <c r="I35" s="147"/>
    </row>
    <row r="36" spans="1:9" s="118" customFormat="1" ht="12.75" x14ac:dyDescent="0.2">
      <c r="A36" s="54" t="s">
        <v>28</v>
      </c>
      <c r="B36" s="117">
        <v>36</v>
      </c>
      <c r="C36" s="117">
        <v>25</v>
      </c>
      <c r="D36" s="117">
        <v>6</v>
      </c>
      <c r="E36" s="117">
        <v>3</v>
      </c>
      <c r="F36" s="117">
        <v>0</v>
      </c>
      <c r="G36" s="117">
        <v>2</v>
      </c>
      <c r="H36" s="117"/>
      <c r="I36" s="147"/>
    </row>
    <row r="37" spans="1:9" s="118" customFormat="1" ht="12.75" x14ac:dyDescent="0.2">
      <c r="A37" s="54" t="s">
        <v>92</v>
      </c>
      <c r="B37" s="117">
        <v>189</v>
      </c>
      <c r="C37" s="117">
        <v>125</v>
      </c>
      <c r="D37" s="117">
        <v>45</v>
      </c>
      <c r="E37" s="117">
        <v>11</v>
      </c>
      <c r="F37" s="117">
        <v>0</v>
      </c>
      <c r="G37" s="117">
        <v>8</v>
      </c>
      <c r="H37" s="117"/>
      <c r="I37" s="147"/>
    </row>
    <row r="38" spans="1:9" s="118" customFormat="1" ht="12.75" x14ac:dyDescent="0.2">
      <c r="A38" s="54" t="s">
        <v>67</v>
      </c>
      <c r="B38" s="117">
        <v>25</v>
      </c>
      <c r="C38" s="117">
        <v>17</v>
      </c>
      <c r="D38" s="117">
        <v>2</v>
      </c>
      <c r="E38" s="117">
        <v>4</v>
      </c>
      <c r="F38" s="117">
        <v>0</v>
      </c>
      <c r="G38" s="117">
        <v>2</v>
      </c>
      <c r="H38" s="117"/>
      <c r="I38" s="147"/>
    </row>
    <row r="39" spans="1:9" s="118" customFormat="1" ht="12.75" x14ac:dyDescent="0.2">
      <c r="A39" s="54" t="s">
        <v>29</v>
      </c>
      <c r="B39" s="117">
        <v>67</v>
      </c>
      <c r="C39" s="117">
        <v>47</v>
      </c>
      <c r="D39" s="117">
        <v>13</v>
      </c>
      <c r="E39" s="117">
        <v>4</v>
      </c>
      <c r="F39" s="117">
        <v>0</v>
      </c>
      <c r="G39" s="117">
        <v>3</v>
      </c>
      <c r="H39" s="117"/>
      <c r="I39" s="147"/>
    </row>
    <row r="40" spans="1:9" s="118" customFormat="1" ht="12.75" x14ac:dyDescent="0.2">
      <c r="A40" s="54" t="s">
        <v>30</v>
      </c>
      <c r="B40" s="117">
        <v>105</v>
      </c>
      <c r="C40" s="117">
        <v>83</v>
      </c>
      <c r="D40" s="117">
        <v>7</v>
      </c>
      <c r="E40" s="117">
        <v>7</v>
      </c>
      <c r="F40" s="117">
        <v>0</v>
      </c>
      <c r="G40" s="117">
        <v>8</v>
      </c>
      <c r="H40" s="117"/>
      <c r="I40" s="147"/>
    </row>
    <row r="41" spans="1:9" s="118" customFormat="1" ht="12.75" x14ac:dyDescent="0.2">
      <c r="A41" s="54" t="s">
        <v>31</v>
      </c>
      <c r="B41" s="117">
        <v>0</v>
      </c>
      <c r="C41" s="117">
        <v>0</v>
      </c>
      <c r="D41" s="117">
        <v>0</v>
      </c>
      <c r="E41" s="117">
        <v>0</v>
      </c>
      <c r="F41" s="117">
        <v>0</v>
      </c>
      <c r="G41" s="117">
        <v>0</v>
      </c>
      <c r="H41" s="117"/>
      <c r="I41" s="147"/>
    </row>
    <row r="42" spans="1:9" s="118" customFormat="1" ht="12.75" x14ac:dyDescent="0.2">
      <c r="A42" s="54" t="s">
        <v>32</v>
      </c>
      <c r="B42" s="117">
        <v>4</v>
      </c>
      <c r="C42" s="117">
        <v>4</v>
      </c>
      <c r="D42" s="117">
        <v>0</v>
      </c>
      <c r="E42" s="117">
        <v>0</v>
      </c>
      <c r="F42" s="117">
        <v>0</v>
      </c>
      <c r="G42" s="117">
        <v>0</v>
      </c>
      <c r="H42" s="117"/>
      <c r="I42" s="147"/>
    </row>
    <row r="43" spans="1:9" s="118" customFormat="1" ht="12.75" x14ac:dyDescent="0.2">
      <c r="A43" s="54" t="s">
        <v>33</v>
      </c>
      <c r="B43" s="117">
        <v>48</v>
      </c>
      <c r="C43" s="117">
        <v>32</v>
      </c>
      <c r="D43" s="117">
        <v>13</v>
      </c>
      <c r="E43" s="117">
        <v>1</v>
      </c>
      <c r="F43" s="117">
        <v>0</v>
      </c>
      <c r="G43" s="117">
        <v>2</v>
      </c>
      <c r="H43" s="117"/>
      <c r="I43" s="147"/>
    </row>
    <row r="44" spans="1:9" s="118" customFormat="1" ht="12.75" x14ac:dyDescent="0.2">
      <c r="A44" s="54" t="s">
        <v>34</v>
      </c>
      <c r="B44" s="117">
        <v>1</v>
      </c>
      <c r="C44" s="117">
        <v>0</v>
      </c>
      <c r="D44" s="117">
        <v>1</v>
      </c>
      <c r="E44" s="117">
        <v>0</v>
      </c>
      <c r="F44" s="117">
        <v>0</v>
      </c>
      <c r="G44" s="117">
        <v>0</v>
      </c>
      <c r="H44" s="117"/>
      <c r="I44" s="147"/>
    </row>
    <row r="45" spans="1:9" s="118" customFormat="1" ht="6" customHeight="1" x14ac:dyDescent="0.2">
      <c r="A45" s="149"/>
      <c r="B45" s="149"/>
      <c r="C45" s="149"/>
      <c r="D45" s="149"/>
      <c r="E45" s="149"/>
      <c r="F45" s="149"/>
      <c r="G45" s="149"/>
      <c r="H45" s="113"/>
    </row>
    <row r="46" spans="1:9" ht="13.5" customHeight="1" x14ac:dyDescent="0.2">
      <c r="A46" s="18"/>
      <c r="B46" s="24"/>
      <c r="C46" s="24"/>
      <c r="D46" s="24"/>
      <c r="E46" s="25"/>
      <c r="F46" s="25"/>
      <c r="G46" s="25"/>
      <c r="H46" s="25"/>
    </row>
    <row r="47" spans="1:9" s="41" customFormat="1" ht="13.5" customHeight="1" x14ac:dyDescent="0.2">
      <c r="A47" s="150" t="s">
        <v>195</v>
      </c>
      <c r="B47" s="151"/>
      <c r="C47" s="151"/>
      <c r="D47" s="151"/>
      <c r="E47" s="152"/>
      <c r="F47" s="152"/>
      <c r="G47" s="152"/>
      <c r="H47" s="152"/>
    </row>
    <row r="48" spans="1:9" s="41" customFormat="1" ht="13.5" customHeight="1" x14ac:dyDescent="0.2">
      <c r="A48" s="784" t="s">
        <v>2</v>
      </c>
      <c r="B48" s="785"/>
      <c r="C48" s="785"/>
      <c r="D48" s="785"/>
      <c r="E48" s="785"/>
      <c r="F48" s="785"/>
      <c r="G48" s="785"/>
      <c r="H48" s="445"/>
    </row>
    <row r="49" spans="1:8" s="41" customFormat="1" ht="25.5" customHeight="1" x14ac:dyDescent="0.2">
      <c r="A49" s="785" t="s">
        <v>206</v>
      </c>
      <c r="B49" s="785"/>
      <c r="C49" s="785"/>
      <c r="D49" s="785"/>
      <c r="E49" s="785"/>
      <c r="F49" s="785"/>
      <c r="G49" s="785"/>
      <c r="H49" s="445"/>
    </row>
    <row r="50" spans="1:8" s="41" customFormat="1" ht="22.5" customHeight="1" x14ac:dyDescent="0.2">
      <c r="A50" s="785" t="s">
        <v>203</v>
      </c>
      <c r="B50" s="785"/>
      <c r="C50" s="785"/>
      <c r="D50" s="785"/>
      <c r="E50" s="785"/>
      <c r="F50" s="785"/>
      <c r="G50" s="785"/>
      <c r="H50" s="445"/>
    </row>
    <row r="51" spans="1:8" s="41" customFormat="1" ht="12.75" customHeight="1" x14ac:dyDescent="0.2">
      <c r="A51" s="827" t="s">
        <v>426</v>
      </c>
      <c r="B51" s="783"/>
      <c r="C51" s="783"/>
      <c r="D51" s="783"/>
      <c r="E51" s="783"/>
      <c r="F51" s="783"/>
      <c r="G51" s="783"/>
      <c r="H51" s="449"/>
    </row>
    <row r="52" spans="1:8" s="41" customFormat="1" ht="22.5" customHeight="1" x14ac:dyDescent="0.2">
      <c r="A52" s="785" t="s">
        <v>234</v>
      </c>
      <c r="B52" s="785"/>
      <c r="C52" s="785"/>
      <c r="D52" s="785"/>
      <c r="E52" s="785"/>
      <c r="F52" s="785"/>
      <c r="G52" s="785"/>
      <c r="H52" s="445"/>
    </row>
    <row r="53" spans="1:8" s="41" customFormat="1" x14ac:dyDescent="0.2">
      <c r="A53" s="896" t="s">
        <v>695</v>
      </c>
      <c r="B53" s="897"/>
      <c r="C53" s="897"/>
      <c r="D53" s="897"/>
      <c r="E53" s="897"/>
      <c r="F53" s="897"/>
      <c r="G53" s="897"/>
      <c r="H53" s="76"/>
    </row>
    <row r="54" spans="1:8" s="41" customFormat="1" x14ac:dyDescent="0.2">
      <c r="H54" s="449"/>
    </row>
    <row r="55" spans="1:8" s="41" customFormat="1" ht="11.25" customHeight="1" x14ac:dyDescent="0.2">
      <c r="A55" s="447" t="s">
        <v>440</v>
      </c>
      <c r="B55" s="152"/>
      <c r="C55" s="152"/>
      <c r="D55" s="152"/>
      <c r="E55" s="152"/>
      <c r="F55" s="152"/>
      <c r="G55" s="152"/>
      <c r="H55" s="152"/>
    </row>
    <row r="56" spans="1:8" s="41" customFormat="1" x14ac:dyDescent="0.2">
      <c r="B56" s="153"/>
      <c r="C56" s="153"/>
      <c r="D56" s="153"/>
      <c r="E56" s="153"/>
      <c r="F56" s="153"/>
      <c r="G56" s="153"/>
      <c r="H56" s="153"/>
    </row>
    <row r="57" spans="1:8" s="41" customFormat="1" ht="11.25" customHeight="1" x14ac:dyDescent="0.2">
      <c r="B57" s="153"/>
      <c r="C57" s="153"/>
      <c r="D57" s="153"/>
      <c r="E57" s="153"/>
      <c r="F57" s="153"/>
      <c r="G57" s="153"/>
      <c r="H57" s="153"/>
    </row>
  </sheetData>
  <mergeCells count="16">
    <mergeCell ref="A53:G53"/>
    <mergeCell ref="I1:K1"/>
    <mergeCell ref="A1:G1"/>
    <mergeCell ref="C3:G3"/>
    <mergeCell ref="A3:A6"/>
    <mergeCell ref="B3:B6"/>
    <mergeCell ref="C4:C5"/>
    <mergeCell ref="D4:D5"/>
    <mergeCell ref="E4:E5"/>
    <mergeCell ref="F4:F5"/>
    <mergeCell ref="G4:G5"/>
    <mergeCell ref="A48:G48"/>
    <mergeCell ref="A49:G49"/>
    <mergeCell ref="A50:G50"/>
    <mergeCell ref="A51:G51"/>
    <mergeCell ref="A52:G52"/>
  </mergeCells>
  <phoneticPr fontId="13" type="noConversion"/>
  <hyperlinks>
    <hyperlink ref="I1:K1" location="Contents!A1" display="Back to contents"/>
  </hyperlinks>
  <printOptions horizontalCentered="1"/>
  <pageMargins left="0.39370078740157483" right="0.39370078740157483" top="0.78740157480314965" bottom="0.78740157480314965" header="0.38" footer="0"/>
  <pageSetup paperSize="9"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sqref="A1:K1"/>
    </sheetView>
  </sheetViews>
  <sheetFormatPr defaultColWidth="9.1640625" defaultRowHeight="11.25" customHeight="1" x14ac:dyDescent="0.2"/>
  <cols>
    <col min="1" max="1" width="27.6640625" style="2" customWidth="1"/>
    <col min="2" max="2" width="15" style="2" customWidth="1"/>
    <col min="3" max="3" width="15.5" style="2" bestFit="1" customWidth="1"/>
    <col min="4" max="4" width="15.83203125" style="2" bestFit="1" customWidth="1"/>
    <col min="5" max="8" width="15.83203125" style="2" customWidth="1"/>
    <col min="9" max="9" width="12.6640625" style="2" customWidth="1"/>
    <col min="10" max="10" width="14.1640625" style="2" bestFit="1" customWidth="1"/>
    <col min="11" max="11" width="13.5" style="2" customWidth="1"/>
    <col min="12" max="12" width="13.33203125" style="2" customWidth="1"/>
    <col min="13" max="13" width="12.33203125" style="3" bestFit="1" customWidth="1"/>
    <col min="14" max="14" width="12" style="2" customWidth="1"/>
    <col min="15" max="15" width="2.1640625" style="2" customWidth="1"/>
    <col min="16" max="16384" width="9.1640625" style="2"/>
  </cols>
  <sheetData>
    <row r="1" spans="1:18" ht="20.100000000000001" customHeight="1" x14ac:dyDescent="0.2">
      <c r="A1" s="786" t="s">
        <v>466</v>
      </c>
      <c r="B1" s="786"/>
      <c r="C1" s="786"/>
      <c r="D1" s="786"/>
      <c r="E1" s="786"/>
      <c r="F1" s="786"/>
      <c r="G1" s="786"/>
      <c r="H1" s="786"/>
      <c r="I1" s="786"/>
      <c r="J1" s="786"/>
      <c r="K1" s="786"/>
      <c r="P1" s="756" t="s">
        <v>423</v>
      </c>
      <c r="Q1" s="756"/>
      <c r="R1" s="756"/>
    </row>
    <row r="2" spans="1:18" ht="12.75" customHeight="1" x14ac:dyDescent="0.2">
      <c r="A2" s="16"/>
      <c r="B2" s="16"/>
      <c r="C2" s="16"/>
      <c r="D2" s="16"/>
      <c r="E2" s="16"/>
      <c r="F2" s="16"/>
      <c r="G2" s="16"/>
      <c r="H2" s="16"/>
      <c r="I2" s="32"/>
      <c r="J2" s="32"/>
      <c r="K2" s="16"/>
      <c r="L2" s="16"/>
      <c r="M2" s="32"/>
    </row>
    <row r="3" spans="1:18" s="124" customFormat="1" ht="23.25" customHeight="1" x14ac:dyDescent="0.2">
      <c r="A3" s="771" t="s">
        <v>86</v>
      </c>
      <c r="B3" s="768" t="s">
        <v>149</v>
      </c>
      <c r="C3" s="768" t="s">
        <v>724</v>
      </c>
      <c r="D3" s="768" t="s">
        <v>37</v>
      </c>
      <c r="E3" s="768" t="s">
        <v>725</v>
      </c>
      <c r="F3" s="768" t="s">
        <v>452</v>
      </c>
      <c r="G3" s="768" t="s">
        <v>453</v>
      </c>
      <c r="H3" s="768" t="s">
        <v>454</v>
      </c>
      <c r="I3" s="899" t="s">
        <v>96</v>
      </c>
      <c r="J3" s="899"/>
      <c r="K3" s="817" t="s">
        <v>39</v>
      </c>
      <c r="L3" s="815" t="s">
        <v>692</v>
      </c>
      <c r="M3" s="815" t="s">
        <v>208</v>
      </c>
      <c r="N3" s="815" t="s">
        <v>50</v>
      </c>
    </row>
    <row r="4" spans="1:18" s="124" customFormat="1" ht="12.75" customHeight="1" x14ac:dyDescent="0.2">
      <c r="A4" s="904"/>
      <c r="B4" s="902"/>
      <c r="C4" s="902"/>
      <c r="D4" s="900"/>
      <c r="E4" s="769"/>
      <c r="F4" s="769"/>
      <c r="G4" s="769"/>
      <c r="H4" s="769"/>
      <c r="I4" s="768" t="s">
        <v>209</v>
      </c>
      <c r="J4" s="702" t="s">
        <v>97</v>
      </c>
      <c r="K4" s="900"/>
      <c r="L4" s="900"/>
      <c r="M4" s="900"/>
      <c r="N4" s="900"/>
    </row>
    <row r="5" spans="1:18" s="124" customFormat="1" ht="12.75" x14ac:dyDescent="0.2">
      <c r="A5" s="904"/>
      <c r="B5" s="902"/>
      <c r="C5" s="902"/>
      <c r="D5" s="900"/>
      <c r="E5" s="769"/>
      <c r="F5" s="769"/>
      <c r="G5" s="769"/>
      <c r="H5" s="769"/>
      <c r="I5" s="902"/>
      <c r="J5" s="769" t="s">
        <v>36</v>
      </c>
      <c r="K5" s="900"/>
      <c r="L5" s="900"/>
      <c r="M5" s="900"/>
      <c r="N5" s="900"/>
    </row>
    <row r="6" spans="1:18" s="124" customFormat="1" ht="22.5" customHeight="1" x14ac:dyDescent="0.2">
      <c r="A6" s="905"/>
      <c r="B6" s="903"/>
      <c r="C6" s="903"/>
      <c r="D6" s="901"/>
      <c r="E6" s="770"/>
      <c r="F6" s="770"/>
      <c r="G6" s="770"/>
      <c r="H6" s="770"/>
      <c r="I6" s="903"/>
      <c r="J6" s="903"/>
      <c r="K6" s="901"/>
      <c r="L6" s="901"/>
      <c r="M6" s="901"/>
      <c r="N6" s="901"/>
    </row>
    <row r="7" spans="1:18" s="88" customFormat="1" ht="23.25" customHeight="1" x14ac:dyDescent="0.2">
      <c r="A7" s="154" t="s">
        <v>22</v>
      </c>
      <c r="B7" s="278">
        <v>613</v>
      </c>
      <c r="C7" s="278">
        <v>309</v>
      </c>
      <c r="D7" s="278">
        <v>214</v>
      </c>
      <c r="E7" s="278">
        <v>449</v>
      </c>
      <c r="F7" s="278">
        <v>38</v>
      </c>
      <c r="G7" s="278">
        <v>69</v>
      </c>
      <c r="H7" s="278">
        <v>535</v>
      </c>
      <c r="I7" s="278">
        <v>121</v>
      </c>
      <c r="J7" s="278">
        <v>86</v>
      </c>
      <c r="K7" s="278">
        <v>45</v>
      </c>
      <c r="L7" s="278">
        <v>14</v>
      </c>
      <c r="M7" s="278">
        <v>22</v>
      </c>
      <c r="N7" s="278">
        <v>106</v>
      </c>
    </row>
    <row r="8" spans="1:18" s="88" customFormat="1" ht="9" customHeight="1" x14ac:dyDescent="0.2">
      <c r="A8" s="154"/>
      <c r="B8" s="284"/>
      <c r="C8" s="281"/>
      <c r="D8" s="281"/>
      <c r="E8" s="281"/>
      <c r="F8" s="281"/>
      <c r="G8" s="281"/>
      <c r="H8" s="281"/>
      <c r="I8" s="281"/>
      <c r="J8" s="281"/>
      <c r="K8" s="281"/>
      <c r="L8" s="281"/>
      <c r="M8" s="281"/>
      <c r="N8" s="281"/>
    </row>
    <row r="9" spans="1:18" s="124" customFormat="1" ht="12.75" x14ac:dyDescent="0.2">
      <c r="A9" s="109" t="s">
        <v>23</v>
      </c>
      <c r="B9" s="117">
        <v>43</v>
      </c>
      <c r="C9" s="117">
        <v>25</v>
      </c>
      <c r="D9" s="117">
        <v>24</v>
      </c>
      <c r="E9" s="117">
        <v>36</v>
      </c>
      <c r="F9" s="117">
        <v>0</v>
      </c>
      <c r="G9" s="117">
        <v>5</v>
      </c>
      <c r="H9" s="117">
        <v>41</v>
      </c>
      <c r="I9" s="117">
        <v>6</v>
      </c>
      <c r="J9" s="117">
        <v>1</v>
      </c>
      <c r="K9" s="117">
        <v>1</v>
      </c>
      <c r="L9" s="117">
        <v>0</v>
      </c>
      <c r="M9" s="117">
        <v>1</v>
      </c>
      <c r="N9" s="117">
        <v>3</v>
      </c>
    </row>
    <row r="10" spans="1:18" s="124" customFormat="1" ht="12.75" x14ac:dyDescent="0.2">
      <c r="A10" s="109" t="s">
        <v>24</v>
      </c>
      <c r="B10" s="117">
        <v>11</v>
      </c>
      <c r="C10" s="117">
        <v>8</v>
      </c>
      <c r="D10" s="117">
        <v>3</v>
      </c>
      <c r="E10" s="117">
        <v>10</v>
      </c>
      <c r="F10" s="117">
        <v>1</v>
      </c>
      <c r="G10" s="117">
        <v>2</v>
      </c>
      <c r="H10" s="117">
        <v>11</v>
      </c>
      <c r="I10" s="117">
        <v>3</v>
      </c>
      <c r="J10" s="117">
        <v>2</v>
      </c>
      <c r="K10" s="117">
        <v>1</v>
      </c>
      <c r="L10" s="117">
        <v>1</v>
      </c>
      <c r="M10" s="117">
        <v>1</v>
      </c>
      <c r="N10" s="117">
        <v>4</v>
      </c>
    </row>
    <row r="11" spans="1:18" s="124" customFormat="1" ht="12.75" x14ac:dyDescent="0.2">
      <c r="A11" s="109" t="s">
        <v>25</v>
      </c>
      <c r="B11" s="117">
        <v>13</v>
      </c>
      <c r="C11" s="117">
        <v>10</v>
      </c>
      <c r="D11" s="117">
        <v>6</v>
      </c>
      <c r="E11" s="117">
        <v>11</v>
      </c>
      <c r="F11" s="117">
        <v>1</v>
      </c>
      <c r="G11" s="117">
        <v>0</v>
      </c>
      <c r="H11" s="117">
        <v>12</v>
      </c>
      <c r="I11" s="117">
        <v>1</v>
      </c>
      <c r="J11" s="117">
        <v>0</v>
      </c>
      <c r="K11" s="117">
        <v>0</v>
      </c>
      <c r="L11" s="117">
        <v>0</v>
      </c>
      <c r="M11" s="117">
        <v>0</v>
      </c>
      <c r="N11" s="117">
        <v>2</v>
      </c>
    </row>
    <row r="12" spans="1:18" s="124" customFormat="1" ht="12.75" x14ac:dyDescent="0.2">
      <c r="A12" s="109" t="s">
        <v>26</v>
      </c>
      <c r="B12" s="117">
        <v>46</v>
      </c>
      <c r="C12" s="117">
        <v>27</v>
      </c>
      <c r="D12" s="117">
        <v>13</v>
      </c>
      <c r="E12" s="117">
        <v>32</v>
      </c>
      <c r="F12" s="117">
        <v>1</v>
      </c>
      <c r="G12" s="117">
        <v>6</v>
      </c>
      <c r="H12" s="117">
        <v>39</v>
      </c>
      <c r="I12" s="117">
        <v>9</v>
      </c>
      <c r="J12" s="117">
        <v>9</v>
      </c>
      <c r="K12" s="117">
        <v>1</v>
      </c>
      <c r="L12" s="117">
        <v>0</v>
      </c>
      <c r="M12" s="117">
        <v>4</v>
      </c>
      <c r="N12" s="117">
        <v>8</v>
      </c>
    </row>
    <row r="13" spans="1:18" s="124" customFormat="1" ht="12.75" x14ac:dyDescent="0.2">
      <c r="A13" s="109" t="s">
        <v>27</v>
      </c>
      <c r="B13" s="117">
        <v>25</v>
      </c>
      <c r="C13" s="117">
        <v>14</v>
      </c>
      <c r="D13" s="117">
        <v>5</v>
      </c>
      <c r="E13" s="117">
        <v>18</v>
      </c>
      <c r="F13" s="117">
        <v>5</v>
      </c>
      <c r="G13" s="117">
        <v>5</v>
      </c>
      <c r="H13" s="117">
        <v>24</v>
      </c>
      <c r="I13" s="117">
        <v>4</v>
      </c>
      <c r="J13" s="117">
        <v>3</v>
      </c>
      <c r="K13" s="117">
        <v>2</v>
      </c>
      <c r="L13" s="117">
        <v>1</v>
      </c>
      <c r="M13" s="117">
        <v>0</v>
      </c>
      <c r="N13" s="117">
        <v>3</v>
      </c>
    </row>
    <row r="14" spans="1:18" s="124" customFormat="1" ht="12.75" x14ac:dyDescent="0.2">
      <c r="A14" s="109" t="s">
        <v>28</v>
      </c>
      <c r="B14" s="117">
        <v>36</v>
      </c>
      <c r="C14" s="117">
        <v>16</v>
      </c>
      <c r="D14" s="117">
        <v>16</v>
      </c>
      <c r="E14" s="117">
        <v>30</v>
      </c>
      <c r="F14" s="117">
        <v>3</v>
      </c>
      <c r="G14" s="117">
        <v>3</v>
      </c>
      <c r="H14" s="117">
        <v>32</v>
      </c>
      <c r="I14" s="117">
        <v>20</v>
      </c>
      <c r="J14" s="117">
        <v>13</v>
      </c>
      <c r="K14" s="117">
        <v>5</v>
      </c>
      <c r="L14" s="117">
        <v>1</v>
      </c>
      <c r="M14" s="117">
        <v>1</v>
      </c>
      <c r="N14" s="117">
        <v>8</v>
      </c>
    </row>
    <row r="15" spans="1:18" s="124" customFormat="1" ht="12.75" x14ac:dyDescent="0.2">
      <c r="A15" s="109" t="s">
        <v>92</v>
      </c>
      <c r="B15" s="117">
        <v>189</v>
      </c>
      <c r="C15" s="117">
        <v>91</v>
      </c>
      <c r="D15" s="117">
        <v>54</v>
      </c>
      <c r="E15" s="117">
        <v>129</v>
      </c>
      <c r="F15" s="117">
        <v>12</v>
      </c>
      <c r="G15" s="117">
        <v>19</v>
      </c>
      <c r="H15" s="117">
        <v>155</v>
      </c>
      <c r="I15" s="117">
        <v>20</v>
      </c>
      <c r="J15" s="117">
        <v>8</v>
      </c>
      <c r="K15" s="117">
        <v>20</v>
      </c>
      <c r="L15" s="117">
        <v>4</v>
      </c>
      <c r="M15" s="117">
        <v>4</v>
      </c>
      <c r="N15" s="117">
        <v>33</v>
      </c>
    </row>
    <row r="16" spans="1:18" s="124" customFormat="1" ht="12.75" x14ac:dyDescent="0.2">
      <c r="A16" s="109" t="s">
        <v>67</v>
      </c>
      <c r="B16" s="117">
        <v>25</v>
      </c>
      <c r="C16" s="117">
        <v>15</v>
      </c>
      <c r="D16" s="117">
        <v>3</v>
      </c>
      <c r="E16" s="117">
        <v>18</v>
      </c>
      <c r="F16" s="117">
        <v>4</v>
      </c>
      <c r="G16" s="117">
        <v>3</v>
      </c>
      <c r="H16" s="117">
        <v>24</v>
      </c>
      <c r="I16" s="117">
        <v>4</v>
      </c>
      <c r="J16" s="117">
        <v>3</v>
      </c>
      <c r="K16" s="117">
        <v>0</v>
      </c>
      <c r="L16" s="117">
        <v>0</v>
      </c>
      <c r="M16" s="117">
        <v>0</v>
      </c>
      <c r="N16" s="117">
        <v>3</v>
      </c>
    </row>
    <row r="17" spans="1:14" s="124" customFormat="1" ht="12.75" x14ac:dyDescent="0.2">
      <c r="A17" s="109" t="s">
        <v>29</v>
      </c>
      <c r="B17" s="117">
        <v>67</v>
      </c>
      <c r="C17" s="117">
        <v>34</v>
      </c>
      <c r="D17" s="117">
        <v>18</v>
      </c>
      <c r="E17" s="117">
        <v>48</v>
      </c>
      <c r="F17" s="117">
        <v>5</v>
      </c>
      <c r="G17" s="117">
        <v>9</v>
      </c>
      <c r="H17" s="117">
        <v>61</v>
      </c>
      <c r="I17" s="117">
        <v>10</v>
      </c>
      <c r="J17" s="117">
        <v>8</v>
      </c>
      <c r="K17" s="117">
        <v>8</v>
      </c>
      <c r="L17" s="117">
        <v>4</v>
      </c>
      <c r="M17" s="117">
        <v>1</v>
      </c>
      <c r="N17" s="117">
        <v>15</v>
      </c>
    </row>
    <row r="18" spans="1:14" s="124" customFormat="1" ht="12.75" x14ac:dyDescent="0.2">
      <c r="A18" s="109" t="s">
        <v>30</v>
      </c>
      <c r="B18" s="117">
        <v>105</v>
      </c>
      <c r="C18" s="117">
        <v>44</v>
      </c>
      <c r="D18" s="117">
        <v>51</v>
      </c>
      <c r="E18" s="117">
        <v>79</v>
      </c>
      <c r="F18" s="117">
        <v>4</v>
      </c>
      <c r="G18" s="117">
        <v>12</v>
      </c>
      <c r="H18" s="117">
        <v>93</v>
      </c>
      <c r="I18" s="117">
        <v>24</v>
      </c>
      <c r="J18" s="117">
        <v>22</v>
      </c>
      <c r="K18" s="117">
        <v>5</v>
      </c>
      <c r="L18" s="117">
        <v>2</v>
      </c>
      <c r="M18" s="117">
        <v>7</v>
      </c>
      <c r="N18" s="117">
        <v>20</v>
      </c>
    </row>
    <row r="19" spans="1:14" s="124" customFormat="1" ht="12.75" x14ac:dyDescent="0.2">
      <c r="A19" s="109" t="s">
        <v>31</v>
      </c>
      <c r="B19" s="117">
        <v>0</v>
      </c>
      <c r="C19" s="117">
        <v>0</v>
      </c>
      <c r="D19" s="117">
        <v>0</v>
      </c>
      <c r="E19" s="117">
        <v>0</v>
      </c>
      <c r="F19" s="117">
        <v>0</v>
      </c>
      <c r="G19" s="117">
        <v>0</v>
      </c>
      <c r="H19" s="117">
        <v>0</v>
      </c>
      <c r="I19" s="117">
        <v>0</v>
      </c>
      <c r="J19" s="117">
        <v>0</v>
      </c>
      <c r="K19" s="117">
        <v>0</v>
      </c>
      <c r="L19" s="117">
        <v>0</v>
      </c>
      <c r="M19" s="117">
        <v>0</v>
      </c>
      <c r="N19" s="117">
        <v>0</v>
      </c>
    </row>
    <row r="20" spans="1:14" s="124" customFormat="1" ht="12.75" x14ac:dyDescent="0.2">
      <c r="A20" s="109" t="s">
        <v>32</v>
      </c>
      <c r="B20" s="117">
        <v>4</v>
      </c>
      <c r="C20" s="117">
        <v>2</v>
      </c>
      <c r="D20" s="117">
        <v>1</v>
      </c>
      <c r="E20" s="117">
        <v>3</v>
      </c>
      <c r="F20" s="117">
        <v>0</v>
      </c>
      <c r="G20" s="117">
        <v>2</v>
      </c>
      <c r="H20" s="117">
        <v>4</v>
      </c>
      <c r="I20" s="117">
        <v>2</v>
      </c>
      <c r="J20" s="117">
        <v>2</v>
      </c>
      <c r="K20" s="117">
        <v>1</v>
      </c>
      <c r="L20" s="117">
        <v>0</v>
      </c>
      <c r="M20" s="117">
        <v>0</v>
      </c>
      <c r="N20" s="117">
        <v>0</v>
      </c>
    </row>
    <row r="21" spans="1:14" s="124" customFormat="1" ht="12.75" x14ac:dyDescent="0.2">
      <c r="A21" s="109" t="s">
        <v>33</v>
      </c>
      <c r="B21" s="117">
        <v>48</v>
      </c>
      <c r="C21" s="117">
        <v>23</v>
      </c>
      <c r="D21" s="117">
        <v>20</v>
      </c>
      <c r="E21" s="117">
        <v>35</v>
      </c>
      <c r="F21" s="117">
        <v>2</v>
      </c>
      <c r="G21" s="117">
        <v>3</v>
      </c>
      <c r="H21" s="117">
        <v>39</v>
      </c>
      <c r="I21" s="117">
        <v>18</v>
      </c>
      <c r="J21" s="117">
        <v>15</v>
      </c>
      <c r="K21" s="117">
        <v>1</v>
      </c>
      <c r="L21" s="117">
        <v>0</v>
      </c>
      <c r="M21" s="117">
        <v>3</v>
      </c>
      <c r="N21" s="117">
        <v>6</v>
      </c>
    </row>
    <row r="22" spans="1:14" s="124" customFormat="1" ht="12.75" x14ac:dyDescent="0.2">
      <c r="A22" s="109" t="s">
        <v>34</v>
      </c>
      <c r="B22" s="117">
        <v>1</v>
      </c>
      <c r="C22" s="117">
        <v>0</v>
      </c>
      <c r="D22" s="117">
        <v>0</v>
      </c>
      <c r="E22" s="117">
        <v>0</v>
      </c>
      <c r="F22" s="117">
        <v>0</v>
      </c>
      <c r="G22" s="117">
        <v>0</v>
      </c>
      <c r="H22" s="117">
        <v>0</v>
      </c>
      <c r="I22" s="117">
        <v>0</v>
      </c>
      <c r="J22" s="117">
        <v>0</v>
      </c>
      <c r="K22" s="117">
        <v>0</v>
      </c>
      <c r="L22" s="117">
        <v>1</v>
      </c>
      <c r="M22" s="117">
        <v>0</v>
      </c>
      <c r="N22" s="117">
        <v>1</v>
      </c>
    </row>
    <row r="23" spans="1:14" s="124" customFormat="1" ht="4.5" customHeight="1" x14ac:dyDescent="0.2">
      <c r="A23" s="155"/>
      <c r="B23" s="155"/>
      <c r="C23" s="156"/>
      <c r="D23" s="157"/>
      <c r="E23" s="157"/>
      <c r="F23" s="157"/>
      <c r="G23" s="157"/>
      <c r="H23" s="157"/>
      <c r="I23" s="157"/>
      <c r="J23" s="157"/>
      <c r="K23" s="157"/>
      <c r="L23" s="157"/>
      <c r="M23" s="157"/>
      <c r="N23" s="157"/>
    </row>
    <row r="24" spans="1:14" ht="15" customHeight="1" x14ac:dyDescent="0.2">
      <c r="B24" s="33"/>
      <c r="C24" s="158"/>
      <c r="D24" s="158"/>
      <c r="E24" s="158"/>
      <c r="F24" s="158"/>
      <c r="G24" s="158"/>
      <c r="H24" s="158"/>
      <c r="I24" s="158"/>
      <c r="J24" s="158"/>
      <c r="K24" s="158"/>
      <c r="L24" s="158"/>
      <c r="M24" s="158"/>
    </row>
    <row r="25" spans="1:14" s="41" customFormat="1" ht="12.75" customHeight="1" x14ac:dyDescent="0.2">
      <c r="A25" s="704" t="s">
        <v>210</v>
      </c>
      <c r="B25" s="707"/>
      <c r="C25" s="709"/>
      <c r="D25" s="709"/>
      <c r="E25" s="709"/>
      <c r="F25" s="709"/>
      <c r="G25" s="709"/>
      <c r="H25" s="709"/>
      <c r="I25" s="709"/>
      <c r="J25" s="709"/>
      <c r="K25" s="709"/>
      <c r="L25" s="709"/>
      <c r="M25" s="709"/>
      <c r="N25" s="705"/>
    </row>
    <row r="26" spans="1:14" s="41" customFormat="1" ht="12.75" customHeight="1" x14ac:dyDescent="0.2">
      <c r="A26" s="870" t="s">
        <v>236</v>
      </c>
      <c r="B26" s="870"/>
      <c r="C26" s="870"/>
      <c r="D26" s="870"/>
      <c r="E26" s="870"/>
      <c r="F26" s="870"/>
      <c r="G26" s="870"/>
      <c r="H26" s="870"/>
      <c r="I26" s="870"/>
      <c r="J26" s="710"/>
      <c r="K26" s="710"/>
      <c r="L26" s="710"/>
      <c r="M26" s="710"/>
      <c r="N26" s="710"/>
    </row>
    <row r="27" spans="1:14" s="41" customFormat="1" ht="12.75" customHeight="1" x14ac:dyDescent="0.2">
      <c r="A27" s="870"/>
      <c r="B27" s="870"/>
      <c r="C27" s="870"/>
      <c r="D27" s="870"/>
      <c r="E27" s="870"/>
      <c r="F27" s="870"/>
      <c r="G27" s="870"/>
      <c r="H27" s="870"/>
      <c r="I27" s="870"/>
      <c r="J27" s="710"/>
      <c r="K27" s="710"/>
      <c r="L27" s="710"/>
      <c r="M27" s="710"/>
      <c r="N27" s="710"/>
    </row>
    <row r="28" spans="1:14" s="41" customFormat="1" ht="11.25" customHeight="1" x14ac:dyDescent="0.2">
      <c r="A28" s="870"/>
      <c r="B28" s="870"/>
      <c r="C28" s="870"/>
      <c r="D28" s="870"/>
      <c r="E28" s="870"/>
      <c r="F28" s="870"/>
      <c r="G28" s="870"/>
      <c r="H28" s="870"/>
      <c r="I28" s="870"/>
      <c r="J28" s="710"/>
      <c r="K28" s="710"/>
      <c r="L28" s="710"/>
      <c r="M28" s="710"/>
      <c r="N28" s="710"/>
    </row>
    <row r="29" spans="1:14" s="41" customFormat="1" ht="12.75" customHeight="1" x14ac:dyDescent="0.2">
      <c r="A29" s="875" t="s">
        <v>745</v>
      </c>
      <c r="B29" s="824"/>
      <c r="C29" s="824"/>
      <c r="D29" s="824"/>
      <c r="E29" s="824"/>
      <c r="F29" s="824"/>
      <c r="G29" s="824"/>
      <c r="H29" s="824"/>
      <c r="I29" s="824"/>
      <c r="J29" s="824"/>
      <c r="K29" s="824"/>
      <c r="L29" s="824"/>
      <c r="M29" s="824"/>
      <c r="N29" s="824"/>
    </row>
    <row r="30" spans="1:14" s="41" customFormat="1" ht="12.75" customHeight="1" x14ac:dyDescent="0.2">
      <c r="A30" s="877" t="s">
        <v>746</v>
      </c>
      <c r="B30" s="824"/>
      <c r="C30" s="824"/>
      <c r="D30" s="824"/>
      <c r="E30" s="824"/>
      <c r="F30" s="824"/>
      <c r="G30" s="824"/>
      <c r="H30" s="824"/>
      <c r="I30" s="824"/>
      <c r="J30" s="824"/>
      <c r="K30" s="824"/>
      <c r="L30" s="824"/>
      <c r="M30" s="824"/>
      <c r="N30" s="824"/>
    </row>
    <row r="31" spans="1:14" s="41" customFormat="1" ht="12.75" customHeight="1" x14ac:dyDescent="0.2">
      <c r="A31" s="783" t="s">
        <v>235</v>
      </c>
      <c r="B31" s="783"/>
      <c r="C31" s="783"/>
      <c r="D31" s="783"/>
      <c r="E31" s="783"/>
      <c r="F31" s="783"/>
      <c r="G31" s="783"/>
      <c r="H31" s="783"/>
      <c r="I31" s="783"/>
      <c r="J31" s="783"/>
      <c r="K31" s="783"/>
      <c r="L31" s="783"/>
      <c r="M31" s="783"/>
      <c r="N31" s="783"/>
    </row>
    <row r="32" spans="1:14" s="41" customFormat="1" ht="12.75" customHeight="1" x14ac:dyDescent="0.2">
      <c r="A32" s="706"/>
      <c r="B32" s="706"/>
      <c r="C32" s="706"/>
      <c r="D32" s="706"/>
      <c r="E32" s="706"/>
      <c r="F32" s="706"/>
      <c r="G32" s="706"/>
      <c r="H32" s="706"/>
      <c r="I32" s="706"/>
      <c r="J32" s="706"/>
      <c r="K32" s="706"/>
      <c r="L32" s="706"/>
      <c r="M32" s="706"/>
      <c r="N32" s="706"/>
    </row>
    <row r="33" spans="1:14" s="41" customFormat="1" ht="12.75" customHeight="1" x14ac:dyDescent="0.2">
      <c r="A33" s="708" t="s">
        <v>440</v>
      </c>
      <c r="B33" s="708"/>
      <c r="C33" s="709"/>
      <c r="D33" s="709"/>
      <c r="E33" s="709"/>
      <c r="F33" s="709"/>
      <c r="G33" s="709"/>
      <c r="H33" s="709"/>
      <c r="I33" s="709"/>
      <c r="J33" s="709"/>
      <c r="K33" s="709"/>
      <c r="L33" s="709"/>
      <c r="M33" s="709"/>
      <c r="N33" s="703"/>
    </row>
  </sheetData>
  <mergeCells count="21">
    <mergeCell ref="B3:B6"/>
    <mergeCell ref="C3:C6"/>
    <mergeCell ref="D3:D6"/>
    <mergeCell ref="A1:K1"/>
    <mergeCell ref="P1:R1"/>
    <mergeCell ref="A26:I28"/>
    <mergeCell ref="A31:N31"/>
    <mergeCell ref="A29:N29"/>
    <mergeCell ref="A30:N30"/>
    <mergeCell ref="E3:E6"/>
    <mergeCell ref="F3:F6"/>
    <mergeCell ref="G3:G6"/>
    <mergeCell ref="H3:H6"/>
    <mergeCell ref="I3:J3"/>
    <mergeCell ref="L3:L6"/>
    <mergeCell ref="I4:I6"/>
    <mergeCell ref="N3:N6"/>
    <mergeCell ref="J5:J6"/>
    <mergeCell ref="K3:K6"/>
    <mergeCell ref="M3:M6"/>
    <mergeCell ref="A3:A6"/>
  </mergeCells>
  <phoneticPr fontId="13" type="noConversion"/>
  <hyperlinks>
    <hyperlink ref="P1:R1" location="Contents!A1" display="Back to contents"/>
  </hyperlinks>
  <printOptions horizontalCentered="1"/>
  <pageMargins left="0.39370078740157483" right="0.39370078740157483" top="0.78740157480314965" bottom="0.78740157480314965" header="0.38" footer="0"/>
  <pageSetup paperSize="9" scale="7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sqref="A1:I1"/>
    </sheetView>
  </sheetViews>
  <sheetFormatPr defaultRowHeight="11.25" x14ac:dyDescent="0.2"/>
  <cols>
    <col min="1" max="1" width="37.6640625" customWidth="1"/>
    <col min="2" max="6" width="12.83203125" customWidth="1"/>
    <col min="7" max="7" width="14.6640625" customWidth="1"/>
    <col min="8" max="8" width="12.83203125" customWidth="1"/>
    <col min="9" max="9" width="3.33203125" customWidth="1"/>
  </cols>
  <sheetData>
    <row r="1" spans="1:13" ht="18.75" x14ac:dyDescent="0.2">
      <c r="A1" s="906" t="s">
        <v>654</v>
      </c>
      <c r="B1" s="906"/>
      <c r="C1" s="906"/>
      <c r="D1" s="906"/>
      <c r="E1" s="906"/>
      <c r="F1" s="906"/>
      <c r="G1" s="906"/>
      <c r="H1" s="906"/>
      <c r="I1" s="906"/>
      <c r="K1" s="756" t="s">
        <v>423</v>
      </c>
      <c r="L1" s="756"/>
      <c r="M1" s="756"/>
    </row>
    <row r="2" spans="1:13" ht="12" customHeight="1" x14ac:dyDescent="0.2">
      <c r="A2" s="528"/>
      <c r="B2" s="528"/>
      <c r="C2" s="528"/>
      <c r="D2" s="528"/>
      <c r="E2" s="528"/>
      <c r="F2" s="528"/>
      <c r="G2" s="528"/>
      <c r="H2" s="18"/>
      <c r="I2" s="42"/>
    </row>
    <row r="3" spans="1:13" s="161" customFormat="1" ht="12.75" x14ac:dyDescent="0.2">
      <c r="A3" s="636"/>
      <c r="B3" s="907" t="s">
        <v>90</v>
      </c>
      <c r="C3" s="907"/>
      <c r="D3" s="907"/>
      <c r="E3" s="907"/>
      <c r="F3" s="907"/>
      <c r="G3" s="907"/>
      <c r="H3" s="907"/>
      <c r="I3" s="469"/>
    </row>
    <row r="4" spans="1:13" s="161" customFormat="1" ht="12.75" x14ac:dyDescent="0.2">
      <c r="A4" s="529"/>
      <c r="B4" s="529"/>
      <c r="C4" s="529"/>
      <c r="D4" s="530"/>
      <c r="E4" s="531"/>
      <c r="F4" s="531"/>
      <c r="G4" s="531"/>
      <c r="H4" s="531"/>
      <c r="I4" s="469"/>
    </row>
    <row r="5" spans="1:13" s="161" customFormat="1" ht="18" customHeight="1" x14ac:dyDescent="0.2">
      <c r="A5" s="532"/>
      <c r="B5" s="533" t="s">
        <v>239</v>
      </c>
      <c r="C5" s="532" t="s">
        <v>218</v>
      </c>
      <c r="D5" s="533" t="s">
        <v>219</v>
      </c>
      <c r="E5" s="534" t="s">
        <v>220</v>
      </c>
      <c r="F5" s="534" t="s">
        <v>241</v>
      </c>
      <c r="G5" s="534" t="s">
        <v>230</v>
      </c>
      <c r="H5" s="534" t="s">
        <v>240</v>
      </c>
      <c r="I5" s="469"/>
    </row>
    <row r="6" spans="1:13" s="161" customFormat="1" ht="6" customHeight="1" x14ac:dyDescent="0.2">
      <c r="A6" s="178"/>
      <c r="B6" s="178"/>
      <c r="C6" s="178"/>
      <c r="D6" s="178"/>
      <c r="E6" s="178"/>
      <c r="F6" s="178"/>
      <c r="G6" s="178"/>
      <c r="H6" s="178"/>
      <c r="I6" s="469"/>
    </row>
    <row r="7" spans="1:13" s="161" customFormat="1" ht="12.75" x14ac:dyDescent="0.2">
      <c r="A7" s="535" t="s">
        <v>22</v>
      </c>
      <c r="B7" s="536">
        <f>'HB4 calc HB rates'!C64</f>
        <v>7.1550443062358957E-2</v>
      </c>
      <c r="C7" s="536">
        <f>'HB4 calc HB rates'!D64</f>
        <v>0.23852520249642653</v>
      </c>
      <c r="D7" s="536">
        <f>'HB4 calc HB rates'!E64</f>
        <v>0.27308655656510261</v>
      </c>
      <c r="E7" s="536">
        <f>'HB4 calc HB rates'!F64</f>
        <v>0.14037523961902462</v>
      </c>
      <c r="F7" s="536">
        <f>'HB4 calc HB rates'!G64</f>
        <v>4.68330296740119E-2</v>
      </c>
      <c r="G7" s="536">
        <f>'HB4 calc HB rates'!K64</f>
        <v>0.15485849430242954</v>
      </c>
      <c r="H7" s="536">
        <f>'HB4 calc HB rates'!I64</f>
        <v>0.10501355013550136</v>
      </c>
      <c r="I7" s="469"/>
    </row>
    <row r="8" spans="1:13" s="161" customFormat="1" ht="6" customHeight="1" x14ac:dyDescent="0.2">
      <c r="A8" s="537"/>
      <c r="B8" s="241"/>
      <c r="C8" s="241"/>
      <c r="D8" s="241"/>
      <c r="E8" s="241"/>
      <c r="F8" s="241"/>
      <c r="G8" s="536"/>
      <c r="H8" s="241"/>
      <c r="I8" s="469"/>
    </row>
    <row r="9" spans="1:13" s="161" customFormat="1" ht="12.75" x14ac:dyDescent="0.2">
      <c r="A9" s="469" t="s">
        <v>23</v>
      </c>
      <c r="B9" s="241">
        <f>'HB4 calc HB rates'!C66</f>
        <v>0.10839863598383054</v>
      </c>
      <c r="C9" s="241">
        <f>'HB4 calc HB rates'!D66</f>
        <v>0.27438327278270369</v>
      </c>
      <c r="D9" s="241">
        <f>'HB4 calc HB rates'!E66</f>
        <v>0.31146092007239362</v>
      </c>
      <c r="E9" s="241">
        <f>'HB4 calc HB rates'!F66</f>
        <v>0.14329401485364787</v>
      </c>
      <c r="F9" s="241">
        <f>'HB4 calc HB rates'!G66</f>
        <v>2.7543873455575667E-2</v>
      </c>
      <c r="G9" s="241">
        <f>'HB4 calc HB rates'!K66</f>
        <v>0.1672149924962272</v>
      </c>
      <c r="H9" s="241">
        <f>'HB4 calc HB rates'!I66</f>
        <v>0.10718400814598462</v>
      </c>
      <c r="I9" s="469"/>
    </row>
    <row r="10" spans="1:13" s="161" customFormat="1" ht="12.75" x14ac:dyDescent="0.2">
      <c r="A10" s="469" t="s">
        <v>24</v>
      </c>
      <c r="B10" s="241">
        <f>'HB4 calc HB rates'!C67</f>
        <v>0.10245026893195594</v>
      </c>
      <c r="C10" s="241">
        <f>'HB4 calc HB rates'!D67</f>
        <v>0.29729461896739667</v>
      </c>
      <c r="D10" s="241">
        <f>'HB4 calc HB rates'!E67</f>
        <v>0.15221753269217464</v>
      </c>
      <c r="E10" s="241">
        <f>'HB4 calc HB rates'!F67</f>
        <v>8.8202866593164272E-2</v>
      </c>
      <c r="F10" s="241">
        <f>'HB4 calc HB rates'!G67</f>
        <v>0</v>
      </c>
      <c r="G10" s="241">
        <f>'HB4 calc HB rates'!K67</f>
        <v>0.11269669094341217</v>
      </c>
      <c r="H10" s="241">
        <f>'HB4 calc HB rates'!I67</f>
        <v>7.5630991117755689E-2</v>
      </c>
      <c r="I10" s="469"/>
    </row>
    <row r="11" spans="1:13" s="161" customFormat="1" ht="12.75" x14ac:dyDescent="0.2">
      <c r="A11" s="469" t="s">
        <v>25</v>
      </c>
      <c r="B11" s="241">
        <f>'HB4 calc HB rates'!C68</f>
        <v>4.886689878443589E-2</v>
      </c>
      <c r="C11" s="241">
        <f>'HB4 calc HB rates'!D68</f>
        <v>0.23703290574456218</v>
      </c>
      <c r="D11" s="241">
        <f>'HB4 calc HB rates'!E68</f>
        <v>0.13676772281741509</v>
      </c>
      <c r="E11" s="241">
        <f>'HB4 calc HB rates'!F68</f>
        <v>7.7008642080944642E-2</v>
      </c>
      <c r="F11" s="241">
        <f>'HB4 calc HB rates'!G68</f>
        <v>2.7329871549603715E-2</v>
      </c>
      <c r="G11" s="241">
        <f>'HB4 calc HB rates'!K68</f>
        <v>9.6163092605058176E-2</v>
      </c>
      <c r="H11" s="241">
        <f>'HB4 calc HB rates'!I68</f>
        <v>6.0995823112112976E-2</v>
      </c>
      <c r="I11" s="469"/>
    </row>
    <row r="12" spans="1:13" s="161" customFormat="1" ht="12.75" x14ac:dyDescent="0.2">
      <c r="A12" s="469" t="s">
        <v>26</v>
      </c>
      <c r="B12" s="241">
        <f>'HB4 calc HB rates'!C69</f>
        <v>7.2697727126943057E-2</v>
      </c>
      <c r="C12" s="241">
        <f>'HB4 calc HB rates'!D69</f>
        <v>0.32111190989695665</v>
      </c>
      <c r="D12" s="241">
        <f>'HB4 calc HB rates'!E69</f>
        <v>0.26830677784198792</v>
      </c>
      <c r="E12" s="241">
        <f>'HB4 calc HB rates'!F69</f>
        <v>0.12399708242159008</v>
      </c>
      <c r="F12" s="241">
        <f>'HB4 calc HB rates'!G69</f>
        <v>2.5453388482341712E-2</v>
      </c>
      <c r="G12" s="241">
        <f>'HB4 calc HB rates'!K69</f>
        <v>0.15820135935982857</v>
      </c>
      <c r="H12" s="241">
        <f>'HB4 calc HB rates'!I69</f>
        <v>0.10485500518813828</v>
      </c>
      <c r="I12" s="469"/>
    </row>
    <row r="13" spans="1:13" s="161" customFormat="1" ht="12.75" x14ac:dyDescent="0.2">
      <c r="A13" s="469" t="s">
        <v>27</v>
      </c>
      <c r="B13" s="241">
        <f>'HB4 calc HB rates'!C70</f>
        <v>6.7791307068547441E-2</v>
      </c>
      <c r="C13" s="241">
        <f>'HB4 calc HB rates'!D70</f>
        <v>0.17963724865272063</v>
      </c>
      <c r="D13" s="241">
        <f>'HB4 calc HB rates'!E70</f>
        <v>0.21478175786936496</v>
      </c>
      <c r="E13" s="241">
        <f>'HB4 calc HB rates'!F70</f>
        <v>0.10904887570609147</v>
      </c>
      <c r="F13" s="241">
        <f>'HB4 calc HB rates'!G70</f>
        <v>3.7648577421610284E-2</v>
      </c>
      <c r="G13" s="241">
        <f>'HB4 calc HB rates'!K70</f>
        <v>0.12234147426531923</v>
      </c>
      <c r="H13" s="241">
        <f>'HB4 calc HB rates'!I70</f>
        <v>8.2915412905382818E-2</v>
      </c>
      <c r="I13" s="469"/>
    </row>
    <row r="14" spans="1:13" s="161" customFormat="1" ht="12.75" x14ac:dyDescent="0.2">
      <c r="A14" s="469" t="s">
        <v>28</v>
      </c>
      <c r="B14" s="241">
        <f>'HB4 calc HB rates'!C71</f>
        <v>4.9791008792043921E-2</v>
      </c>
      <c r="C14" s="241">
        <f>'HB4 calc HB rates'!D71</f>
        <v>0.20348467506040951</v>
      </c>
      <c r="D14" s="241">
        <f>'HB4 calc HB rates'!E71</f>
        <v>0.18708834157718035</v>
      </c>
      <c r="E14" s="241">
        <f>'HB4 calc HB rates'!F71</f>
        <v>8.3657006274275469E-2</v>
      </c>
      <c r="F14" s="241">
        <f>'HB4 calc HB rates'!G71</f>
        <v>2.2303692655115212E-2</v>
      </c>
      <c r="G14" s="241">
        <f>'HB4 calc HB rates'!K71</f>
        <v>0.11071089266450222</v>
      </c>
      <c r="H14" s="241">
        <f>'HB4 calc HB rates'!I71</f>
        <v>7.6383802448467097E-2</v>
      </c>
      <c r="I14" s="469"/>
    </row>
    <row r="15" spans="1:13" s="161" customFormat="1" ht="12.75" x14ac:dyDescent="0.2">
      <c r="A15" s="469" t="s">
        <v>92</v>
      </c>
      <c r="B15" s="241">
        <f>'HB4 calc HB rates'!C72</f>
        <v>7.3159692729290543E-2</v>
      </c>
      <c r="C15" s="241">
        <f>'HB4 calc HB rates'!D72</f>
        <v>0.26291379744580473</v>
      </c>
      <c r="D15" s="241">
        <f>'HB4 calc HB rates'!E72</f>
        <v>0.43296655134173145</v>
      </c>
      <c r="E15" s="241">
        <f>'HB4 calc HB rates'!F72</f>
        <v>0.22332710368254641</v>
      </c>
      <c r="F15" s="241">
        <f>'HB4 calc HB rates'!G72</f>
        <v>7.6452014892852499E-2</v>
      </c>
      <c r="G15" s="241">
        <f>'HB4 calc HB rates'!K72</f>
        <v>0.21634138102642253</v>
      </c>
      <c r="H15" s="241">
        <f>'HB4 calc HB rates'!I72</f>
        <v>0.15035346252593818</v>
      </c>
      <c r="I15" s="469"/>
    </row>
    <row r="16" spans="1:13" s="161" customFormat="1" ht="12.75" x14ac:dyDescent="0.2">
      <c r="A16" s="469" t="s">
        <v>67</v>
      </c>
      <c r="B16" s="241">
        <f>'HB4 calc HB rates'!C73</f>
        <v>9.3299900868855326E-2</v>
      </c>
      <c r="C16" s="241">
        <f>'HB4 calc HB rates'!D73</f>
        <v>0.19693262517157009</v>
      </c>
      <c r="D16" s="241">
        <f>'HB4 calc HB rates'!E73</f>
        <v>0.11600342966661623</v>
      </c>
      <c r="E16" s="241">
        <f>'HB4 calc HB rates'!F73</f>
        <v>8.0572061637627146E-2</v>
      </c>
      <c r="F16" s="241">
        <f>'HB4 calc HB rates'!G73</f>
        <v>3.8820713007095567E-2</v>
      </c>
      <c r="G16" s="241">
        <f>'HB4 calc HB rates'!K73</f>
        <v>9.927363154739087E-2</v>
      </c>
      <c r="H16" s="241">
        <f>'HB4 calc HB rates'!I73</f>
        <v>6.7540101935524219E-2</v>
      </c>
      <c r="I16" s="469"/>
    </row>
    <row r="17" spans="1:9" s="161" customFormat="1" ht="12.75" x14ac:dyDescent="0.2">
      <c r="A17" s="469" t="s">
        <v>29</v>
      </c>
      <c r="B17" s="241">
        <f>'HB4 calc HB rates'!C74</f>
        <v>7.3161194293426851E-2</v>
      </c>
      <c r="C17" s="241">
        <f>'HB4 calc HB rates'!D74</f>
        <v>0.27011142096114649</v>
      </c>
      <c r="D17" s="241">
        <f>'HB4 calc HB rates'!E74</f>
        <v>0.26044516425554265</v>
      </c>
      <c r="E17" s="241">
        <f>'HB4 calc HB rates'!F74</f>
        <v>0.11281432148123224</v>
      </c>
      <c r="F17" s="241">
        <f>'HB4 calc HB rates'!G74</f>
        <v>3.9253689233449053E-2</v>
      </c>
      <c r="G17" s="241">
        <f>'HB4 calc HB rates'!K74</f>
        <v>0.15189359138315506</v>
      </c>
      <c r="H17" s="241">
        <f>'HB4 calc HB rates'!I74</f>
        <v>0.10180457813961333</v>
      </c>
      <c r="I17" s="469"/>
    </row>
    <row r="18" spans="1:9" s="161" customFormat="1" ht="12.75" x14ac:dyDescent="0.2">
      <c r="A18" s="469" t="s">
        <v>30</v>
      </c>
      <c r="B18" s="241">
        <f>'HB4 calc HB rates'!C75</f>
        <v>6.0905461189686677E-2</v>
      </c>
      <c r="C18" s="241">
        <f>'HB4 calc HB rates'!D75</f>
        <v>0.17978582037051513</v>
      </c>
      <c r="D18" s="241">
        <f>'HB4 calc HB rates'!E75</f>
        <v>0.22538812170958572</v>
      </c>
      <c r="E18" s="241">
        <f>'HB4 calc HB rates'!F75</f>
        <v>0.16165858373747979</v>
      </c>
      <c r="F18" s="241">
        <f>'HB4 calc HB rates'!G75</f>
        <v>8.013411921004629E-2</v>
      </c>
      <c r="G18" s="241">
        <f>'HB4 calc HB rates'!K75</f>
        <v>0.14485281057563473</v>
      </c>
      <c r="H18" s="241">
        <f>'HB4 calc HB rates'!I75</f>
        <v>0.10216659555302707</v>
      </c>
      <c r="I18" s="469"/>
    </row>
    <row r="19" spans="1:9" s="161" customFormat="1" ht="12.75" x14ac:dyDescent="0.2">
      <c r="A19" s="469" t="s">
        <v>31</v>
      </c>
      <c r="B19" s="241">
        <f>'HB4 calc HB rates'!C76</f>
        <v>0.16386726751331421</v>
      </c>
      <c r="C19" s="241">
        <f>'HB4 calc HB rates'!D76</f>
        <v>8.9525514771709933E-2</v>
      </c>
      <c r="D19" s="241">
        <f>'HB4 calc HB rates'!E76</f>
        <v>7.5958982149639198E-2</v>
      </c>
      <c r="E19" s="241">
        <f>'HB4 calc HB rates'!F76</f>
        <v>0</v>
      </c>
      <c r="F19" s="241">
        <f>'HB4 calc HB rates'!G76</f>
        <v>0</v>
      </c>
      <c r="G19" s="241">
        <f>'HB4 calc HB rates'!K76</f>
        <v>5.8025676361790089E-2</v>
      </c>
      <c r="H19" s="241">
        <f>'HB4 calc HB rates'!I76</f>
        <v>3.715745471435207E-2</v>
      </c>
      <c r="I19" s="469"/>
    </row>
    <row r="20" spans="1:9" s="161" customFormat="1" ht="12.75" x14ac:dyDescent="0.2">
      <c r="A20" s="469" t="s">
        <v>32</v>
      </c>
      <c r="B20" s="241">
        <f>'HB4 calc HB rates'!C77</f>
        <v>7.407407407407407E-2</v>
      </c>
      <c r="C20" s="241">
        <f>'HB4 calc HB rates'!D77</f>
        <v>0.15174506828528073</v>
      </c>
      <c r="D20" s="241">
        <f>'HB4 calc HB rates'!E77</f>
        <v>0.44388078630310718</v>
      </c>
      <c r="E20" s="241">
        <f>'HB4 calc HB rates'!F77</f>
        <v>0</v>
      </c>
      <c r="F20" s="241">
        <f>'HB4 calc HB rates'!G77</f>
        <v>6.424670735624799E-2</v>
      </c>
      <c r="G20" s="241">
        <f>'HB4 calc HB rates'!K77</f>
        <v>0.14556040756914118</v>
      </c>
      <c r="H20" s="241">
        <f>'HB4 calc HB rates'!I77</f>
        <v>9.4786729857819899E-2</v>
      </c>
      <c r="I20" s="469"/>
    </row>
    <row r="21" spans="1:9" s="161" customFormat="1" ht="12.75" x14ac:dyDescent="0.2">
      <c r="A21" s="469" t="s">
        <v>33</v>
      </c>
      <c r="B21" s="241">
        <f>'HB4 calc HB rates'!C78</f>
        <v>7.1921749136939009E-2</v>
      </c>
      <c r="C21" s="241">
        <f>'HB4 calc HB rates'!D78</f>
        <v>0.29391041771514848</v>
      </c>
      <c r="D21" s="241">
        <f>'HB4 calc HB rates'!E78</f>
        <v>0.30600740860041875</v>
      </c>
      <c r="E21" s="241">
        <f>'HB4 calc HB rates'!F78</f>
        <v>0.12990473652654719</v>
      </c>
      <c r="F21" s="241">
        <f>'HB4 calc HB rates'!G78</f>
        <v>3.4188034188034191E-2</v>
      </c>
      <c r="G21" s="241">
        <f>'HB4 calc HB rates'!K78</f>
        <v>0.16214782352040111</v>
      </c>
      <c r="H21" s="241">
        <f>'HB4 calc HB rates'!I78</f>
        <v>0.1063752276867031</v>
      </c>
      <c r="I21" s="469"/>
    </row>
    <row r="22" spans="1:9" s="161" customFormat="1" ht="12.75" x14ac:dyDescent="0.2">
      <c r="A22" s="469" t="s">
        <v>34</v>
      </c>
      <c r="B22" s="241">
        <f>'HB4 calc HB rates'!C79</f>
        <v>7.2020165646380988E-2</v>
      </c>
      <c r="C22" s="241">
        <f>'HB4 calc HB rates'!D79</f>
        <v>7.7071290944123308E-2</v>
      </c>
      <c r="D22" s="241">
        <f>'HB4 calc HB rates'!E79</f>
        <v>0</v>
      </c>
      <c r="E22" s="241">
        <f>'HB4 calc HB rates'!F79</f>
        <v>0.14534883720930233</v>
      </c>
      <c r="F22" s="241">
        <f>'HB4 calc HB rates'!G79</f>
        <v>4.8995590396864283E-2</v>
      </c>
      <c r="G22" s="241">
        <f>'HB4 calc HB rates'!K79</f>
        <v>6.997900629811056E-2</v>
      </c>
      <c r="H22" s="241">
        <f>'HB4 calc HB rates'!I79</f>
        <v>4.3541364296081277E-2</v>
      </c>
      <c r="I22" s="469"/>
    </row>
    <row r="23" spans="1:9" s="161" customFormat="1" ht="6" customHeight="1" thickBot="1" x14ac:dyDescent="0.25">
      <c r="A23" s="538"/>
      <c r="B23" s="539"/>
      <c r="C23" s="539"/>
      <c r="D23" s="539"/>
      <c r="E23" s="539"/>
      <c r="F23" s="539"/>
      <c r="G23" s="539"/>
      <c r="H23" s="539"/>
      <c r="I23" s="469"/>
    </row>
    <row r="24" spans="1:9" ht="11.25" customHeight="1" x14ac:dyDescent="0.2">
      <c r="A24" s="540"/>
      <c r="B24" s="541"/>
      <c r="C24" s="541"/>
      <c r="D24" s="541"/>
      <c r="E24" s="541"/>
      <c r="F24" s="541"/>
      <c r="G24" s="541"/>
      <c r="H24" s="18"/>
      <c r="I24" s="42"/>
    </row>
    <row r="25" spans="1:9" s="160" customFormat="1" ht="12.75" customHeight="1" x14ac:dyDescent="0.2">
      <c r="A25" s="542" t="s">
        <v>210</v>
      </c>
      <c r="B25" s="543"/>
      <c r="C25" s="543"/>
      <c r="D25" s="543"/>
      <c r="E25" s="543"/>
      <c r="F25" s="543"/>
      <c r="G25" s="543"/>
      <c r="H25" s="18"/>
      <c r="I25" s="544"/>
    </row>
    <row r="26" spans="1:9" s="160" customFormat="1" ht="24.75" customHeight="1" x14ac:dyDescent="0.2">
      <c r="A26" s="881" t="s">
        <v>237</v>
      </c>
      <c r="B26" s="909"/>
      <c r="C26" s="909"/>
      <c r="D26" s="909"/>
      <c r="E26" s="909"/>
      <c r="F26" s="909"/>
      <c r="G26" s="909"/>
      <c r="H26" s="909"/>
      <c r="I26" s="544"/>
    </row>
    <row r="27" spans="1:9" s="160" customFormat="1" ht="24" customHeight="1" x14ac:dyDescent="0.2">
      <c r="A27" s="910" t="s">
        <v>1</v>
      </c>
      <c r="B27" s="911"/>
      <c r="C27" s="911"/>
      <c r="D27" s="911"/>
      <c r="E27" s="911"/>
      <c r="F27" s="911"/>
      <c r="G27" s="911"/>
      <c r="H27" s="911"/>
      <c r="I27" s="544"/>
    </row>
    <row r="28" spans="1:9" s="160" customFormat="1" ht="24" customHeight="1" x14ac:dyDescent="0.2">
      <c r="A28" s="912" t="s">
        <v>701</v>
      </c>
      <c r="B28" s="911"/>
      <c r="C28" s="911"/>
      <c r="D28" s="911"/>
      <c r="E28" s="911"/>
      <c r="F28" s="911"/>
      <c r="G28" s="911"/>
      <c r="H28" s="911"/>
      <c r="I28" s="544"/>
    </row>
    <row r="29" spans="1:9" s="160" customFormat="1" ht="12.75" customHeight="1" x14ac:dyDescent="0.2">
      <c r="A29" s="545" t="s">
        <v>238</v>
      </c>
      <c r="B29" s="544"/>
      <c r="C29" s="544"/>
      <c r="D29" s="544"/>
      <c r="E29" s="544"/>
      <c r="F29" s="544"/>
      <c r="G29" s="544"/>
      <c r="H29" s="544"/>
      <c r="I29" s="544"/>
    </row>
    <row r="30" spans="1:9" s="160" customFormat="1" ht="12.75" customHeight="1" x14ac:dyDescent="0.2">
      <c r="A30" s="908" t="s">
        <v>747</v>
      </c>
      <c r="B30" s="913"/>
      <c r="C30" s="913"/>
      <c r="D30" s="913"/>
      <c r="E30" s="913"/>
      <c r="F30" s="913"/>
      <c r="G30" s="544"/>
      <c r="H30" s="544"/>
      <c r="I30" s="544"/>
    </row>
    <row r="31" spans="1:9" s="160" customFormat="1" ht="12.75" customHeight="1" x14ac:dyDescent="0.2">
      <c r="A31" s="908" t="s">
        <v>317</v>
      </c>
      <c r="B31" s="908"/>
      <c r="C31" s="908"/>
      <c r="D31" s="908"/>
      <c r="E31" s="908"/>
      <c r="F31" s="908"/>
      <c r="G31" s="908"/>
      <c r="H31" s="908"/>
      <c r="I31" s="544"/>
    </row>
    <row r="32" spans="1:9" s="160" customFormat="1" ht="12.75" customHeight="1" x14ac:dyDescent="0.2">
      <c r="A32" s="545"/>
      <c r="B32" s="544"/>
      <c r="C32" s="544"/>
      <c r="D32" s="544"/>
      <c r="E32" s="544"/>
      <c r="F32" s="544"/>
      <c r="G32" s="544"/>
      <c r="H32" s="544"/>
      <c r="I32" s="544"/>
    </row>
    <row r="33" spans="1:9" s="160" customFormat="1" x14ac:dyDescent="0.2">
      <c r="A33" s="546" t="s">
        <v>440</v>
      </c>
      <c r="B33" s="544"/>
      <c r="C33" s="544"/>
      <c r="D33" s="544"/>
      <c r="E33" s="544"/>
      <c r="F33" s="544"/>
      <c r="G33" s="544"/>
      <c r="H33" s="544"/>
      <c r="I33" s="544"/>
    </row>
  </sheetData>
  <mergeCells count="8">
    <mergeCell ref="K1:M1"/>
    <mergeCell ref="A1:I1"/>
    <mergeCell ref="B3:H3"/>
    <mergeCell ref="A31:H31"/>
    <mergeCell ref="A26:H26"/>
    <mergeCell ref="A27:H27"/>
    <mergeCell ref="A28:H28"/>
    <mergeCell ref="A30:F30"/>
  </mergeCells>
  <phoneticPr fontId="27" type="noConversion"/>
  <hyperlinks>
    <hyperlink ref="K1:M1" location="Contents!A1" display="Back to contents"/>
  </hyperlinks>
  <pageMargins left="0.75" right="0.75" top="1" bottom="1" header="0.5" footer="0.5"/>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zoomScaleNormal="100" workbookViewId="0">
      <selection sqref="A1:M1"/>
    </sheetView>
  </sheetViews>
  <sheetFormatPr defaultColWidth="9.1640625" defaultRowHeight="11.25" customHeight="1" x14ac:dyDescent="0.2"/>
  <cols>
    <col min="1" max="1" width="27.5" style="118" customWidth="1"/>
    <col min="2" max="2" width="13.83203125" style="118" customWidth="1"/>
    <col min="3" max="3" width="2.83203125" style="118" customWidth="1"/>
    <col min="4" max="4" width="15.83203125" style="118" customWidth="1"/>
    <col min="5" max="5" width="3.1640625" style="118" customWidth="1"/>
    <col min="6" max="8" width="12.83203125" style="118" customWidth="1"/>
    <col min="9" max="9" width="5.83203125" style="118" customWidth="1"/>
    <col min="10" max="10" width="12.6640625" style="118" customWidth="1"/>
    <col min="11" max="11" width="4.5" style="118" customWidth="1"/>
    <col min="12" max="13" width="16.83203125" style="118" customWidth="1"/>
    <col min="14" max="14" width="2" style="118" customWidth="1"/>
    <col min="15" max="16384" width="9.1640625" style="118"/>
  </cols>
  <sheetData>
    <row r="1" spans="1:17" s="619" customFormat="1" ht="34.9" customHeight="1" x14ac:dyDescent="0.25">
      <c r="A1" s="882" t="s">
        <v>780</v>
      </c>
      <c r="B1" s="882"/>
      <c r="C1" s="882"/>
      <c r="D1" s="882"/>
      <c r="E1" s="882"/>
      <c r="F1" s="882"/>
      <c r="G1" s="882"/>
      <c r="H1" s="882"/>
      <c r="I1" s="882"/>
      <c r="J1" s="882"/>
      <c r="K1" s="882"/>
      <c r="L1" s="882"/>
      <c r="M1" s="882"/>
      <c r="N1" s="611"/>
      <c r="O1" s="914" t="s">
        <v>423</v>
      </c>
      <c r="P1" s="914"/>
      <c r="Q1" s="914"/>
    </row>
    <row r="2" spans="1:17" s="619" customFormat="1" ht="12" customHeight="1" x14ac:dyDescent="0.25">
      <c r="A2" s="613"/>
      <c r="B2" s="613"/>
      <c r="C2" s="613"/>
      <c r="D2" s="613"/>
      <c r="E2" s="613"/>
      <c r="F2" s="613"/>
      <c r="G2" s="613"/>
      <c r="H2" s="613"/>
      <c r="I2" s="613"/>
      <c r="J2" s="613"/>
      <c r="K2" s="613"/>
      <c r="L2" s="613"/>
      <c r="M2" s="613"/>
      <c r="N2" s="611"/>
    </row>
    <row r="3" spans="1:17" s="619" customFormat="1" ht="6" customHeight="1" x14ac:dyDescent="0.2">
      <c r="A3" s="566"/>
      <c r="B3" s="566"/>
      <c r="C3" s="566"/>
      <c r="D3" s="566"/>
      <c r="E3" s="566"/>
      <c r="F3" s="566"/>
      <c r="G3" s="566"/>
      <c r="H3" s="566"/>
      <c r="I3" s="566"/>
      <c r="J3" s="566"/>
      <c r="K3" s="566"/>
      <c r="L3" s="566"/>
      <c r="M3" s="566"/>
      <c r="N3" s="491"/>
    </row>
    <row r="4" spans="1:17" s="619" customFormat="1" ht="6" customHeight="1" x14ac:dyDescent="0.2">
      <c r="A4" s="611"/>
      <c r="B4" s="611"/>
      <c r="C4" s="507"/>
      <c r="D4" s="611"/>
      <c r="E4" s="611"/>
      <c r="F4" s="611"/>
      <c r="G4" s="611"/>
      <c r="H4" s="611"/>
      <c r="I4" s="611"/>
      <c r="J4" s="498"/>
      <c r="K4" s="611"/>
      <c r="L4" s="611"/>
      <c r="M4" s="611"/>
      <c r="N4" s="611"/>
    </row>
    <row r="5" spans="1:17" s="619" customFormat="1" ht="14.25" customHeight="1" x14ac:dyDescent="0.2">
      <c r="A5" s="713"/>
      <c r="B5" s="886" t="s">
        <v>748</v>
      </c>
      <c r="C5" s="712"/>
      <c r="D5" s="880" t="s">
        <v>737</v>
      </c>
      <c r="E5" s="880"/>
      <c r="F5" s="880"/>
      <c r="G5" s="880"/>
      <c r="H5" s="880"/>
      <c r="I5" s="719"/>
      <c r="J5" s="917" t="s">
        <v>684</v>
      </c>
      <c r="K5" s="917"/>
      <c r="L5" s="917"/>
      <c r="M5" s="917"/>
      <c r="N5" s="611"/>
    </row>
    <row r="6" spans="1:17" s="619" customFormat="1" ht="35.450000000000003" customHeight="1" x14ac:dyDescent="0.2">
      <c r="A6" s="714"/>
      <c r="B6" s="886"/>
      <c r="C6" s="712"/>
      <c r="D6" s="715"/>
      <c r="E6" s="719"/>
      <c r="F6" s="719"/>
      <c r="G6" s="711"/>
      <c r="H6" s="711"/>
      <c r="I6" s="711"/>
      <c r="J6" s="916" t="s">
        <v>749</v>
      </c>
      <c r="K6" s="916"/>
      <c r="L6" s="916"/>
      <c r="M6" s="916"/>
      <c r="N6" s="611"/>
    </row>
    <row r="7" spans="1:17" s="619" customFormat="1" ht="14.25" x14ac:dyDescent="0.2">
      <c r="A7" s="714"/>
      <c r="B7" s="886"/>
      <c r="C7" s="712"/>
      <c r="D7" s="715"/>
      <c r="E7" s="719"/>
      <c r="F7" s="884" t="s">
        <v>759</v>
      </c>
      <c r="G7" s="884"/>
      <c r="H7" s="884"/>
      <c r="I7" s="711"/>
      <c r="J7" s="720"/>
      <c r="K7" s="711"/>
      <c r="L7" s="884" t="s">
        <v>267</v>
      </c>
      <c r="M7" s="884"/>
      <c r="N7" s="611"/>
    </row>
    <row r="8" spans="1:17" s="619" customFormat="1" ht="19.149999999999999" customHeight="1" x14ac:dyDescent="0.2">
      <c r="A8" s="719"/>
      <c r="B8" s="886"/>
      <c r="C8" s="716"/>
      <c r="D8" s="717" t="s">
        <v>264</v>
      </c>
      <c r="E8" s="717"/>
      <c r="F8" s="717" t="s">
        <v>266</v>
      </c>
      <c r="G8" s="717" t="s">
        <v>265</v>
      </c>
      <c r="H8" s="718" t="s">
        <v>4</v>
      </c>
      <c r="I8" s="717"/>
      <c r="J8" s="717" t="s">
        <v>264</v>
      </c>
      <c r="K8" s="719"/>
      <c r="L8" s="717" t="s">
        <v>750</v>
      </c>
      <c r="M8" s="717" t="s">
        <v>751</v>
      </c>
      <c r="N8" s="611"/>
    </row>
    <row r="9" spans="1:17" s="619" customFormat="1" ht="6" customHeight="1" x14ac:dyDescent="0.2">
      <c r="A9" s="566"/>
      <c r="B9" s="567"/>
      <c r="C9" s="567"/>
      <c r="D9" s="567"/>
      <c r="E9" s="567"/>
      <c r="F9" s="567"/>
      <c r="G9" s="567"/>
      <c r="H9" s="567"/>
      <c r="I9" s="567"/>
      <c r="J9" s="567"/>
      <c r="K9" s="567"/>
      <c r="L9" s="567"/>
      <c r="M9" s="567"/>
      <c r="N9" s="611"/>
    </row>
    <row r="10" spans="1:17" s="619" customFormat="1" ht="6" customHeight="1" x14ac:dyDescent="0.2">
      <c r="A10" s="491"/>
      <c r="B10" s="512"/>
      <c r="C10" s="512"/>
      <c r="D10" s="512"/>
      <c r="E10" s="512"/>
      <c r="F10" s="512"/>
      <c r="G10" s="512"/>
      <c r="H10" s="512"/>
      <c r="I10" s="512"/>
      <c r="J10" s="512"/>
      <c r="K10" s="512"/>
      <c r="L10" s="512"/>
      <c r="M10" s="512"/>
      <c r="N10" s="611"/>
    </row>
    <row r="11" spans="1:17" s="619" customFormat="1" ht="12.75" x14ac:dyDescent="0.2">
      <c r="A11" s="611" t="s">
        <v>22</v>
      </c>
      <c r="B11" s="517">
        <f>'HB1 - summary'!O9</f>
        <v>558</v>
      </c>
      <c r="C11" s="515"/>
      <c r="D11" s="517">
        <v>61500</v>
      </c>
      <c r="E11" s="517"/>
      <c r="F11" s="517">
        <v>59900</v>
      </c>
      <c r="G11" s="517">
        <v>63300</v>
      </c>
      <c r="H11" s="559">
        <f>AVERAGE((D11-F11)/D11,(G11-D11)/D11)</f>
        <v>2.7642276422764227E-2</v>
      </c>
      <c r="I11" s="517"/>
      <c r="J11" s="560">
        <f>1000*B11/D11</f>
        <v>9.0731707317073162</v>
      </c>
      <c r="K11" s="611"/>
      <c r="L11" s="560">
        <f>1000*B11/G11</f>
        <v>8.8151658767772521</v>
      </c>
      <c r="M11" s="560">
        <f>1000*B11/F11</f>
        <v>9.315525876460768</v>
      </c>
      <c r="N11" s="611"/>
    </row>
    <row r="12" spans="1:17" s="619" customFormat="1" ht="6" customHeight="1" x14ac:dyDescent="0.2">
      <c r="A12" s="611"/>
      <c r="B12" s="517"/>
      <c r="C12" s="515"/>
      <c r="D12" s="611"/>
      <c r="E12" s="611"/>
      <c r="F12" s="611"/>
      <c r="G12" s="611"/>
      <c r="H12" s="559"/>
      <c r="I12" s="611"/>
      <c r="J12" s="571"/>
      <c r="K12" s="611"/>
      <c r="L12" s="560"/>
      <c r="M12" s="560"/>
      <c r="N12" s="611"/>
    </row>
    <row r="13" spans="1:17" s="617" customFormat="1" ht="12.75" x14ac:dyDescent="0.2">
      <c r="A13" s="618" t="s">
        <v>23</v>
      </c>
      <c r="B13" s="568">
        <f>'HB1 - summary'!O11</f>
        <v>40</v>
      </c>
      <c r="C13" s="569"/>
      <c r="D13" s="348">
        <v>4100</v>
      </c>
      <c r="E13" s="348"/>
      <c r="F13" s="348">
        <v>3800</v>
      </c>
      <c r="G13" s="348">
        <v>4500</v>
      </c>
      <c r="H13" s="570">
        <f t="shared" ref="H13:H23" si="0">AVERAGE((D13-F13)/D13,(G13-D13)/D13)</f>
        <v>8.5365853658536578E-2</v>
      </c>
      <c r="I13" s="348"/>
      <c r="J13" s="571">
        <f t="shared" ref="J13:J23" si="1">1000*B13/D13</f>
        <v>9.7560975609756095</v>
      </c>
      <c r="K13" s="618"/>
      <c r="L13" s="571">
        <f t="shared" ref="L13:L23" si="2">1000*B13/G13</f>
        <v>8.8888888888888893</v>
      </c>
      <c r="M13" s="571">
        <f t="shared" ref="M13:M23" si="3">1000*B13/F13</f>
        <v>10.526315789473685</v>
      </c>
      <c r="N13" s="618"/>
    </row>
    <row r="14" spans="1:17" s="617" customFormat="1" ht="12.75" x14ac:dyDescent="0.2">
      <c r="A14" s="618" t="s">
        <v>24</v>
      </c>
      <c r="B14" s="568">
        <f>'HB1 - summary'!O12</f>
        <v>8.6</v>
      </c>
      <c r="C14" s="569"/>
      <c r="D14" s="348">
        <v>710</v>
      </c>
      <c r="E14" s="348"/>
      <c r="F14" s="348">
        <v>610</v>
      </c>
      <c r="G14" s="348">
        <v>860</v>
      </c>
      <c r="H14" s="570">
        <f t="shared" si="0"/>
        <v>0.176056338028169</v>
      </c>
      <c r="I14" s="348"/>
      <c r="J14" s="571">
        <f t="shared" si="1"/>
        <v>12.112676056338028</v>
      </c>
      <c r="K14" s="618"/>
      <c r="L14" s="571">
        <f t="shared" si="2"/>
        <v>10</v>
      </c>
      <c r="M14" s="571">
        <f t="shared" si="3"/>
        <v>14.098360655737705</v>
      </c>
      <c r="N14" s="618"/>
    </row>
    <row r="15" spans="1:17" s="617" customFormat="1" ht="12.75" x14ac:dyDescent="0.2">
      <c r="A15" s="618" t="s">
        <v>25</v>
      </c>
      <c r="B15" s="568">
        <f>'HB1 - summary'!O13</f>
        <v>9.1999999999999993</v>
      </c>
      <c r="C15" s="569"/>
      <c r="D15" s="348">
        <v>1300</v>
      </c>
      <c r="E15" s="348"/>
      <c r="F15" s="348">
        <v>1100</v>
      </c>
      <c r="G15" s="348">
        <v>1600</v>
      </c>
      <c r="H15" s="570">
        <f t="shared" si="0"/>
        <v>0.19230769230769232</v>
      </c>
      <c r="I15" s="348"/>
      <c r="J15" s="571">
        <f t="shared" si="1"/>
        <v>7.0769230769230766</v>
      </c>
      <c r="K15" s="618"/>
      <c r="L15" s="571">
        <f t="shared" si="2"/>
        <v>5.75</v>
      </c>
      <c r="M15" s="571">
        <f t="shared" si="3"/>
        <v>8.3636363636363633</v>
      </c>
      <c r="N15" s="618"/>
    </row>
    <row r="16" spans="1:17" s="617" customFormat="1" ht="12.75" x14ac:dyDescent="0.2">
      <c r="A16" s="618" t="s">
        <v>26</v>
      </c>
      <c r="B16" s="568">
        <f>'HB1 - summary'!O14</f>
        <v>38.4</v>
      </c>
      <c r="C16" s="569"/>
      <c r="D16" s="348">
        <v>2900</v>
      </c>
      <c r="E16" s="348"/>
      <c r="F16" s="348">
        <v>2600</v>
      </c>
      <c r="G16" s="348">
        <v>3400</v>
      </c>
      <c r="H16" s="570">
        <f t="shared" si="0"/>
        <v>0.13793103448275862</v>
      </c>
      <c r="I16" s="348"/>
      <c r="J16" s="571">
        <f t="shared" si="1"/>
        <v>13.241379310344827</v>
      </c>
      <c r="K16" s="618"/>
      <c r="L16" s="571">
        <f t="shared" si="2"/>
        <v>11.294117647058824</v>
      </c>
      <c r="M16" s="571">
        <f t="shared" si="3"/>
        <v>14.76923076923077</v>
      </c>
      <c r="N16" s="618"/>
    </row>
    <row r="17" spans="1:14" s="617" customFormat="1" ht="12.75" x14ac:dyDescent="0.2">
      <c r="A17" s="618" t="s">
        <v>27</v>
      </c>
      <c r="B17" s="568">
        <f>'HB1 - summary'!O15</f>
        <v>24.8</v>
      </c>
      <c r="C17" s="569"/>
      <c r="D17" s="348">
        <v>3100</v>
      </c>
      <c r="E17" s="348"/>
      <c r="F17" s="348">
        <v>2800</v>
      </c>
      <c r="G17" s="348">
        <v>3500</v>
      </c>
      <c r="H17" s="570">
        <f t="shared" si="0"/>
        <v>0.11290322580645161</v>
      </c>
      <c r="I17" s="348"/>
      <c r="J17" s="571">
        <f t="shared" si="1"/>
        <v>8</v>
      </c>
      <c r="K17" s="618"/>
      <c r="L17" s="571">
        <f t="shared" si="2"/>
        <v>7.0857142857142854</v>
      </c>
      <c r="M17" s="571">
        <f t="shared" si="3"/>
        <v>8.8571428571428577</v>
      </c>
      <c r="N17" s="618"/>
    </row>
    <row r="18" spans="1:14" s="617" customFormat="1" ht="12.75" x14ac:dyDescent="0.2">
      <c r="A18" s="618" t="s">
        <v>28</v>
      </c>
      <c r="B18" s="568">
        <f>'HB1 - summary'!O16</f>
        <v>43.8</v>
      </c>
      <c r="C18" s="569"/>
      <c r="D18" s="348">
        <v>4600</v>
      </c>
      <c r="E18" s="348"/>
      <c r="F18" s="348">
        <v>4100</v>
      </c>
      <c r="G18" s="348">
        <v>5000</v>
      </c>
      <c r="H18" s="570">
        <f t="shared" si="0"/>
        <v>9.7826086956521729E-2</v>
      </c>
      <c r="I18" s="348"/>
      <c r="J18" s="571">
        <f t="shared" si="1"/>
        <v>9.5217391304347831</v>
      </c>
      <c r="K18" s="618"/>
      <c r="L18" s="571">
        <f t="shared" si="2"/>
        <v>8.76</v>
      </c>
      <c r="M18" s="571">
        <f t="shared" si="3"/>
        <v>10.682926829268293</v>
      </c>
      <c r="N18" s="618"/>
    </row>
    <row r="19" spans="1:14" s="617" customFormat="1" ht="12.75" x14ac:dyDescent="0.2">
      <c r="A19" s="618" t="s">
        <v>92</v>
      </c>
      <c r="B19" s="568">
        <f>'HB1 - summary'!O17</f>
        <v>171</v>
      </c>
      <c r="C19" s="569"/>
      <c r="D19" s="348">
        <v>20900</v>
      </c>
      <c r="E19" s="348"/>
      <c r="F19" s="348">
        <v>20100</v>
      </c>
      <c r="G19" s="348">
        <v>21800</v>
      </c>
      <c r="H19" s="570">
        <f t="shared" si="0"/>
        <v>4.0669856459330148E-2</v>
      </c>
      <c r="I19" s="348"/>
      <c r="J19" s="571">
        <f t="shared" si="1"/>
        <v>8.1818181818181817</v>
      </c>
      <c r="K19" s="618"/>
      <c r="L19" s="571">
        <f t="shared" si="2"/>
        <v>7.8440366972477067</v>
      </c>
      <c r="M19" s="571">
        <f t="shared" si="3"/>
        <v>8.5074626865671643</v>
      </c>
      <c r="N19" s="618"/>
    </row>
    <row r="20" spans="1:14" s="617" customFormat="1" ht="12.75" x14ac:dyDescent="0.2">
      <c r="A20" s="618" t="s">
        <v>67</v>
      </c>
      <c r="B20" s="568">
        <f>'HB1 - summary'!O18</f>
        <v>21.6</v>
      </c>
      <c r="C20" s="569"/>
      <c r="D20" s="348">
        <v>2000</v>
      </c>
      <c r="E20" s="348"/>
      <c r="F20" s="348">
        <v>1800</v>
      </c>
      <c r="G20" s="348">
        <v>2300</v>
      </c>
      <c r="H20" s="570">
        <f t="shared" si="0"/>
        <v>0.125</v>
      </c>
      <c r="I20" s="348"/>
      <c r="J20" s="571">
        <f t="shared" si="1"/>
        <v>10.8</v>
      </c>
      <c r="K20" s="618"/>
      <c r="L20" s="571">
        <f t="shared" si="2"/>
        <v>9.3913043478260878</v>
      </c>
      <c r="M20" s="571">
        <f t="shared" si="3"/>
        <v>12</v>
      </c>
      <c r="N20" s="618"/>
    </row>
    <row r="21" spans="1:14" s="617" customFormat="1" ht="12.75" x14ac:dyDescent="0.2">
      <c r="A21" s="618" t="s">
        <v>29</v>
      </c>
      <c r="B21" s="568">
        <f>'HB1 - summary'!O19</f>
        <v>66.400000000000006</v>
      </c>
      <c r="C21" s="569"/>
      <c r="D21" s="348">
        <v>6900</v>
      </c>
      <c r="E21" s="348"/>
      <c r="F21" s="348">
        <v>6400</v>
      </c>
      <c r="G21" s="348">
        <v>7400</v>
      </c>
      <c r="H21" s="570">
        <f t="shared" si="0"/>
        <v>7.2463768115942032E-2</v>
      </c>
      <c r="I21" s="348"/>
      <c r="J21" s="571">
        <f t="shared" si="1"/>
        <v>9.6231884057971016</v>
      </c>
      <c r="K21" s="618"/>
      <c r="L21" s="571">
        <f t="shared" si="2"/>
        <v>8.9729729729729737</v>
      </c>
      <c r="M21" s="571">
        <f t="shared" si="3"/>
        <v>10.375</v>
      </c>
      <c r="N21" s="618"/>
    </row>
    <row r="22" spans="1:14" s="617" customFormat="1" ht="12.75" x14ac:dyDescent="0.2">
      <c r="A22" s="618" t="s">
        <v>30</v>
      </c>
      <c r="B22" s="568">
        <f>'HB1 - summary'!O20</f>
        <v>86.2</v>
      </c>
      <c r="C22" s="569"/>
      <c r="D22" s="348">
        <v>9800</v>
      </c>
      <c r="E22" s="348"/>
      <c r="F22" s="348">
        <v>8900</v>
      </c>
      <c r="G22" s="348">
        <v>10900</v>
      </c>
      <c r="H22" s="570">
        <f t="shared" si="0"/>
        <v>0.10204081632653061</v>
      </c>
      <c r="I22" s="348"/>
      <c r="J22" s="571">
        <f t="shared" si="1"/>
        <v>8.795918367346939</v>
      </c>
      <c r="K22" s="618"/>
      <c r="L22" s="571">
        <f t="shared" si="2"/>
        <v>7.9082568807339451</v>
      </c>
      <c r="M22" s="571">
        <f t="shared" si="3"/>
        <v>9.6853932584269664</v>
      </c>
      <c r="N22" s="618"/>
    </row>
    <row r="23" spans="1:14" s="617" customFormat="1" ht="12.75" x14ac:dyDescent="0.2">
      <c r="A23" s="618" t="s">
        <v>31</v>
      </c>
      <c r="B23" s="568">
        <f>'HB1 - summary'!O21</f>
        <v>0.8</v>
      </c>
      <c r="C23" s="569"/>
      <c r="D23" s="374">
        <v>30</v>
      </c>
      <c r="E23" s="374"/>
      <c r="F23" s="374">
        <v>20</v>
      </c>
      <c r="G23" s="374">
        <v>110</v>
      </c>
      <c r="H23" s="570">
        <f t="shared" si="0"/>
        <v>1.5</v>
      </c>
      <c r="I23" s="374"/>
      <c r="J23" s="571">
        <f t="shared" si="1"/>
        <v>26.666666666666668</v>
      </c>
      <c r="K23" s="618"/>
      <c r="L23" s="571">
        <f t="shared" si="2"/>
        <v>7.2727272727272725</v>
      </c>
      <c r="M23" s="571">
        <f t="shared" si="3"/>
        <v>40</v>
      </c>
      <c r="N23" s="618"/>
    </row>
    <row r="24" spans="1:14" s="617" customFormat="1" ht="12.75" x14ac:dyDescent="0.2">
      <c r="A24" s="618" t="s">
        <v>32</v>
      </c>
      <c r="B24" s="568">
        <f>'HB1 - summary'!O22</f>
        <v>2.2000000000000002</v>
      </c>
      <c r="C24" s="569"/>
      <c r="D24" s="348">
        <v>340</v>
      </c>
      <c r="E24" s="348"/>
      <c r="F24" s="348">
        <v>130</v>
      </c>
      <c r="G24" s="348">
        <v>1300</v>
      </c>
      <c r="H24" s="570">
        <f>AVERAGE((D24-F24)/D24,(G24-D24)/D24)</f>
        <v>1.7205882352941178</v>
      </c>
      <c r="I24" s="348"/>
      <c r="J24" s="571">
        <f>1000*B24/D24</f>
        <v>6.4705882352941178</v>
      </c>
      <c r="K24" s="618"/>
      <c r="L24" s="571">
        <f>1000*B24/G24</f>
        <v>1.6923076923076923</v>
      </c>
      <c r="M24" s="571">
        <f>1000*B24/F24</f>
        <v>16.923076923076923</v>
      </c>
      <c r="N24" s="618"/>
    </row>
    <row r="25" spans="1:14" s="617" customFormat="1" ht="12.75" x14ac:dyDescent="0.2">
      <c r="A25" s="618" t="s">
        <v>33</v>
      </c>
      <c r="B25" s="568">
        <f>'HB1 - summary'!O23</f>
        <v>43.8</v>
      </c>
      <c r="C25" s="569"/>
      <c r="D25" s="348">
        <v>4600</v>
      </c>
      <c r="E25" s="348"/>
      <c r="F25" s="348">
        <v>4300</v>
      </c>
      <c r="G25" s="348">
        <v>5000</v>
      </c>
      <c r="H25" s="570">
        <f>AVERAGE((D25-F25)/D25,(G25-D25)/D25)</f>
        <v>7.6086956521739135E-2</v>
      </c>
      <c r="I25" s="348"/>
      <c r="J25" s="571">
        <f>1000*B25/D25</f>
        <v>9.5217391304347831</v>
      </c>
      <c r="K25" s="618"/>
      <c r="L25" s="571">
        <f>1000*B25/G25</f>
        <v>8.76</v>
      </c>
      <c r="M25" s="571">
        <f>1000*B25/F25</f>
        <v>10.186046511627907</v>
      </c>
      <c r="N25" s="618"/>
    </row>
    <row r="26" spans="1:14" s="617" customFormat="1" ht="12.75" x14ac:dyDescent="0.2">
      <c r="A26" s="618" t="s">
        <v>34</v>
      </c>
      <c r="B26" s="568">
        <f>'HB1 - summary'!O24</f>
        <v>1.2</v>
      </c>
      <c r="C26" s="569"/>
      <c r="D26" s="348">
        <v>110</v>
      </c>
      <c r="E26" s="348"/>
      <c r="F26" s="348">
        <v>70</v>
      </c>
      <c r="G26" s="348">
        <v>240</v>
      </c>
      <c r="H26" s="570">
        <f>AVERAGE((D26-F26)/D26,(G26-D26)/D26)</f>
        <v>0.77272727272727271</v>
      </c>
      <c r="I26" s="348"/>
      <c r="J26" s="571">
        <f>1000*B26/D26</f>
        <v>10.909090909090908</v>
      </c>
      <c r="K26" s="618"/>
      <c r="L26" s="571">
        <f>1000*B26/G26</f>
        <v>5</v>
      </c>
      <c r="M26" s="571">
        <f>1000*B26/F26</f>
        <v>17.142857142857142</v>
      </c>
      <c r="N26" s="618"/>
    </row>
    <row r="27" spans="1:14" s="617" customFormat="1" ht="6" customHeight="1" x14ac:dyDescent="0.2">
      <c r="A27" s="620"/>
      <c r="B27" s="620"/>
      <c r="C27" s="620"/>
      <c r="D27" s="620"/>
      <c r="E27" s="620"/>
      <c r="F27" s="620"/>
      <c r="G27" s="620"/>
      <c r="H27" s="620"/>
      <c r="I27" s="620"/>
      <c r="J27" s="620"/>
      <c r="K27" s="620"/>
      <c r="L27" s="620"/>
      <c r="M27" s="620"/>
      <c r="N27" s="618"/>
    </row>
    <row r="28" spans="1:14" ht="6" customHeight="1" x14ac:dyDescent="0.2">
      <c r="A28" s="616"/>
      <c r="B28" s="616"/>
      <c r="C28" s="616"/>
      <c r="D28" s="616"/>
      <c r="E28" s="616"/>
      <c r="F28" s="616"/>
      <c r="G28" s="616"/>
      <c r="H28" s="616"/>
      <c r="I28" s="616"/>
      <c r="J28" s="616"/>
      <c r="K28" s="616"/>
      <c r="L28" s="616"/>
      <c r="M28" s="616"/>
      <c r="N28" s="616"/>
    </row>
    <row r="29" spans="1:14" ht="12.75" x14ac:dyDescent="0.2">
      <c r="A29" s="542" t="s">
        <v>210</v>
      </c>
      <c r="B29" s="616"/>
      <c r="C29" s="616"/>
      <c r="D29" s="616"/>
      <c r="E29" s="616"/>
      <c r="F29" s="616"/>
      <c r="G29" s="616"/>
      <c r="H29" s="616"/>
      <c r="I29" s="616"/>
      <c r="J29" s="616"/>
      <c r="K29" s="616"/>
      <c r="L29" s="616"/>
      <c r="M29" s="616"/>
      <c r="N29" s="616"/>
    </row>
    <row r="30" spans="1:14" ht="24" customHeight="1" x14ac:dyDescent="0.2">
      <c r="A30" s="919" t="s">
        <v>785</v>
      </c>
      <c r="B30" s="919"/>
      <c r="C30" s="919"/>
      <c r="D30" s="919"/>
      <c r="E30" s="919"/>
      <c r="F30" s="919"/>
      <c r="G30" s="919"/>
      <c r="H30" s="919"/>
      <c r="I30" s="919"/>
      <c r="J30" s="919"/>
      <c r="K30" s="919"/>
      <c r="L30" s="919"/>
      <c r="M30" s="919"/>
      <c r="N30" s="616"/>
    </row>
    <row r="31" spans="1:14" ht="33.75" customHeight="1" x14ac:dyDescent="0.2">
      <c r="A31" s="887" t="s">
        <v>781</v>
      </c>
      <c r="B31" s="887"/>
      <c r="C31" s="887"/>
      <c r="D31" s="887"/>
      <c r="E31" s="887"/>
      <c r="F31" s="887"/>
      <c r="G31" s="887"/>
      <c r="H31" s="887"/>
      <c r="I31" s="887"/>
      <c r="J31" s="887"/>
      <c r="K31" s="887"/>
      <c r="L31" s="887"/>
      <c r="M31" s="887"/>
      <c r="N31" s="616"/>
    </row>
    <row r="32" spans="1:14" ht="24" customHeight="1" x14ac:dyDescent="0.2">
      <c r="A32" s="887" t="s">
        <v>757</v>
      </c>
      <c r="B32" s="887"/>
      <c r="C32" s="887"/>
      <c r="D32" s="887"/>
      <c r="E32" s="887"/>
      <c r="F32" s="887"/>
      <c r="G32" s="887"/>
      <c r="H32" s="887"/>
      <c r="I32" s="887"/>
      <c r="J32" s="887"/>
      <c r="K32" s="887"/>
      <c r="L32" s="887"/>
      <c r="M32" s="887"/>
      <c r="N32" s="616"/>
    </row>
    <row r="33" spans="1:14" ht="12.75" customHeight="1" x14ac:dyDescent="0.2">
      <c r="A33" s="915" t="s">
        <v>374</v>
      </c>
      <c r="B33" s="915"/>
      <c r="C33" s="915"/>
      <c r="D33" s="915"/>
      <c r="E33" s="915"/>
      <c r="F33" s="915"/>
      <c r="G33" s="915"/>
      <c r="H33" s="915"/>
      <c r="I33" s="915"/>
      <c r="J33" s="915"/>
      <c r="K33" s="915"/>
      <c r="L33" s="915"/>
      <c r="M33" s="616"/>
      <c r="N33" s="616"/>
    </row>
    <row r="34" spans="1:14" ht="22.9" customHeight="1" x14ac:dyDescent="0.2">
      <c r="A34" s="887" t="s">
        <v>782</v>
      </c>
      <c r="B34" s="887"/>
      <c r="C34" s="887"/>
      <c r="D34" s="887"/>
      <c r="E34" s="887"/>
      <c r="F34" s="887"/>
      <c r="G34" s="887"/>
      <c r="H34" s="887"/>
      <c r="I34" s="887"/>
      <c r="J34" s="887"/>
      <c r="K34" s="887"/>
      <c r="L34" s="887"/>
      <c r="M34" s="887"/>
      <c r="N34" s="616"/>
    </row>
    <row r="35" spans="1:14" ht="12" customHeight="1" x14ac:dyDescent="0.2">
      <c r="A35" s="920" t="s">
        <v>753</v>
      </c>
      <c r="B35" s="920"/>
      <c r="C35" s="920"/>
      <c r="D35" s="920"/>
      <c r="E35" s="920"/>
      <c r="F35" s="920"/>
      <c r="G35" s="920"/>
      <c r="H35" s="920"/>
      <c r="I35" s="920"/>
      <c r="J35" s="920"/>
      <c r="K35" s="616"/>
      <c r="L35" s="616"/>
      <c r="M35" s="616"/>
      <c r="N35" s="616"/>
    </row>
    <row r="36" spans="1:14" ht="12" customHeight="1" x14ac:dyDescent="0.2">
      <c r="A36" s="915" t="s">
        <v>317</v>
      </c>
      <c r="B36" s="915"/>
      <c r="C36" s="915"/>
      <c r="D36" s="915"/>
      <c r="E36" s="915"/>
      <c r="F36" s="915"/>
      <c r="G36" s="915"/>
      <c r="H36" s="915"/>
      <c r="I36" s="915"/>
      <c r="J36" s="915"/>
      <c r="K36" s="915"/>
      <c r="L36" s="616"/>
      <c r="M36" s="616"/>
      <c r="N36" s="616"/>
    </row>
    <row r="37" spans="1:14" ht="12" customHeight="1" x14ac:dyDescent="0.2">
      <c r="A37" s="915" t="s">
        <v>754</v>
      </c>
      <c r="B37" s="915"/>
      <c r="C37" s="915"/>
      <c r="D37" s="915"/>
      <c r="E37" s="915"/>
      <c r="F37" s="915"/>
      <c r="G37" s="915"/>
      <c r="H37" s="915"/>
      <c r="I37" s="915"/>
      <c r="J37" s="915"/>
      <c r="K37" s="915"/>
      <c r="L37" s="915"/>
      <c r="M37" s="616"/>
      <c r="N37" s="616"/>
    </row>
    <row r="38" spans="1:14" ht="12" customHeight="1" x14ac:dyDescent="0.2">
      <c r="A38" s="612"/>
      <c r="B38" s="616"/>
      <c r="C38" s="616"/>
      <c r="D38" s="616"/>
      <c r="E38" s="616"/>
      <c r="F38" s="616"/>
      <c r="G38" s="616"/>
      <c r="H38" s="616"/>
      <c r="I38" s="616"/>
      <c r="J38" s="616"/>
      <c r="K38" s="616"/>
      <c r="L38" s="616"/>
      <c r="M38" s="616"/>
      <c r="N38" s="616"/>
    </row>
    <row r="39" spans="1:14" ht="12.75" x14ac:dyDescent="0.2">
      <c r="A39" s="918" t="s">
        <v>440</v>
      </c>
      <c r="B39" s="918"/>
      <c r="C39" s="616"/>
      <c r="D39" s="616"/>
      <c r="E39" s="616"/>
      <c r="F39" s="616"/>
      <c r="G39" s="616"/>
      <c r="H39" s="616"/>
      <c r="I39" s="616"/>
      <c r="J39" s="616"/>
      <c r="K39" s="616"/>
      <c r="L39" s="616"/>
      <c r="M39" s="616"/>
      <c r="N39" s="616"/>
    </row>
  </sheetData>
  <mergeCells count="17">
    <mergeCell ref="A39:B39"/>
    <mergeCell ref="A1:M1"/>
    <mergeCell ref="L7:M7"/>
    <mergeCell ref="A30:M30"/>
    <mergeCell ref="A35:J35"/>
    <mergeCell ref="A37:L37"/>
    <mergeCell ref="O1:Q1"/>
    <mergeCell ref="A36:K36"/>
    <mergeCell ref="A34:M34"/>
    <mergeCell ref="A31:M31"/>
    <mergeCell ref="A32:M32"/>
    <mergeCell ref="A33:L33"/>
    <mergeCell ref="J6:M6"/>
    <mergeCell ref="J5:M5"/>
    <mergeCell ref="B5:B8"/>
    <mergeCell ref="F7:H7"/>
    <mergeCell ref="D5:H5"/>
  </mergeCells>
  <phoneticPr fontId="27" type="noConversion"/>
  <hyperlinks>
    <hyperlink ref="O1:Q1" location="Contents!A1" display="Back to contents"/>
  </hyperlinks>
  <pageMargins left="0.75" right="0.75" top="1" bottom="1" header="0.5" footer="0.5"/>
  <pageSetup paperSize="9" scale="9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5"/>
  <sheetViews>
    <sheetView zoomScaleNormal="100" workbookViewId="0">
      <selection activeCell="B1" sqref="B1:L1"/>
    </sheetView>
  </sheetViews>
  <sheetFormatPr defaultRowHeight="11.25" x14ac:dyDescent="0.2"/>
  <cols>
    <col min="1" max="1" width="2" customWidth="1"/>
    <col min="2" max="2" width="28" bestFit="1" customWidth="1"/>
    <col min="11" max="11" width="1.83203125" customWidth="1"/>
    <col min="13" max="13" width="2.5" customWidth="1"/>
  </cols>
  <sheetData>
    <row r="1" spans="2:16" ht="15.75" x14ac:dyDescent="0.25">
      <c r="B1" s="923" t="s">
        <v>712</v>
      </c>
      <c r="C1" s="924"/>
      <c r="D1" s="924"/>
      <c r="E1" s="924"/>
      <c r="F1" s="924"/>
      <c r="G1" s="924"/>
      <c r="H1" s="924"/>
      <c r="I1" s="924"/>
      <c r="J1" s="924"/>
      <c r="K1" s="924"/>
      <c r="L1" s="924"/>
      <c r="N1" s="756" t="s">
        <v>423</v>
      </c>
      <c r="O1" s="756"/>
      <c r="P1" s="756"/>
    </row>
    <row r="3" spans="2:16" ht="39" customHeight="1" x14ac:dyDescent="0.2">
      <c r="B3" s="925" t="s">
        <v>777</v>
      </c>
      <c r="C3" s="925"/>
      <c r="D3" s="925"/>
      <c r="E3" s="925"/>
      <c r="F3" s="925"/>
      <c r="G3" s="925"/>
      <c r="H3" s="925"/>
      <c r="I3" s="925"/>
      <c r="J3" s="925"/>
      <c r="K3" s="925"/>
      <c r="L3" s="925"/>
    </row>
    <row r="4" spans="2:16" ht="12.75" x14ac:dyDescent="0.2">
      <c r="B4" s="165"/>
      <c r="E4" s="42"/>
      <c r="F4" s="42"/>
    </row>
    <row r="60" spans="2:7" x14ac:dyDescent="0.2">
      <c r="B60" s="926"/>
      <c r="C60" s="926"/>
      <c r="D60" s="926"/>
      <c r="E60" s="926"/>
      <c r="F60" s="926"/>
      <c r="G60" s="926"/>
    </row>
    <row r="62" spans="2:7" x14ac:dyDescent="0.2">
      <c r="B62" s="921" t="s">
        <v>440</v>
      </c>
      <c r="C62" s="922"/>
    </row>
    <row r="63" spans="2:7" ht="5.25" customHeight="1" x14ac:dyDescent="0.2"/>
    <row r="84" spans="2:8" x14ac:dyDescent="0.2">
      <c r="B84" s="224"/>
    </row>
    <row r="85" spans="2:8" x14ac:dyDescent="0.2">
      <c r="B85" s="224"/>
      <c r="C85" s="223"/>
      <c r="D85" s="223"/>
      <c r="E85" s="223"/>
      <c r="F85" s="223"/>
      <c r="G85" s="223"/>
      <c r="H85" s="223"/>
    </row>
  </sheetData>
  <mergeCells count="5">
    <mergeCell ref="B62:C62"/>
    <mergeCell ref="B1:L1"/>
    <mergeCell ref="B3:L3"/>
    <mergeCell ref="B60:G60"/>
    <mergeCell ref="N1:P1"/>
  </mergeCells>
  <phoneticPr fontId="27" type="noConversion"/>
  <hyperlinks>
    <hyperlink ref="N1:P1" location="Contents!A1" display="Back to contents"/>
  </hyperlinks>
  <pageMargins left="0.75" right="0.75" top="1" bottom="1" header="0.5" footer="0.5"/>
  <pageSetup paperSize="9" scale="9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zoomScaleNormal="100" workbookViewId="0">
      <selection sqref="A1:Q1"/>
    </sheetView>
  </sheetViews>
  <sheetFormatPr defaultColWidth="9.1640625" defaultRowHeight="11.25" customHeight="1" x14ac:dyDescent="0.2"/>
  <cols>
    <col min="1" max="1" width="26.6640625" style="18" customWidth="1"/>
    <col min="2" max="12" width="7.33203125" style="18" customWidth="1"/>
    <col min="13" max="13" width="2.1640625" style="18" customWidth="1"/>
    <col min="14" max="15" width="10.83203125" style="18" customWidth="1"/>
    <col min="16" max="16" width="2.1640625" style="18" customWidth="1"/>
    <col min="17" max="17" width="16.83203125" style="18" customWidth="1"/>
    <col min="18" max="18" width="25.33203125" style="18" customWidth="1"/>
    <col min="19" max="19" width="2.83203125" style="18" customWidth="1"/>
    <col min="20" max="16384" width="9.1640625" style="18"/>
  </cols>
  <sheetData>
    <row r="1" spans="1:20" s="477" customFormat="1" ht="18" customHeight="1" x14ac:dyDescent="0.25">
      <c r="A1" s="927" t="s">
        <v>685</v>
      </c>
      <c r="B1" s="927"/>
      <c r="C1" s="927"/>
      <c r="D1" s="927"/>
      <c r="E1" s="927"/>
      <c r="F1" s="927"/>
      <c r="G1" s="927"/>
      <c r="H1" s="927"/>
      <c r="I1" s="927"/>
      <c r="J1" s="927"/>
      <c r="K1" s="927"/>
      <c r="L1" s="927"/>
      <c r="M1" s="927"/>
      <c r="N1" s="927"/>
      <c r="O1" s="927"/>
      <c r="P1" s="927"/>
      <c r="Q1" s="927"/>
      <c r="S1" s="601"/>
      <c r="T1" s="599" t="s">
        <v>423</v>
      </c>
    </row>
    <row r="2" spans="1:20" s="562" customFormat="1" ht="15" customHeight="1" x14ac:dyDescent="0.2">
      <c r="A2" s="578"/>
      <c r="B2" s="511"/>
      <c r="C2" s="511"/>
      <c r="D2" s="511"/>
      <c r="E2" s="511"/>
      <c r="F2" s="511"/>
      <c r="G2" s="511"/>
      <c r="H2" s="511"/>
      <c r="I2" s="511"/>
      <c r="J2" s="511"/>
      <c r="K2" s="511"/>
      <c r="L2" s="511"/>
      <c r="M2" s="498"/>
      <c r="N2" s="893" t="s">
        <v>84</v>
      </c>
      <c r="O2" s="893"/>
      <c r="P2" s="498"/>
      <c r="Q2" s="579"/>
      <c r="R2" s="510" t="s">
        <v>645</v>
      </c>
      <c r="S2" s="507"/>
    </row>
    <row r="3" spans="1:20" s="505" customFormat="1" ht="44.25" customHeight="1" x14ac:dyDescent="0.2">
      <c r="A3" s="494" t="s">
        <v>87</v>
      </c>
      <c r="B3" s="580">
        <v>2004</v>
      </c>
      <c r="C3" s="580">
        <v>2005</v>
      </c>
      <c r="D3" s="580">
        <v>2006</v>
      </c>
      <c r="E3" s="580">
        <v>2007</v>
      </c>
      <c r="F3" s="580">
        <v>2008</v>
      </c>
      <c r="G3" s="580">
        <v>2009</v>
      </c>
      <c r="H3" s="580">
        <v>2010</v>
      </c>
      <c r="I3" s="580">
        <v>2011</v>
      </c>
      <c r="J3" s="580">
        <v>2012</v>
      </c>
      <c r="K3" s="580">
        <v>2013</v>
      </c>
      <c r="L3" s="580">
        <v>2014</v>
      </c>
      <c r="N3" s="500" t="s">
        <v>643</v>
      </c>
      <c r="O3" s="500" t="s">
        <v>646</v>
      </c>
      <c r="P3" s="496"/>
      <c r="Q3" s="500" t="s">
        <v>644</v>
      </c>
      <c r="R3" s="500" t="s">
        <v>242</v>
      </c>
      <c r="S3" s="496"/>
    </row>
    <row r="4" spans="1:20" s="562" customFormat="1" ht="6" customHeight="1" x14ac:dyDescent="0.2">
      <c r="A4" s="492"/>
      <c r="B4" s="487"/>
      <c r="C4" s="487"/>
      <c r="D4" s="487"/>
      <c r="E4" s="487"/>
      <c r="F4" s="487"/>
      <c r="G4" s="487"/>
      <c r="H4" s="487"/>
      <c r="I4" s="487"/>
      <c r="J4" s="487"/>
      <c r="K4" s="487"/>
      <c r="L4" s="487"/>
      <c r="M4" s="487"/>
      <c r="N4" s="487"/>
      <c r="O4" s="487"/>
      <c r="P4" s="487"/>
      <c r="Q4" s="487"/>
      <c r="R4" s="487"/>
      <c r="S4" s="487"/>
    </row>
    <row r="5" spans="1:20" s="562" customFormat="1" ht="19.5" customHeight="1" x14ac:dyDescent="0.2">
      <c r="A5" s="562" t="s">
        <v>22</v>
      </c>
      <c r="B5" s="581">
        <v>356</v>
      </c>
      <c r="C5" s="581">
        <v>336</v>
      </c>
      <c r="D5" s="581">
        <v>421</v>
      </c>
      <c r="E5" s="581">
        <v>455</v>
      </c>
      <c r="F5" s="581">
        <v>574</v>
      </c>
      <c r="G5" s="581">
        <v>545</v>
      </c>
      <c r="H5" s="581">
        <v>485</v>
      </c>
      <c r="I5" s="581">
        <v>584</v>
      </c>
      <c r="J5" s="581">
        <v>581</v>
      </c>
      <c r="K5" s="581">
        <v>527</v>
      </c>
      <c r="L5" s="581">
        <v>613</v>
      </c>
      <c r="N5" s="581">
        <f>'HB1 and C1 calc 00-04 averages'!H8</f>
        <v>335.8</v>
      </c>
      <c r="O5" s="581">
        <f>AVERAGE(H5:L5)</f>
        <v>558</v>
      </c>
      <c r="P5" s="514"/>
      <c r="Q5" s="517">
        <f>SUM(Q7:Q38)</f>
        <v>5313600</v>
      </c>
      <c r="R5" s="515">
        <f>1000*O5/Q5</f>
        <v>0.10501355013550136</v>
      </c>
      <c r="S5" s="515"/>
    </row>
    <row r="6" spans="1:20" s="165" customFormat="1" ht="6" customHeight="1" x14ac:dyDescent="0.2">
      <c r="A6" s="483"/>
      <c r="B6" s="483"/>
      <c r="C6" s="483"/>
      <c r="G6" s="582"/>
      <c r="H6" s="583"/>
      <c r="I6" s="584"/>
      <c r="J6" s="584"/>
      <c r="K6" s="584"/>
      <c r="L6" s="584"/>
      <c r="N6" s="581"/>
      <c r="O6" s="585"/>
      <c r="Q6" s="586"/>
      <c r="R6" s="520"/>
      <c r="S6" s="520"/>
    </row>
    <row r="7" spans="1:20" s="483" customFormat="1" ht="14.1" customHeight="1" x14ac:dyDescent="0.2">
      <c r="A7" s="573" t="s">
        <v>81</v>
      </c>
      <c r="B7" s="585">
        <v>27</v>
      </c>
      <c r="C7" s="585">
        <v>11</v>
      </c>
      <c r="D7" s="585">
        <v>26</v>
      </c>
      <c r="E7" s="585">
        <v>23</v>
      </c>
      <c r="F7" s="585">
        <v>27</v>
      </c>
      <c r="G7" s="585">
        <v>27</v>
      </c>
      <c r="H7" s="585">
        <v>31</v>
      </c>
      <c r="I7" s="585">
        <v>29</v>
      </c>
      <c r="J7" s="585">
        <v>16</v>
      </c>
      <c r="K7" s="585">
        <v>24</v>
      </c>
      <c r="L7" s="585">
        <v>26</v>
      </c>
      <c r="N7" s="585">
        <f>'HB1 and C1 calc 00-04 averages'!H10</f>
        <v>27.2</v>
      </c>
      <c r="O7" s="585">
        <f>AVERAGE(H7:L7)</f>
        <v>25.2</v>
      </c>
      <c r="P7" s="574"/>
      <c r="Q7" s="574">
        <f>'C4 calc LA rates'!B45</f>
        <v>224970</v>
      </c>
      <c r="R7" s="520">
        <f>1000*O7/Q7</f>
        <v>0.11201493532470996</v>
      </c>
      <c r="S7" s="520"/>
    </row>
    <row r="8" spans="1:20" s="483" customFormat="1" ht="14.1" customHeight="1" x14ac:dyDescent="0.2">
      <c r="A8" s="573" t="s">
        <v>80</v>
      </c>
      <c r="B8" s="585">
        <v>8</v>
      </c>
      <c r="C8" s="585">
        <v>10</v>
      </c>
      <c r="D8" s="585">
        <v>16</v>
      </c>
      <c r="E8" s="585">
        <v>17</v>
      </c>
      <c r="F8" s="585">
        <v>11</v>
      </c>
      <c r="G8" s="585">
        <v>18</v>
      </c>
      <c r="H8" s="585">
        <v>10</v>
      </c>
      <c r="I8" s="585">
        <v>19</v>
      </c>
      <c r="J8" s="585">
        <v>9</v>
      </c>
      <c r="K8" s="585">
        <v>21</v>
      </c>
      <c r="L8" s="585">
        <v>8</v>
      </c>
      <c r="N8" s="585">
        <f>'HB1 and C1 calc 00-04 averages'!H11</f>
        <v>10</v>
      </c>
      <c r="O8" s="585">
        <f t="shared" ref="O8:O38" si="0">AVERAGE(H8:L8)</f>
        <v>13.4</v>
      </c>
      <c r="P8" s="574"/>
      <c r="Q8" s="574">
        <f>'C4 calc LA rates'!B46</f>
        <v>255540</v>
      </c>
      <c r="R8" s="520">
        <f t="shared" ref="R8:R38" si="1">1000*O8/Q8</f>
        <v>5.2437974485403459E-2</v>
      </c>
      <c r="S8" s="520"/>
    </row>
    <row r="9" spans="1:20" s="483" customFormat="1" ht="14.1" customHeight="1" x14ac:dyDescent="0.2">
      <c r="A9" s="573" t="s">
        <v>79</v>
      </c>
      <c r="B9" s="585">
        <v>8</v>
      </c>
      <c r="C9" s="585">
        <v>8</v>
      </c>
      <c r="D9" s="585">
        <v>11</v>
      </c>
      <c r="E9" s="585">
        <v>3</v>
      </c>
      <c r="F9" s="585">
        <v>8</v>
      </c>
      <c r="G9" s="585">
        <v>9</v>
      </c>
      <c r="H9" s="585">
        <v>9</v>
      </c>
      <c r="I9" s="585">
        <v>8</v>
      </c>
      <c r="J9" s="585">
        <v>8</v>
      </c>
      <c r="K9" s="585">
        <v>10</v>
      </c>
      <c r="L9" s="585">
        <v>8</v>
      </c>
      <c r="N9" s="585">
        <f>'HB1 and C1 calc 00-04 averages'!H12</f>
        <v>4.2</v>
      </c>
      <c r="O9" s="585">
        <f t="shared" si="0"/>
        <v>8.6</v>
      </c>
      <c r="P9" s="574"/>
      <c r="Q9" s="574">
        <f>'C4 calc LA rates'!B47</f>
        <v>116210</v>
      </c>
      <c r="R9" s="520">
        <f t="shared" si="1"/>
        <v>7.4003958351260654E-2</v>
      </c>
      <c r="S9" s="520"/>
    </row>
    <row r="10" spans="1:20" s="483" customFormat="1" ht="14.1" customHeight="1" x14ac:dyDescent="0.2">
      <c r="A10" s="573" t="s">
        <v>78</v>
      </c>
      <c r="B10" s="585">
        <v>4</v>
      </c>
      <c r="C10" s="585">
        <v>3</v>
      </c>
      <c r="D10" s="585">
        <v>1</v>
      </c>
      <c r="E10" s="585">
        <v>9</v>
      </c>
      <c r="F10" s="585">
        <v>4</v>
      </c>
      <c r="G10" s="585">
        <v>7</v>
      </c>
      <c r="H10" s="585">
        <v>4</v>
      </c>
      <c r="I10" s="585">
        <v>12</v>
      </c>
      <c r="J10" s="585">
        <v>7</v>
      </c>
      <c r="K10" s="585">
        <v>5</v>
      </c>
      <c r="L10" s="585">
        <v>8</v>
      </c>
      <c r="N10" s="585">
        <f>'HB1 and C1 calc 00-04 averages'!H13</f>
        <v>3.2</v>
      </c>
      <c r="O10" s="585">
        <f t="shared" si="0"/>
        <v>7.2</v>
      </c>
      <c r="P10" s="574"/>
      <c r="Q10" s="574">
        <f>'C4 calc LA rates'!B48</f>
        <v>86900</v>
      </c>
      <c r="R10" s="520">
        <f t="shared" si="1"/>
        <v>8.2853855005753735E-2</v>
      </c>
      <c r="S10" s="520"/>
    </row>
    <row r="11" spans="1:20" s="483" customFormat="1" ht="14.1" customHeight="1" x14ac:dyDescent="0.2">
      <c r="A11" s="573" t="s">
        <v>77</v>
      </c>
      <c r="B11" s="585">
        <v>5</v>
      </c>
      <c r="C11" s="585">
        <v>3</v>
      </c>
      <c r="D11" s="585">
        <v>7</v>
      </c>
      <c r="E11" s="585">
        <v>5</v>
      </c>
      <c r="F11" s="585">
        <v>4</v>
      </c>
      <c r="G11" s="585">
        <v>3</v>
      </c>
      <c r="H11" s="585">
        <v>1</v>
      </c>
      <c r="I11" s="585">
        <v>6</v>
      </c>
      <c r="J11" s="585">
        <v>11</v>
      </c>
      <c r="K11" s="585">
        <v>7</v>
      </c>
      <c r="L11" s="585">
        <v>6</v>
      </c>
      <c r="N11" s="585">
        <f>'HB1 and C1 calc 00-04 averages'!H14</f>
        <v>2.8</v>
      </c>
      <c r="O11" s="585">
        <f t="shared" si="0"/>
        <v>6.2</v>
      </c>
      <c r="P11" s="574"/>
      <c r="Q11" s="574">
        <f>'C4 calc LA rates'!B49</f>
        <v>51280</v>
      </c>
      <c r="R11" s="520">
        <f t="shared" si="1"/>
        <v>0.12090483619344773</v>
      </c>
      <c r="S11" s="520"/>
    </row>
    <row r="12" spans="1:20" s="483" customFormat="1" ht="14.1" customHeight="1" x14ac:dyDescent="0.2">
      <c r="A12" s="573" t="s">
        <v>25</v>
      </c>
      <c r="B12" s="585">
        <v>7</v>
      </c>
      <c r="C12" s="585">
        <v>7</v>
      </c>
      <c r="D12" s="585">
        <v>5</v>
      </c>
      <c r="E12" s="585">
        <v>10</v>
      </c>
      <c r="F12" s="585">
        <v>9</v>
      </c>
      <c r="G12" s="585">
        <v>8</v>
      </c>
      <c r="H12" s="585">
        <v>6</v>
      </c>
      <c r="I12" s="585">
        <v>12</v>
      </c>
      <c r="J12" s="585">
        <v>6</v>
      </c>
      <c r="K12" s="585">
        <v>9</v>
      </c>
      <c r="L12" s="585">
        <v>13</v>
      </c>
      <c r="N12" s="585">
        <f>'HB1 and C1 calc 00-04 averages'!H15</f>
        <v>8</v>
      </c>
      <c r="O12" s="585">
        <f t="shared" si="0"/>
        <v>9.1999999999999993</v>
      </c>
      <c r="P12" s="574"/>
      <c r="Q12" s="574">
        <f>'C4 calc LA rates'!B50</f>
        <v>150830</v>
      </c>
      <c r="R12" s="520">
        <f t="shared" si="1"/>
        <v>6.0995823112112976E-2</v>
      </c>
      <c r="S12" s="520"/>
    </row>
    <row r="13" spans="1:20" s="483" customFormat="1" ht="14.1" customHeight="1" x14ac:dyDescent="0.2">
      <c r="A13" s="573" t="s">
        <v>76</v>
      </c>
      <c r="B13" s="585">
        <v>11</v>
      </c>
      <c r="C13" s="585">
        <v>11</v>
      </c>
      <c r="D13" s="585">
        <v>16</v>
      </c>
      <c r="E13" s="585">
        <v>23</v>
      </c>
      <c r="F13" s="585">
        <v>29</v>
      </c>
      <c r="G13" s="585">
        <v>30</v>
      </c>
      <c r="H13" s="585">
        <v>22</v>
      </c>
      <c r="I13" s="585">
        <v>32</v>
      </c>
      <c r="J13" s="585">
        <v>39</v>
      </c>
      <c r="K13" s="585">
        <v>24</v>
      </c>
      <c r="L13" s="585">
        <v>31</v>
      </c>
      <c r="N13" s="585">
        <f>'HB1 and C1 calc 00-04 averages'!H16</f>
        <v>9.1999999999999993</v>
      </c>
      <c r="O13" s="585">
        <f t="shared" si="0"/>
        <v>29.6</v>
      </c>
      <c r="P13" s="574"/>
      <c r="Q13" s="574">
        <f>'C4 calc LA rates'!B51</f>
        <v>147800</v>
      </c>
      <c r="R13" s="520">
        <f t="shared" si="1"/>
        <v>0.20027063599458728</v>
      </c>
      <c r="S13" s="520"/>
    </row>
    <row r="14" spans="1:20" s="483" customFormat="1" ht="14.1" customHeight="1" x14ac:dyDescent="0.2">
      <c r="A14" s="573" t="s">
        <v>75</v>
      </c>
      <c r="B14" s="585">
        <v>4</v>
      </c>
      <c r="C14" s="585">
        <v>4</v>
      </c>
      <c r="D14" s="585">
        <v>9</v>
      </c>
      <c r="E14" s="585">
        <v>13</v>
      </c>
      <c r="F14" s="585">
        <v>13</v>
      </c>
      <c r="G14" s="585">
        <v>12</v>
      </c>
      <c r="H14" s="585">
        <v>11</v>
      </c>
      <c r="I14" s="585">
        <v>17</v>
      </c>
      <c r="J14" s="585">
        <v>15</v>
      </c>
      <c r="K14" s="585">
        <v>12</v>
      </c>
      <c r="L14" s="585">
        <v>17</v>
      </c>
      <c r="N14" s="585">
        <f>'HB1 and C1 calc 00-04 averages'!H17</f>
        <v>6.4</v>
      </c>
      <c r="O14" s="585">
        <f t="shared" si="0"/>
        <v>14.4</v>
      </c>
      <c r="P14" s="574"/>
      <c r="Q14" s="574">
        <f>'C4 calc LA rates'!B52</f>
        <v>122720</v>
      </c>
      <c r="R14" s="520">
        <f t="shared" si="1"/>
        <v>0.11734028683181226</v>
      </c>
      <c r="S14" s="520"/>
    </row>
    <row r="15" spans="1:20" s="483" customFormat="1" ht="14.1" customHeight="1" x14ac:dyDescent="0.2">
      <c r="A15" s="573" t="s">
        <v>74</v>
      </c>
      <c r="B15" s="585">
        <v>5</v>
      </c>
      <c r="C15" s="585">
        <v>1</v>
      </c>
      <c r="D15" s="585">
        <v>2</v>
      </c>
      <c r="E15" s="585">
        <v>7</v>
      </c>
      <c r="F15" s="585">
        <v>6</v>
      </c>
      <c r="G15" s="585">
        <v>5</v>
      </c>
      <c r="H15" s="585">
        <v>6</v>
      </c>
      <c r="I15" s="585">
        <v>2</v>
      </c>
      <c r="J15" s="585">
        <v>4</v>
      </c>
      <c r="K15" s="585">
        <v>1</v>
      </c>
      <c r="L15" s="585">
        <v>4</v>
      </c>
      <c r="N15" s="585">
        <f>'HB1 and C1 calc 00-04 averages'!H18</f>
        <v>3.8</v>
      </c>
      <c r="O15" s="585">
        <f t="shared" si="0"/>
        <v>3.4</v>
      </c>
      <c r="P15" s="574"/>
      <c r="Q15" s="574">
        <f>'C4 calc LA rates'!B53</f>
        <v>105880</v>
      </c>
      <c r="R15" s="520">
        <f t="shared" si="1"/>
        <v>3.2111824707215714E-2</v>
      </c>
      <c r="S15" s="520"/>
    </row>
    <row r="16" spans="1:20" s="483" customFormat="1" ht="14.1" customHeight="1" x14ac:dyDescent="0.2">
      <c r="A16" s="573" t="s">
        <v>73</v>
      </c>
      <c r="B16" s="585">
        <v>2</v>
      </c>
      <c r="C16" s="585">
        <v>5</v>
      </c>
      <c r="D16" s="585">
        <v>3</v>
      </c>
      <c r="E16" s="585">
        <v>4</v>
      </c>
      <c r="F16" s="585">
        <v>7</v>
      </c>
      <c r="G16" s="585">
        <v>6</v>
      </c>
      <c r="H16" s="585">
        <v>7</v>
      </c>
      <c r="I16" s="585">
        <v>8</v>
      </c>
      <c r="J16" s="585">
        <v>6</v>
      </c>
      <c r="K16" s="585">
        <v>8</v>
      </c>
      <c r="L16" s="585">
        <v>11</v>
      </c>
      <c r="N16" s="585">
        <f>'HB1 and C1 calc 00-04 averages'!H19</f>
        <v>3</v>
      </c>
      <c r="O16" s="585">
        <f t="shared" si="0"/>
        <v>8</v>
      </c>
      <c r="P16" s="574"/>
      <c r="Q16" s="574">
        <f>'C4 calc LA rates'!B54</f>
        <v>100850</v>
      </c>
      <c r="R16" s="520">
        <f t="shared" si="1"/>
        <v>7.932573128408528E-2</v>
      </c>
      <c r="S16" s="520"/>
    </row>
    <row r="17" spans="1:19" s="483" customFormat="1" ht="14.1" customHeight="1" x14ac:dyDescent="0.2">
      <c r="A17" s="575" t="s">
        <v>72</v>
      </c>
      <c r="B17" s="585">
        <v>5</v>
      </c>
      <c r="C17" s="585">
        <v>1</v>
      </c>
      <c r="D17" s="585">
        <v>3</v>
      </c>
      <c r="E17" s="585">
        <v>3</v>
      </c>
      <c r="F17" s="585">
        <v>6</v>
      </c>
      <c r="G17" s="585">
        <v>7</v>
      </c>
      <c r="H17" s="585">
        <v>4</v>
      </c>
      <c r="I17" s="585">
        <v>3</v>
      </c>
      <c r="J17" s="585">
        <v>4</v>
      </c>
      <c r="K17" s="585">
        <v>3</v>
      </c>
      <c r="L17" s="585">
        <v>5</v>
      </c>
      <c r="N17" s="585">
        <f>'HB1 and C1 calc 00-04 averages'!H20</f>
        <v>4</v>
      </c>
      <c r="O17" s="585">
        <f t="shared" si="0"/>
        <v>3.8</v>
      </c>
      <c r="P17" s="574"/>
      <c r="Q17" s="574">
        <f>'C4 calc LA rates'!B55</f>
        <v>91030</v>
      </c>
      <c r="R17" s="520">
        <f t="shared" si="1"/>
        <v>4.1744479841810393E-2</v>
      </c>
      <c r="S17" s="520"/>
    </row>
    <row r="18" spans="1:19" s="483" customFormat="1" ht="14.1" customHeight="1" x14ac:dyDescent="0.2">
      <c r="A18" s="573" t="s">
        <v>71</v>
      </c>
      <c r="B18" s="585">
        <v>17</v>
      </c>
      <c r="C18" s="585">
        <v>41</v>
      </c>
      <c r="D18" s="585">
        <v>30</v>
      </c>
      <c r="E18" s="585">
        <v>43</v>
      </c>
      <c r="F18" s="585">
        <v>66</v>
      </c>
      <c r="G18" s="585">
        <v>45</v>
      </c>
      <c r="H18" s="585">
        <v>47</v>
      </c>
      <c r="I18" s="585">
        <v>48</v>
      </c>
      <c r="J18" s="585">
        <v>57</v>
      </c>
      <c r="K18" s="585">
        <v>64</v>
      </c>
      <c r="L18" s="585">
        <v>71</v>
      </c>
      <c r="N18" s="585">
        <f>'HB1 and C1 calc 00-04 averages'!H21</f>
        <v>27.4</v>
      </c>
      <c r="O18" s="585">
        <f t="shared" si="0"/>
        <v>57.4</v>
      </c>
      <c r="P18" s="574"/>
      <c r="Q18" s="574">
        <f>'C4 calc LA rates'!B56</f>
        <v>482640</v>
      </c>
      <c r="R18" s="520">
        <f t="shared" si="1"/>
        <v>0.11892922260898392</v>
      </c>
      <c r="S18" s="520"/>
    </row>
    <row r="19" spans="1:19" s="483" customFormat="1" ht="14.1" customHeight="1" x14ac:dyDescent="0.2">
      <c r="A19" s="575" t="s">
        <v>70</v>
      </c>
      <c r="B19" s="585">
        <v>0</v>
      </c>
      <c r="C19" s="585">
        <v>1</v>
      </c>
      <c r="D19" s="585">
        <v>1</v>
      </c>
      <c r="E19" s="585">
        <v>0</v>
      </c>
      <c r="F19" s="585">
        <v>3</v>
      </c>
      <c r="G19" s="585">
        <v>2</v>
      </c>
      <c r="H19" s="585">
        <v>1</v>
      </c>
      <c r="I19" s="585">
        <v>1</v>
      </c>
      <c r="J19" s="585">
        <v>1</v>
      </c>
      <c r="K19" s="585">
        <v>2</v>
      </c>
      <c r="L19" s="585">
        <v>1</v>
      </c>
      <c r="N19" s="585">
        <f>'HB1 and C1 calc 00-04 averages'!H22</f>
        <v>0.6</v>
      </c>
      <c r="O19" s="585">
        <f t="shared" si="0"/>
        <v>1.2</v>
      </c>
      <c r="P19" s="574"/>
      <c r="Q19" s="574">
        <f>'C4 calc LA rates'!B57</f>
        <v>27560</v>
      </c>
      <c r="R19" s="520">
        <f t="shared" si="1"/>
        <v>4.3541364296081277E-2</v>
      </c>
      <c r="S19" s="520"/>
    </row>
    <row r="20" spans="1:19" s="483" customFormat="1" ht="14.1" customHeight="1" x14ac:dyDescent="0.2">
      <c r="A20" s="575" t="s">
        <v>69</v>
      </c>
      <c r="B20" s="585">
        <v>7</v>
      </c>
      <c r="C20" s="585">
        <v>8</v>
      </c>
      <c r="D20" s="585">
        <v>10</v>
      </c>
      <c r="E20" s="585">
        <v>15</v>
      </c>
      <c r="F20" s="585">
        <v>10</v>
      </c>
      <c r="G20" s="585">
        <v>5</v>
      </c>
      <c r="H20" s="585">
        <v>10</v>
      </c>
      <c r="I20" s="585">
        <v>11</v>
      </c>
      <c r="J20" s="585">
        <v>14</v>
      </c>
      <c r="K20" s="585">
        <v>11</v>
      </c>
      <c r="L20" s="585">
        <v>9</v>
      </c>
      <c r="N20" s="585">
        <f>'HB1 and C1 calc 00-04 averages'!H23</f>
        <v>5.8</v>
      </c>
      <c r="O20" s="585">
        <f t="shared" si="0"/>
        <v>11</v>
      </c>
      <c r="P20" s="574"/>
      <c r="Q20" s="574">
        <f>'C4 calc LA rates'!B58</f>
        <v>156800</v>
      </c>
      <c r="R20" s="520">
        <f t="shared" si="1"/>
        <v>7.0153061224489791E-2</v>
      </c>
      <c r="S20" s="520"/>
    </row>
    <row r="21" spans="1:19" s="483" customFormat="1" ht="14.1" customHeight="1" x14ac:dyDescent="0.2">
      <c r="A21" s="575" t="s">
        <v>26</v>
      </c>
      <c r="B21" s="585">
        <v>17</v>
      </c>
      <c r="C21" s="585">
        <v>21</v>
      </c>
      <c r="D21" s="585">
        <v>19</v>
      </c>
      <c r="E21" s="585">
        <v>28</v>
      </c>
      <c r="F21" s="585">
        <v>37</v>
      </c>
      <c r="G21" s="585">
        <v>32</v>
      </c>
      <c r="H21" s="585">
        <v>35</v>
      </c>
      <c r="I21" s="585">
        <v>34</v>
      </c>
      <c r="J21" s="585">
        <v>38</v>
      </c>
      <c r="K21" s="585">
        <v>39</v>
      </c>
      <c r="L21" s="585">
        <v>46</v>
      </c>
      <c r="N21" s="585">
        <f>'HB1 and C1 calc 00-04 averages'!H24</f>
        <v>12.8</v>
      </c>
      <c r="O21" s="585">
        <f t="shared" si="0"/>
        <v>38.4</v>
      </c>
      <c r="P21" s="574"/>
      <c r="Q21" s="574">
        <f>'C4 calc LA rates'!B59</f>
        <v>366220</v>
      </c>
      <c r="R21" s="520">
        <f t="shared" si="1"/>
        <v>0.10485500518813828</v>
      </c>
      <c r="S21" s="520"/>
    </row>
    <row r="22" spans="1:19" s="483" customFormat="1" ht="14.1" customHeight="1" x14ac:dyDescent="0.2">
      <c r="A22" s="575" t="s">
        <v>68</v>
      </c>
      <c r="B22" s="585">
        <v>106</v>
      </c>
      <c r="C22" s="585">
        <v>75</v>
      </c>
      <c r="D22" s="585">
        <v>113</v>
      </c>
      <c r="E22" s="585">
        <v>90</v>
      </c>
      <c r="F22" s="585">
        <v>121</v>
      </c>
      <c r="G22" s="585">
        <v>135</v>
      </c>
      <c r="H22" s="585">
        <v>94</v>
      </c>
      <c r="I22" s="585">
        <v>117</v>
      </c>
      <c r="J22" s="585">
        <v>121</v>
      </c>
      <c r="K22" s="585">
        <v>103</v>
      </c>
      <c r="L22" s="585">
        <v>114</v>
      </c>
      <c r="N22" s="585">
        <f>'HB1 and C1 calc 00-04 averages'!H25</f>
        <v>98</v>
      </c>
      <c r="O22" s="585">
        <f t="shared" si="0"/>
        <v>109.8</v>
      </c>
      <c r="P22" s="521"/>
      <c r="Q22" s="574">
        <f>'C4 calc LA rates'!B60</f>
        <v>595080</v>
      </c>
      <c r="R22" s="520">
        <f t="shared" si="1"/>
        <v>0.18451300665456746</v>
      </c>
      <c r="S22" s="520"/>
    </row>
    <row r="23" spans="1:19" s="483" customFormat="1" ht="14.1" customHeight="1" x14ac:dyDescent="0.2">
      <c r="A23" s="575" t="s">
        <v>67</v>
      </c>
      <c r="B23" s="585">
        <v>8</v>
      </c>
      <c r="C23" s="585">
        <v>10</v>
      </c>
      <c r="D23" s="585">
        <v>11</v>
      </c>
      <c r="E23" s="585">
        <v>7</v>
      </c>
      <c r="F23" s="585">
        <v>20</v>
      </c>
      <c r="G23" s="585">
        <v>14</v>
      </c>
      <c r="H23" s="585">
        <v>6</v>
      </c>
      <c r="I23" s="585">
        <v>21</v>
      </c>
      <c r="J23" s="585">
        <v>15</v>
      </c>
      <c r="K23" s="585">
        <v>13</v>
      </c>
      <c r="L23" s="585">
        <v>17</v>
      </c>
      <c r="N23" s="585">
        <f>'HB1 and C1 calc 00-04 averages'!H26</f>
        <v>5.8</v>
      </c>
      <c r="O23" s="585">
        <f t="shared" si="0"/>
        <v>14.4</v>
      </c>
      <c r="P23" s="521"/>
      <c r="Q23" s="574">
        <f>'C4 calc LA rates'!B61</f>
        <v>232910</v>
      </c>
      <c r="R23" s="520">
        <f t="shared" si="1"/>
        <v>6.1826456571207764E-2</v>
      </c>
      <c r="S23" s="520"/>
    </row>
    <row r="24" spans="1:19" s="483" customFormat="1" ht="14.1" customHeight="1" x14ac:dyDescent="0.2">
      <c r="A24" s="575" t="s">
        <v>66</v>
      </c>
      <c r="B24" s="585">
        <v>9</v>
      </c>
      <c r="C24" s="585">
        <v>7</v>
      </c>
      <c r="D24" s="585">
        <v>9</v>
      </c>
      <c r="E24" s="585">
        <v>10</v>
      </c>
      <c r="F24" s="585">
        <v>5</v>
      </c>
      <c r="G24" s="585">
        <v>7</v>
      </c>
      <c r="H24" s="585">
        <v>17</v>
      </c>
      <c r="I24" s="585">
        <v>20</v>
      </c>
      <c r="J24" s="585">
        <v>13</v>
      </c>
      <c r="K24" s="585">
        <v>10</v>
      </c>
      <c r="L24" s="585">
        <v>17</v>
      </c>
      <c r="N24" s="585">
        <f>'HB1 and C1 calc 00-04 averages'!H27</f>
        <v>9.4</v>
      </c>
      <c r="O24" s="585">
        <f t="shared" si="0"/>
        <v>15.4</v>
      </c>
      <c r="P24" s="521"/>
      <c r="Q24" s="574">
        <f>'C4 calc LA rates'!B62</f>
        <v>80680</v>
      </c>
      <c r="R24" s="520">
        <f t="shared" si="1"/>
        <v>0.19087754090233019</v>
      </c>
      <c r="S24" s="520"/>
    </row>
    <row r="25" spans="1:19" s="483" customFormat="1" ht="14.1" customHeight="1" x14ac:dyDescent="0.2">
      <c r="A25" s="575" t="s">
        <v>65</v>
      </c>
      <c r="B25" s="585">
        <v>5</v>
      </c>
      <c r="C25" s="585">
        <v>5</v>
      </c>
      <c r="D25" s="585">
        <v>6</v>
      </c>
      <c r="E25" s="585">
        <v>1</v>
      </c>
      <c r="F25" s="585">
        <v>6</v>
      </c>
      <c r="G25" s="585">
        <v>9</v>
      </c>
      <c r="H25" s="585">
        <v>7</v>
      </c>
      <c r="I25" s="585">
        <v>4</v>
      </c>
      <c r="J25" s="585">
        <v>8</v>
      </c>
      <c r="K25" s="585">
        <v>8</v>
      </c>
      <c r="L25" s="585">
        <v>7</v>
      </c>
      <c r="N25" s="585">
        <f>'HB1 and C1 calc 00-04 averages'!H28</f>
        <v>3.6</v>
      </c>
      <c r="O25" s="585">
        <f t="shared" si="0"/>
        <v>6.8</v>
      </c>
      <c r="P25" s="521"/>
      <c r="Q25" s="574">
        <f>'C4 calc LA rates'!B63</f>
        <v>84240</v>
      </c>
      <c r="R25" s="520">
        <f t="shared" si="1"/>
        <v>8.0721747388414061E-2</v>
      </c>
      <c r="S25" s="520"/>
    </row>
    <row r="26" spans="1:19" s="483" customFormat="1" ht="14.1" customHeight="1" x14ac:dyDescent="0.2">
      <c r="A26" s="575" t="s">
        <v>64</v>
      </c>
      <c r="B26" s="585">
        <v>4</v>
      </c>
      <c r="C26" s="585">
        <v>2</v>
      </c>
      <c r="D26" s="585">
        <v>5</v>
      </c>
      <c r="E26" s="585">
        <v>5</v>
      </c>
      <c r="F26" s="585">
        <v>3</v>
      </c>
      <c r="G26" s="585">
        <v>7</v>
      </c>
      <c r="H26" s="585">
        <v>3</v>
      </c>
      <c r="I26" s="585">
        <v>10</v>
      </c>
      <c r="J26" s="585">
        <v>6</v>
      </c>
      <c r="K26" s="585">
        <v>5</v>
      </c>
      <c r="L26" s="585">
        <v>2</v>
      </c>
      <c r="N26" s="585">
        <f>'HB1 and C1 calc 00-04 averages'!H29</f>
        <v>2.8</v>
      </c>
      <c r="O26" s="585">
        <f t="shared" si="0"/>
        <v>5.2</v>
      </c>
      <c r="P26" s="521"/>
      <c r="Q26" s="574">
        <f>'C4 calc LA rates'!B64</f>
        <v>92910</v>
      </c>
      <c r="R26" s="520">
        <f t="shared" si="1"/>
        <v>5.5968141211925518E-2</v>
      </c>
      <c r="S26" s="520"/>
    </row>
    <row r="27" spans="1:19" s="483" customFormat="1" ht="14.1" customHeight="1" x14ac:dyDescent="0.2">
      <c r="A27" s="575" t="s">
        <v>63</v>
      </c>
      <c r="B27" s="585">
        <v>13</v>
      </c>
      <c r="C27" s="585">
        <v>6</v>
      </c>
      <c r="D27" s="585">
        <v>11</v>
      </c>
      <c r="E27" s="585">
        <v>18</v>
      </c>
      <c r="F27" s="585">
        <v>15</v>
      </c>
      <c r="G27" s="585">
        <v>19</v>
      </c>
      <c r="H27" s="585">
        <v>12</v>
      </c>
      <c r="I27" s="585">
        <v>16</v>
      </c>
      <c r="J27" s="585">
        <v>19</v>
      </c>
      <c r="K27" s="585">
        <v>11</v>
      </c>
      <c r="L27" s="585">
        <v>15</v>
      </c>
      <c r="N27" s="585">
        <f>'HB1 and C1 calc 00-04 averages'!H30</f>
        <v>12.4</v>
      </c>
      <c r="O27" s="585">
        <f t="shared" si="0"/>
        <v>14.6</v>
      </c>
      <c r="P27" s="521"/>
      <c r="Q27" s="574">
        <f>'C4 calc LA rates'!B65</f>
        <v>137560</v>
      </c>
      <c r="R27" s="520">
        <f t="shared" si="1"/>
        <v>0.10613550450712417</v>
      </c>
      <c r="S27" s="520"/>
    </row>
    <row r="28" spans="1:19" s="483" customFormat="1" ht="14.1" customHeight="1" x14ac:dyDescent="0.2">
      <c r="A28" s="573" t="s">
        <v>62</v>
      </c>
      <c r="B28" s="585">
        <v>20</v>
      </c>
      <c r="C28" s="585">
        <v>25</v>
      </c>
      <c r="D28" s="585">
        <v>24</v>
      </c>
      <c r="E28" s="585">
        <v>27</v>
      </c>
      <c r="F28" s="585">
        <v>30</v>
      </c>
      <c r="G28" s="585">
        <v>35</v>
      </c>
      <c r="H28" s="585">
        <v>36</v>
      </c>
      <c r="I28" s="585">
        <v>27</v>
      </c>
      <c r="J28" s="585">
        <v>38</v>
      </c>
      <c r="K28" s="585">
        <v>38</v>
      </c>
      <c r="L28" s="585">
        <v>33</v>
      </c>
      <c r="N28" s="585">
        <f>'HB1 and C1 calc 00-04 averages'!H31</f>
        <v>20</v>
      </c>
      <c r="O28" s="585">
        <f t="shared" si="0"/>
        <v>34.4</v>
      </c>
      <c r="P28" s="521"/>
      <c r="Q28" s="574">
        <f>'C4 calc LA rates'!B66</f>
        <v>337870</v>
      </c>
      <c r="R28" s="520">
        <f t="shared" si="1"/>
        <v>0.10181430727794714</v>
      </c>
      <c r="S28" s="520"/>
    </row>
    <row r="29" spans="1:19" s="483" customFormat="1" ht="14.1" customHeight="1" x14ac:dyDescent="0.2">
      <c r="A29" s="575" t="s">
        <v>61</v>
      </c>
      <c r="B29" s="585">
        <v>0</v>
      </c>
      <c r="C29" s="585">
        <v>0</v>
      </c>
      <c r="D29" s="585">
        <v>1</v>
      </c>
      <c r="E29" s="585">
        <v>0</v>
      </c>
      <c r="F29" s="585">
        <v>1</v>
      </c>
      <c r="G29" s="585">
        <v>0</v>
      </c>
      <c r="H29" s="585">
        <v>2</v>
      </c>
      <c r="I29" s="585">
        <v>0</v>
      </c>
      <c r="J29" s="585">
        <v>1</v>
      </c>
      <c r="K29" s="585">
        <v>1</v>
      </c>
      <c r="L29" s="585">
        <v>0</v>
      </c>
      <c r="N29" s="585">
        <f>'HB1 and C1 calc 00-04 averages'!H32</f>
        <v>0</v>
      </c>
      <c r="O29" s="585">
        <f t="shared" si="0"/>
        <v>0.8</v>
      </c>
      <c r="P29" s="521"/>
      <c r="Q29" s="574">
        <f>'C4 calc LA rates'!B67</f>
        <v>21530</v>
      </c>
      <c r="R29" s="520">
        <f t="shared" si="1"/>
        <v>3.715745471435207E-2</v>
      </c>
      <c r="S29" s="520"/>
    </row>
    <row r="30" spans="1:19" s="483" customFormat="1" ht="14.1" customHeight="1" x14ac:dyDescent="0.2">
      <c r="A30" s="573" t="s">
        <v>60</v>
      </c>
      <c r="B30" s="585">
        <v>4</v>
      </c>
      <c r="C30" s="585">
        <v>7</v>
      </c>
      <c r="D30" s="585">
        <v>8</v>
      </c>
      <c r="E30" s="585">
        <v>3</v>
      </c>
      <c r="F30" s="585">
        <v>16</v>
      </c>
      <c r="G30" s="585">
        <v>5</v>
      </c>
      <c r="H30" s="585">
        <v>3</v>
      </c>
      <c r="I30" s="585">
        <v>5</v>
      </c>
      <c r="J30" s="585">
        <v>8</v>
      </c>
      <c r="K30" s="585">
        <v>3</v>
      </c>
      <c r="L30" s="585">
        <v>9</v>
      </c>
      <c r="N30" s="585">
        <f>'HB1 and C1 calc 00-04 averages'!H33</f>
        <v>4.4000000000000004</v>
      </c>
      <c r="O30" s="585">
        <f t="shared" si="0"/>
        <v>5.6</v>
      </c>
      <c r="P30" s="521"/>
      <c r="Q30" s="574">
        <f>'C4 calc LA rates'!B68</f>
        <v>147740</v>
      </c>
      <c r="R30" s="520">
        <f t="shared" si="1"/>
        <v>3.790442669554623E-2</v>
      </c>
      <c r="S30" s="520"/>
    </row>
    <row r="31" spans="1:19" s="483" customFormat="1" ht="14.1" customHeight="1" x14ac:dyDescent="0.2">
      <c r="A31" s="573" t="s">
        <v>59</v>
      </c>
      <c r="B31" s="585">
        <v>14</v>
      </c>
      <c r="C31" s="585">
        <v>10</v>
      </c>
      <c r="D31" s="585">
        <v>17</v>
      </c>
      <c r="E31" s="585">
        <v>21</v>
      </c>
      <c r="F31" s="585">
        <v>27</v>
      </c>
      <c r="G31" s="585">
        <v>26</v>
      </c>
      <c r="H31" s="585">
        <v>19</v>
      </c>
      <c r="I31" s="585">
        <v>24</v>
      </c>
      <c r="J31" s="585">
        <v>26</v>
      </c>
      <c r="K31" s="585">
        <v>13</v>
      </c>
      <c r="L31" s="585">
        <v>30</v>
      </c>
      <c r="N31" s="585">
        <f>'HB1 and C1 calc 00-04 averages'!H34</f>
        <v>10</v>
      </c>
      <c r="O31" s="585">
        <f t="shared" si="0"/>
        <v>22.4</v>
      </c>
      <c r="P31" s="521"/>
      <c r="Q31" s="574">
        <f>'C4 calc LA rates'!B69</f>
        <v>174310</v>
      </c>
      <c r="R31" s="520">
        <f t="shared" si="1"/>
        <v>0.12850668349492284</v>
      </c>
      <c r="S31" s="520"/>
    </row>
    <row r="32" spans="1:19" s="483" customFormat="1" ht="14.1" customHeight="1" x14ac:dyDescent="0.2">
      <c r="A32" s="573" t="s">
        <v>58</v>
      </c>
      <c r="B32" s="585">
        <v>2</v>
      </c>
      <c r="C32" s="585">
        <v>7</v>
      </c>
      <c r="D32" s="585">
        <v>2</v>
      </c>
      <c r="E32" s="585">
        <v>4</v>
      </c>
      <c r="F32" s="585">
        <v>7</v>
      </c>
      <c r="G32" s="585">
        <v>5</v>
      </c>
      <c r="H32" s="585">
        <v>9</v>
      </c>
      <c r="I32" s="585">
        <v>8</v>
      </c>
      <c r="J32" s="585">
        <v>7</v>
      </c>
      <c r="K32" s="585">
        <v>8</v>
      </c>
      <c r="L32" s="585">
        <v>11</v>
      </c>
      <c r="N32" s="585">
        <f>'HB1 and C1 calc 00-04 averages'!H35</f>
        <v>1.2</v>
      </c>
      <c r="O32" s="585">
        <f t="shared" si="0"/>
        <v>8.6</v>
      </c>
      <c r="P32" s="521"/>
      <c r="Q32" s="574">
        <f>'C4 calc LA rates'!B70</f>
        <v>113710</v>
      </c>
      <c r="R32" s="520">
        <f t="shared" si="1"/>
        <v>7.5630991117755689E-2</v>
      </c>
      <c r="S32" s="520"/>
    </row>
    <row r="33" spans="1:19" s="483" customFormat="1" ht="14.1" customHeight="1" x14ac:dyDescent="0.2">
      <c r="A33" s="573" t="s">
        <v>57</v>
      </c>
      <c r="B33" s="585">
        <v>0</v>
      </c>
      <c r="C33" s="585">
        <v>1</v>
      </c>
      <c r="D33" s="585">
        <v>2</v>
      </c>
      <c r="E33" s="585">
        <v>2</v>
      </c>
      <c r="F33" s="585">
        <v>1</v>
      </c>
      <c r="G33" s="585">
        <v>0</v>
      </c>
      <c r="H33" s="585">
        <v>2</v>
      </c>
      <c r="I33" s="585">
        <v>3</v>
      </c>
      <c r="J33" s="585">
        <v>2</v>
      </c>
      <c r="K33" s="585">
        <v>0</v>
      </c>
      <c r="L33" s="585">
        <v>4</v>
      </c>
      <c r="N33" s="585">
        <f>'HB1 and C1 calc 00-04 averages'!H36</f>
        <v>0.6</v>
      </c>
      <c r="O33" s="585">
        <f t="shared" si="0"/>
        <v>2.2000000000000002</v>
      </c>
      <c r="P33" s="521"/>
      <c r="Q33" s="574">
        <f>'C4 calc LA rates'!B71</f>
        <v>23210</v>
      </c>
      <c r="R33" s="520">
        <f t="shared" si="1"/>
        <v>9.4786729857819899E-2</v>
      </c>
      <c r="S33" s="520"/>
    </row>
    <row r="34" spans="1:19" s="483" customFormat="1" ht="14.1" customHeight="1" x14ac:dyDescent="0.2">
      <c r="A34" s="573" t="s">
        <v>56</v>
      </c>
      <c r="B34" s="585">
        <v>3</v>
      </c>
      <c r="C34" s="585">
        <v>5</v>
      </c>
      <c r="D34" s="585">
        <v>5</v>
      </c>
      <c r="E34" s="585">
        <v>5</v>
      </c>
      <c r="F34" s="585">
        <v>12</v>
      </c>
      <c r="G34" s="585">
        <v>8</v>
      </c>
      <c r="H34" s="585">
        <v>8</v>
      </c>
      <c r="I34" s="585">
        <v>14</v>
      </c>
      <c r="J34" s="585">
        <v>9</v>
      </c>
      <c r="K34" s="585">
        <v>13</v>
      </c>
      <c r="L34" s="585">
        <v>11</v>
      </c>
      <c r="N34" s="585">
        <f>'HB1 and C1 calc 00-04 averages'!H37</f>
        <v>6.6</v>
      </c>
      <c r="O34" s="585">
        <f t="shared" si="0"/>
        <v>11</v>
      </c>
      <c r="P34" s="521"/>
      <c r="Q34" s="574">
        <f>'C4 calc LA rates'!B72</f>
        <v>112910</v>
      </c>
      <c r="R34" s="520">
        <f t="shared" si="1"/>
        <v>9.7422726065007528E-2</v>
      </c>
      <c r="S34" s="520"/>
    </row>
    <row r="35" spans="1:19" s="483" customFormat="1" ht="14.1" customHeight="1" x14ac:dyDescent="0.2">
      <c r="A35" s="573" t="s">
        <v>55</v>
      </c>
      <c r="B35" s="585">
        <v>17</v>
      </c>
      <c r="C35" s="585">
        <v>16</v>
      </c>
      <c r="D35" s="585">
        <v>22</v>
      </c>
      <c r="E35" s="585">
        <v>31</v>
      </c>
      <c r="F35" s="585">
        <v>23</v>
      </c>
      <c r="G35" s="585">
        <v>19</v>
      </c>
      <c r="H35" s="585">
        <v>26</v>
      </c>
      <c r="I35" s="585">
        <v>34</v>
      </c>
      <c r="J35" s="585">
        <v>29</v>
      </c>
      <c r="K35" s="585">
        <v>37</v>
      </c>
      <c r="L35" s="585">
        <v>34</v>
      </c>
      <c r="N35" s="585">
        <f>'HB1 and C1 calc 00-04 averages'!H38</f>
        <v>13.4</v>
      </c>
      <c r="O35" s="585">
        <f t="shared" si="0"/>
        <v>32</v>
      </c>
      <c r="P35" s="521"/>
      <c r="Q35" s="574">
        <f>'C4 calc LA rates'!B73</f>
        <v>314360</v>
      </c>
      <c r="R35" s="520">
        <f t="shared" si="1"/>
        <v>0.10179412138948976</v>
      </c>
      <c r="S35" s="520"/>
    </row>
    <row r="36" spans="1:19" s="483" customFormat="1" ht="14.1" customHeight="1" x14ac:dyDescent="0.2">
      <c r="A36" s="573" t="s">
        <v>54</v>
      </c>
      <c r="B36" s="585">
        <v>4</v>
      </c>
      <c r="C36" s="585">
        <v>3</v>
      </c>
      <c r="D36" s="585">
        <v>7</v>
      </c>
      <c r="E36" s="585">
        <v>6</v>
      </c>
      <c r="F36" s="585">
        <v>9</v>
      </c>
      <c r="G36" s="585">
        <v>6</v>
      </c>
      <c r="H36" s="585">
        <v>7</v>
      </c>
      <c r="I36" s="585">
        <v>9</v>
      </c>
      <c r="J36" s="585">
        <v>6</v>
      </c>
      <c r="K36" s="585">
        <v>6</v>
      </c>
      <c r="L36" s="585">
        <v>10</v>
      </c>
      <c r="N36" s="585">
        <f>'HB1 and C1 calc 00-04 averages'!H39</f>
        <v>4.4000000000000004</v>
      </c>
      <c r="O36" s="585">
        <f t="shared" si="0"/>
        <v>7.6</v>
      </c>
      <c r="P36" s="521"/>
      <c r="Q36" s="574">
        <f>'C4 calc LA rates'!B74</f>
        <v>91020</v>
      </c>
      <c r="R36" s="520">
        <f t="shared" si="1"/>
        <v>8.3498132278620088E-2</v>
      </c>
      <c r="S36" s="520"/>
    </row>
    <row r="37" spans="1:19" s="483" customFormat="1" ht="14.1" customHeight="1" x14ac:dyDescent="0.2">
      <c r="A37" s="573" t="s">
        <v>53</v>
      </c>
      <c r="B37" s="585">
        <v>8</v>
      </c>
      <c r="C37" s="585">
        <v>15</v>
      </c>
      <c r="D37" s="585">
        <v>12</v>
      </c>
      <c r="E37" s="585">
        <v>16</v>
      </c>
      <c r="F37" s="585">
        <v>23</v>
      </c>
      <c r="G37" s="585">
        <v>13</v>
      </c>
      <c r="H37" s="585">
        <v>18</v>
      </c>
      <c r="I37" s="585">
        <v>17</v>
      </c>
      <c r="J37" s="585">
        <v>19</v>
      </c>
      <c r="K37" s="585">
        <v>8</v>
      </c>
      <c r="L37" s="585">
        <v>19</v>
      </c>
      <c r="N37" s="585">
        <f>'HB1 and C1 calc 00-04 averages'!H40</f>
        <v>7.6</v>
      </c>
      <c r="O37" s="585">
        <f t="shared" si="0"/>
        <v>16.2</v>
      </c>
      <c r="P37" s="521"/>
      <c r="Q37" s="574">
        <f>'C4 calc LA rates'!B75</f>
        <v>90340</v>
      </c>
      <c r="R37" s="520">
        <f t="shared" si="1"/>
        <v>0.17932255922072171</v>
      </c>
      <c r="S37" s="520"/>
    </row>
    <row r="38" spans="1:19" s="483" customFormat="1" ht="14.1" customHeight="1" x14ac:dyDescent="0.2">
      <c r="A38" s="573" t="s">
        <v>52</v>
      </c>
      <c r="B38" s="585">
        <v>12</v>
      </c>
      <c r="C38" s="585">
        <v>7</v>
      </c>
      <c r="D38" s="585">
        <v>7</v>
      </c>
      <c r="E38" s="585">
        <v>6</v>
      </c>
      <c r="F38" s="585">
        <v>15</v>
      </c>
      <c r="G38" s="585">
        <v>21</v>
      </c>
      <c r="H38" s="585">
        <v>12</v>
      </c>
      <c r="I38" s="585">
        <v>13</v>
      </c>
      <c r="J38" s="585">
        <v>19</v>
      </c>
      <c r="K38" s="585">
        <v>10</v>
      </c>
      <c r="L38" s="585">
        <v>16</v>
      </c>
      <c r="M38" s="587"/>
      <c r="N38" s="585">
        <f>'HB1 and C1 calc 00-04 averages'!H41</f>
        <v>7.2</v>
      </c>
      <c r="O38" s="585">
        <f t="shared" si="0"/>
        <v>14</v>
      </c>
      <c r="P38" s="588"/>
      <c r="Q38" s="574">
        <f>'C4 calc LA rates'!B76</f>
        <v>175990</v>
      </c>
      <c r="R38" s="576">
        <f t="shared" si="1"/>
        <v>7.9549974430365364E-2</v>
      </c>
      <c r="S38" s="576"/>
    </row>
    <row r="39" spans="1:19" ht="6" customHeight="1" thickBot="1" x14ac:dyDescent="0.25">
      <c r="A39" s="589"/>
      <c r="B39" s="590"/>
      <c r="C39" s="590"/>
      <c r="D39" s="590"/>
      <c r="E39" s="590"/>
      <c r="F39" s="590"/>
      <c r="G39" s="590"/>
      <c r="H39" s="590"/>
      <c r="I39" s="590"/>
      <c r="J39" s="590"/>
      <c r="K39" s="590"/>
      <c r="L39" s="590"/>
      <c r="M39" s="590"/>
      <c r="N39" s="591"/>
      <c r="O39" s="591"/>
      <c r="P39" s="591"/>
      <c r="Q39" s="592"/>
      <c r="R39" s="593"/>
      <c r="S39" s="593"/>
    </row>
    <row r="40" spans="1:19" ht="15" x14ac:dyDescent="0.2"/>
    <row r="41" spans="1:19" s="483" customFormat="1" ht="12.75" customHeight="1" x14ac:dyDescent="0.2">
      <c r="A41" s="565" t="s">
        <v>440</v>
      </c>
    </row>
  </sheetData>
  <mergeCells count="2">
    <mergeCell ref="A1:Q1"/>
    <mergeCell ref="N2:O2"/>
  </mergeCells>
  <phoneticPr fontId="0" type="noConversion"/>
  <hyperlinks>
    <hyperlink ref="T1" location="Contents!A1" display="Back to contents"/>
  </hyperlinks>
  <pageMargins left="0.75" right="0.75" top="0.66" bottom="0.65" header="0.5" footer="0.5"/>
  <pageSetup paperSize="9" scale="92" orientation="landscape" r:id="rId1"/>
  <headerFooter alignWithMargins="0"/>
  <ignoredErrors>
    <ignoredError sqref="O5:O3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zoomScaleNormal="100" workbookViewId="0">
      <selection sqref="A1:G1"/>
    </sheetView>
  </sheetViews>
  <sheetFormatPr defaultColWidth="9.1640625" defaultRowHeight="11.25" customHeight="1" x14ac:dyDescent="0.2"/>
  <cols>
    <col min="1" max="1" width="24.83203125" style="2" customWidth="1"/>
    <col min="2" max="2" width="18.1640625" style="2" customWidth="1"/>
    <col min="3" max="3" width="16.83203125" style="2" customWidth="1"/>
    <col min="4" max="4" width="15" style="2" customWidth="1"/>
    <col min="5" max="5" width="19.33203125" style="2" customWidth="1"/>
    <col min="6" max="6" width="15" style="2" customWidth="1"/>
    <col min="7" max="7" width="18.6640625" style="3" customWidth="1"/>
    <col min="8" max="8" width="3" style="3" customWidth="1"/>
    <col min="9" max="9" width="36.33203125" style="2" customWidth="1"/>
    <col min="10" max="16384" width="9.1640625" style="2"/>
  </cols>
  <sheetData>
    <row r="1" spans="1:11" s="1" customFormat="1" ht="18" customHeight="1" x14ac:dyDescent="0.25">
      <c r="A1" s="786" t="s">
        <v>467</v>
      </c>
      <c r="B1" s="786"/>
      <c r="C1" s="786"/>
      <c r="D1" s="786"/>
      <c r="E1" s="786"/>
      <c r="F1" s="786"/>
      <c r="G1" s="786"/>
      <c r="H1" s="444"/>
      <c r="I1" s="756" t="s">
        <v>423</v>
      </c>
      <c r="J1" s="756"/>
      <c r="K1" s="756"/>
    </row>
    <row r="2" spans="1:11" s="1" customFormat="1" ht="12.75" customHeight="1" x14ac:dyDescent="0.25">
      <c r="A2" s="6"/>
      <c r="B2" s="5"/>
      <c r="C2" s="5"/>
      <c r="D2" s="5"/>
      <c r="E2" s="5"/>
      <c r="F2" s="5"/>
      <c r="G2" s="8"/>
      <c r="H2" s="8"/>
    </row>
    <row r="3" spans="1:11" s="120" customFormat="1" ht="12.75" customHeight="1" x14ac:dyDescent="0.2">
      <c r="A3" s="791" t="s">
        <v>87</v>
      </c>
      <c r="B3" s="791" t="s">
        <v>198</v>
      </c>
      <c r="C3" s="898" t="s">
        <v>172</v>
      </c>
      <c r="D3" s="898"/>
      <c r="E3" s="898"/>
      <c r="F3" s="898"/>
      <c r="G3" s="898"/>
      <c r="H3" s="59"/>
    </row>
    <row r="4" spans="1:11" s="120" customFormat="1" ht="12.75" customHeight="1" x14ac:dyDescent="0.2">
      <c r="A4" s="928"/>
      <c r="B4" s="928"/>
      <c r="C4" s="781" t="s">
        <v>40</v>
      </c>
      <c r="D4" s="781" t="s">
        <v>199</v>
      </c>
      <c r="E4" s="781" t="s">
        <v>243</v>
      </c>
      <c r="F4" s="781" t="s">
        <v>201</v>
      </c>
      <c r="G4" s="781" t="s">
        <v>202</v>
      </c>
      <c r="H4" s="475"/>
    </row>
    <row r="5" spans="1:11" s="120" customFormat="1" ht="12.75" x14ac:dyDescent="0.2">
      <c r="A5" s="928"/>
      <c r="B5" s="928"/>
      <c r="C5" s="782"/>
      <c r="D5" s="782"/>
      <c r="E5" s="782"/>
      <c r="F5" s="782"/>
      <c r="G5" s="782"/>
      <c r="H5" s="446"/>
    </row>
    <row r="6" spans="1:11" s="120" customFormat="1" ht="12.75" x14ac:dyDescent="0.2">
      <c r="A6" s="929"/>
      <c r="B6" s="929"/>
      <c r="C6" s="149" t="s">
        <v>44</v>
      </c>
      <c r="D6" s="149" t="s">
        <v>41</v>
      </c>
      <c r="E6" s="149" t="s">
        <v>42</v>
      </c>
      <c r="F6" s="149" t="s">
        <v>49</v>
      </c>
      <c r="G6" s="168" t="s">
        <v>43</v>
      </c>
      <c r="H6" s="114"/>
    </row>
    <row r="7" spans="1:11" s="120" customFormat="1" ht="7.5" customHeight="1" x14ac:dyDescent="0.2">
      <c r="A7" s="169"/>
      <c r="B7" s="59"/>
      <c r="C7" s="113"/>
      <c r="D7" s="113"/>
      <c r="E7" s="113"/>
      <c r="F7" s="113"/>
      <c r="G7" s="114"/>
      <c r="H7" s="114"/>
    </row>
    <row r="8" spans="1:11" s="120" customFormat="1" ht="15" customHeight="1" x14ac:dyDescent="0.2">
      <c r="A8" s="268" t="s">
        <v>313</v>
      </c>
      <c r="B8" s="59"/>
      <c r="C8" s="113"/>
      <c r="D8" s="113"/>
      <c r="E8" s="113"/>
      <c r="F8" s="113"/>
      <c r="G8" s="114"/>
      <c r="H8" s="114"/>
    </row>
    <row r="9" spans="1:11" s="120" customFormat="1" ht="6" customHeight="1" x14ac:dyDescent="0.2">
      <c r="A9" s="169"/>
      <c r="B9" s="59"/>
      <c r="C9" s="113"/>
      <c r="D9" s="113"/>
      <c r="E9" s="113"/>
      <c r="F9" s="113"/>
      <c r="G9" s="114"/>
      <c r="H9" s="114"/>
    </row>
    <row r="10" spans="1:11" s="120" customFormat="1" ht="15" customHeight="1" x14ac:dyDescent="0.2">
      <c r="A10" s="112" t="s">
        <v>22</v>
      </c>
      <c r="B10" s="278">
        <v>613</v>
      </c>
      <c r="C10" s="278">
        <v>32</v>
      </c>
      <c r="D10" s="278">
        <v>470</v>
      </c>
      <c r="E10" s="278">
        <v>45</v>
      </c>
      <c r="F10" s="278">
        <v>0</v>
      </c>
      <c r="G10" s="278">
        <v>66</v>
      </c>
      <c r="H10" s="278"/>
    </row>
    <row r="11" spans="1:11" s="120" customFormat="1" ht="6" customHeight="1" x14ac:dyDescent="0.2">
      <c r="A11" s="118"/>
      <c r="B11" s="287"/>
      <c r="C11" s="287"/>
      <c r="D11" s="287"/>
      <c r="E11" s="287"/>
      <c r="F11" s="280"/>
      <c r="G11" s="287"/>
      <c r="H11" s="287"/>
    </row>
    <row r="12" spans="1:11" s="120" customFormat="1" ht="12" customHeight="1" x14ac:dyDescent="0.2">
      <c r="A12" s="170" t="s">
        <v>81</v>
      </c>
      <c r="B12" s="272">
        <v>26</v>
      </c>
      <c r="C12" s="272">
        <v>1</v>
      </c>
      <c r="D12" s="272">
        <v>23</v>
      </c>
      <c r="E12" s="272">
        <v>2</v>
      </c>
      <c r="F12" s="272">
        <v>0</v>
      </c>
      <c r="G12" s="272">
        <v>0</v>
      </c>
      <c r="H12" s="272"/>
    </row>
    <row r="13" spans="1:11" s="120" customFormat="1" ht="12" customHeight="1" x14ac:dyDescent="0.2">
      <c r="A13" s="170" t="s">
        <v>80</v>
      </c>
      <c r="B13" s="272">
        <v>8</v>
      </c>
      <c r="C13" s="272">
        <v>1</v>
      </c>
      <c r="D13" s="272">
        <v>5</v>
      </c>
      <c r="E13" s="272">
        <v>1</v>
      </c>
      <c r="F13" s="272">
        <v>0</v>
      </c>
      <c r="G13" s="272">
        <v>1</v>
      </c>
      <c r="H13" s="272"/>
    </row>
    <row r="14" spans="1:11" s="120" customFormat="1" ht="12" customHeight="1" x14ac:dyDescent="0.2">
      <c r="A14" s="170" t="s">
        <v>79</v>
      </c>
      <c r="B14" s="272">
        <v>8</v>
      </c>
      <c r="C14" s="272">
        <v>0</v>
      </c>
      <c r="D14" s="272">
        <v>8</v>
      </c>
      <c r="E14" s="272">
        <v>0</v>
      </c>
      <c r="F14" s="272">
        <v>0</v>
      </c>
      <c r="G14" s="272">
        <v>0</v>
      </c>
      <c r="H14" s="272"/>
    </row>
    <row r="15" spans="1:11" s="120" customFormat="1" ht="12" customHeight="1" x14ac:dyDescent="0.2">
      <c r="A15" s="170" t="s">
        <v>78</v>
      </c>
      <c r="B15" s="272">
        <v>8</v>
      </c>
      <c r="C15" s="272">
        <v>0</v>
      </c>
      <c r="D15" s="272">
        <v>6</v>
      </c>
      <c r="E15" s="272">
        <v>2</v>
      </c>
      <c r="F15" s="272">
        <v>0</v>
      </c>
      <c r="G15" s="272">
        <v>0</v>
      </c>
      <c r="H15" s="272"/>
    </row>
    <row r="16" spans="1:11" s="120" customFormat="1" ht="12" customHeight="1" x14ac:dyDescent="0.2">
      <c r="A16" s="170" t="s">
        <v>77</v>
      </c>
      <c r="B16" s="272">
        <v>6</v>
      </c>
      <c r="C16" s="272">
        <v>0</v>
      </c>
      <c r="D16" s="272">
        <v>3</v>
      </c>
      <c r="E16" s="272">
        <v>1</v>
      </c>
      <c r="F16" s="272">
        <v>0</v>
      </c>
      <c r="G16" s="272">
        <v>2</v>
      </c>
      <c r="H16" s="272"/>
    </row>
    <row r="17" spans="1:8" s="120" customFormat="1" ht="12" customHeight="1" x14ac:dyDescent="0.2">
      <c r="A17" s="170" t="s">
        <v>25</v>
      </c>
      <c r="B17" s="272">
        <v>13</v>
      </c>
      <c r="C17" s="272">
        <v>0</v>
      </c>
      <c r="D17" s="272">
        <v>12</v>
      </c>
      <c r="E17" s="272">
        <v>1</v>
      </c>
      <c r="F17" s="272">
        <v>0</v>
      </c>
      <c r="G17" s="272">
        <v>0</v>
      </c>
      <c r="H17" s="272"/>
    </row>
    <row r="18" spans="1:8" s="120" customFormat="1" ht="12" customHeight="1" x14ac:dyDescent="0.2">
      <c r="A18" s="170" t="s">
        <v>76</v>
      </c>
      <c r="B18" s="272">
        <v>31</v>
      </c>
      <c r="C18" s="272">
        <v>3</v>
      </c>
      <c r="D18" s="272">
        <v>26</v>
      </c>
      <c r="E18" s="272">
        <v>0</v>
      </c>
      <c r="F18" s="272">
        <v>0</v>
      </c>
      <c r="G18" s="272">
        <v>2</v>
      </c>
      <c r="H18" s="272"/>
    </row>
    <row r="19" spans="1:8" s="120" customFormat="1" ht="12" customHeight="1" x14ac:dyDescent="0.2">
      <c r="A19" s="170" t="s">
        <v>75</v>
      </c>
      <c r="B19" s="272">
        <v>17</v>
      </c>
      <c r="C19" s="272">
        <v>0</v>
      </c>
      <c r="D19" s="272">
        <v>16</v>
      </c>
      <c r="E19" s="272">
        <v>1</v>
      </c>
      <c r="F19" s="272">
        <v>0</v>
      </c>
      <c r="G19" s="272">
        <v>0</v>
      </c>
      <c r="H19" s="272"/>
    </row>
    <row r="20" spans="1:8" s="120" customFormat="1" ht="12" customHeight="1" x14ac:dyDescent="0.2">
      <c r="A20" s="170" t="s">
        <v>74</v>
      </c>
      <c r="B20" s="272">
        <v>4</v>
      </c>
      <c r="C20" s="272">
        <v>0</v>
      </c>
      <c r="D20" s="272">
        <v>3</v>
      </c>
      <c r="E20" s="272">
        <v>0</v>
      </c>
      <c r="F20" s="272">
        <v>0</v>
      </c>
      <c r="G20" s="272">
        <v>1</v>
      </c>
      <c r="H20" s="272"/>
    </row>
    <row r="21" spans="1:8" s="120" customFormat="1" ht="12" customHeight="1" x14ac:dyDescent="0.2">
      <c r="A21" s="170" t="s">
        <v>73</v>
      </c>
      <c r="B21" s="272">
        <v>11</v>
      </c>
      <c r="C21" s="272">
        <v>1</v>
      </c>
      <c r="D21" s="272">
        <v>6</v>
      </c>
      <c r="E21" s="272">
        <v>1</v>
      </c>
      <c r="F21" s="272">
        <v>0</v>
      </c>
      <c r="G21" s="272">
        <v>3</v>
      </c>
      <c r="H21" s="272"/>
    </row>
    <row r="22" spans="1:8" s="120" customFormat="1" ht="12" customHeight="1" x14ac:dyDescent="0.2">
      <c r="A22" s="171" t="s">
        <v>72</v>
      </c>
      <c r="B22" s="272">
        <v>5</v>
      </c>
      <c r="C22" s="272">
        <v>0</v>
      </c>
      <c r="D22" s="272">
        <v>4</v>
      </c>
      <c r="E22" s="272">
        <v>1</v>
      </c>
      <c r="F22" s="272">
        <v>0</v>
      </c>
      <c r="G22" s="272">
        <v>0</v>
      </c>
      <c r="H22" s="272"/>
    </row>
    <row r="23" spans="1:8" s="120" customFormat="1" ht="12" customHeight="1" x14ac:dyDescent="0.2">
      <c r="A23" s="170" t="s">
        <v>71</v>
      </c>
      <c r="B23" s="272">
        <v>71</v>
      </c>
      <c r="C23" s="272">
        <v>2</v>
      </c>
      <c r="D23" s="272">
        <v>46</v>
      </c>
      <c r="E23" s="272">
        <v>4</v>
      </c>
      <c r="F23" s="272">
        <v>0</v>
      </c>
      <c r="G23" s="272">
        <v>19</v>
      </c>
      <c r="H23" s="272"/>
    </row>
    <row r="24" spans="1:8" s="120" customFormat="1" ht="12" customHeight="1" x14ac:dyDescent="0.2">
      <c r="A24" s="171" t="s">
        <v>70</v>
      </c>
      <c r="B24" s="272">
        <v>1</v>
      </c>
      <c r="C24" s="272">
        <v>0</v>
      </c>
      <c r="D24" s="272">
        <v>1</v>
      </c>
      <c r="E24" s="272">
        <v>0</v>
      </c>
      <c r="F24" s="272">
        <v>0</v>
      </c>
      <c r="G24" s="272">
        <v>0</v>
      </c>
      <c r="H24" s="272"/>
    </row>
    <row r="25" spans="1:8" s="120" customFormat="1" ht="12" customHeight="1" x14ac:dyDescent="0.2">
      <c r="A25" s="171" t="s">
        <v>69</v>
      </c>
      <c r="B25" s="272">
        <v>9</v>
      </c>
      <c r="C25" s="272">
        <v>0</v>
      </c>
      <c r="D25" s="272">
        <v>6</v>
      </c>
      <c r="E25" s="272">
        <v>2</v>
      </c>
      <c r="F25" s="272">
        <v>0</v>
      </c>
      <c r="G25" s="272">
        <v>1</v>
      </c>
      <c r="H25" s="272"/>
    </row>
    <row r="26" spans="1:8" s="120" customFormat="1" ht="12" customHeight="1" x14ac:dyDescent="0.2">
      <c r="A26" s="171" t="s">
        <v>26</v>
      </c>
      <c r="B26" s="272">
        <v>46</v>
      </c>
      <c r="C26" s="272">
        <v>0</v>
      </c>
      <c r="D26" s="272">
        <v>26</v>
      </c>
      <c r="E26" s="272">
        <v>8</v>
      </c>
      <c r="F26" s="272">
        <v>0</v>
      </c>
      <c r="G26" s="272">
        <v>12</v>
      </c>
      <c r="H26" s="272"/>
    </row>
    <row r="27" spans="1:8" s="120" customFormat="1" ht="12" customHeight="1" x14ac:dyDescent="0.2">
      <c r="A27" s="171" t="s">
        <v>68</v>
      </c>
      <c r="B27" s="272">
        <v>114</v>
      </c>
      <c r="C27" s="272">
        <v>11</v>
      </c>
      <c r="D27" s="272">
        <v>93</v>
      </c>
      <c r="E27" s="272">
        <v>5</v>
      </c>
      <c r="F27" s="272">
        <v>0</v>
      </c>
      <c r="G27" s="272">
        <v>5</v>
      </c>
      <c r="H27" s="272"/>
    </row>
    <row r="28" spans="1:8" s="120" customFormat="1" ht="12" customHeight="1" x14ac:dyDescent="0.2">
      <c r="A28" s="171" t="s">
        <v>67</v>
      </c>
      <c r="B28" s="272">
        <v>17</v>
      </c>
      <c r="C28" s="272">
        <v>0</v>
      </c>
      <c r="D28" s="272">
        <v>13</v>
      </c>
      <c r="E28" s="272">
        <v>2</v>
      </c>
      <c r="F28" s="272">
        <v>0</v>
      </c>
      <c r="G28" s="272">
        <v>2</v>
      </c>
      <c r="H28" s="272"/>
    </row>
    <row r="29" spans="1:8" s="120" customFormat="1" ht="12" customHeight="1" x14ac:dyDescent="0.2">
      <c r="A29" s="171" t="s">
        <v>66</v>
      </c>
      <c r="B29" s="272">
        <v>17</v>
      </c>
      <c r="C29" s="272">
        <v>3</v>
      </c>
      <c r="D29" s="272">
        <v>13</v>
      </c>
      <c r="E29" s="272">
        <v>1</v>
      </c>
      <c r="F29" s="272">
        <v>0</v>
      </c>
      <c r="G29" s="272">
        <v>0</v>
      </c>
      <c r="H29" s="272"/>
    </row>
    <row r="30" spans="1:8" s="120" customFormat="1" ht="12" customHeight="1" x14ac:dyDescent="0.2">
      <c r="A30" s="171" t="s">
        <v>65</v>
      </c>
      <c r="B30" s="272">
        <v>7</v>
      </c>
      <c r="C30" s="272">
        <v>0</v>
      </c>
      <c r="D30" s="272">
        <v>2</v>
      </c>
      <c r="E30" s="272">
        <v>1</v>
      </c>
      <c r="F30" s="272">
        <v>0</v>
      </c>
      <c r="G30" s="272">
        <v>4</v>
      </c>
      <c r="H30" s="272"/>
    </row>
    <row r="31" spans="1:8" s="120" customFormat="1" ht="12" customHeight="1" x14ac:dyDescent="0.2">
      <c r="A31" s="171" t="s">
        <v>64</v>
      </c>
      <c r="B31" s="272">
        <v>2</v>
      </c>
      <c r="C31" s="272">
        <v>0</v>
      </c>
      <c r="D31" s="272">
        <v>1</v>
      </c>
      <c r="E31" s="272">
        <v>0</v>
      </c>
      <c r="F31" s="272">
        <v>0</v>
      </c>
      <c r="G31" s="272">
        <v>1</v>
      </c>
      <c r="H31" s="272"/>
    </row>
    <row r="32" spans="1:8" s="120" customFormat="1" ht="12" customHeight="1" x14ac:dyDescent="0.2">
      <c r="A32" s="171" t="s">
        <v>63</v>
      </c>
      <c r="B32" s="272">
        <v>15</v>
      </c>
      <c r="C32" s="272">
        <v>1</v>
      </c>
      <c r="D32" s="272">
        <v>12</v>
      </c>
      <c r="E32" s="272">
        <v>1</v>
      </c>
      <c r="F32" s="272">
        <v>0</v>
      </c>
      <c r="G32" s="272">
        <v>1</v>
      </c>
      <c r="H32" s="272"/>
    </row>
    <row r="33" spans="1:8" s="120" customFormat="1" ht="12" customHeight="1" x14ac:dyDescent="0.2">
      <c r="A33" s="170" t="s">
        <v>62</v>
      </c>
      <c r="B33" s="272">
        <v>33</v>
      </c>
      <c r="C33" s="272">
        <v>0</v>
      </c>
      <c r="D33" s="272">
        <v>29</v>
      </c>
      <c r="E33" s="272">
        <v>1</v>
      </c>
      <c r="F33" s="272">
        <v>0</v>
      </c>
      <c r="G33" s="272">
        <v>3</v>
      </c>
      <c r="H33" s="272"/>
    </row>
    <row r="34" spans="1:8" s="120" customFormat="1" ht="12" customHeight="1" x14ac:dyDescent="0.2">
      <c r="A34" s="171" t="s">
        <v>61</v>
      </c>
      <c r="B34" s="272">
        <v>0</v>
      </c>
      <c r="C34" s="272">
        <v>0</v>
      </c>
      <c r="D34" s="272">
        <v>0</v>
      </c>
      <c r="E34" s="272">
        <v>0</v>
      </c>
      <c r="F34" s="272">
        <v>0</v>
      </c>
      <c r="G34" s="272">
        <v>0</v>
      </c>
      <c r="H34" s="272"/>
    </row>
    <row r="35" spans="1:8" s="120" customFormat="1" ht="12" customHeight="1" x14ac:dyDescent="0.2">
      <c r="A35" s="170" t="s">
        <v>60</v>
      </c>
      <c r="B35" s="272">
        <v>9</v>
      </c>
      <c r="C35" s="272">
        <v>2</v>
      </c>
      <c r="D35" s="272">
        <v>5</v>
      </c>
      <c r="E35" s="272">
        <v>1</v>
      </c>
      <c r="F35" s="272">
        <v>0</v>
      </c>
      <c r="G35" s="272">
        <v>1</v>
      </c>
      <c r="H35" s="272"/>
    </row>
    <row r="36" spans="1:8" s="120" customFormat="1" ht="12" customHeight="1" x14ac:dyDescent="0.2">
      <c r="A36" s="170" t="s">
        <v>59</v>
      </c>
      <c r="B36" s="272">
        <v>30</v>
      </c>
      <c r="C36" s="272">
        <v>4</v>
      </c>
      <c r="D36" s="272">
        <v>22</v>
      </c>
      <c r="E36" s="272">
        <v>2</v>
      </c>
      <c r="F36" s="272">
        <v>0</v>
      </c>
      <c r="G36" s="272">
        <v>2</v>
      </c>
      <c r="H36" s="272"/>
    </row>
    <row r="37" spans="1:8" s="120" customFormat="1" ht="12" customHeight="1" x14ac:dyDescent="0.2">
      <c r="A37" s="170" t="s">
        <v>58</v>
      </c>
      <c r="B37" s="272">
        <v>11</v>
      </c>
      <c r="C37" s="272">
        <v>0</v>
      </c>
      <c r="D37" s="272">
        <v>9</v>
      </c>
      <c r="E37" s="272">
        <v>1</v>
      </c>
      <c r="F37" s="272">
        <v>0</v>
      </c>
      <c r="G37" s="272">
        <v>1</v>
      </c>
      <c r="H37" s="272"/>
    </row>
    <row r="38" spans="1:8" s="120" customFormat="1" ht="12" customHeight="1" x14ac:dyDescent="0.2">
      <c r="A38" s="170" t="s">
        <v>57</v>
      </c>
      <c r="B38" s="272">
        <v>4</v>
      </c>
      <c r="C38" s="272">
        <v>1</v>
      </c>
      <c r="D38" s="272">
        <v>3</v>
      </c>
      <c r="E38" s="272">
        <v>0</v>
      </c>
      <c r="F38" s="272">
        <v>0</v>
      </c>
      <c r="G38" s="272">
        <v>0</v>
      </c>
      <c r="H38" s="272"/>
    </row>
    <row r="39" spans="1:8" s="120" customFormat="1" ht="12" customHeight="1" x14ac:dyDescent="0.2">
      <c r="A39" s="170" t="s">
        <v>56</v>
      </c>
      <c r="B39" s="272">
        <v>11</v>
      </c>
      <c r="C39" s="272">
        <v>0</v>
      </c>
      <c r="D39" s="272">
        <v>11</v>
      </c>
      <c r="E39" s="272">
        <v>0</v>
      </c>
      <c r="F39" s="272">
        <v>0</v>
      </c>
      <c r="G39" s="272">
        <v>0</v>
      </c>
      <c r="H39" s="272"/>
    </row>
    <row r="40" spans="1:8" s="120" customFormat="1" ht="12" customHeight="1" x14ac:dyDescent="0.2">
      <c r="A40" s="170" t="s">
        <v>55</v>
      </c>
      <c r="B40" s="272">
        <v>34</v>
      </c>
      <c r="C40" s="272">
        <v>1</v>
      </c>
      <c r="D40" s="272">
        <v>28</v>
      </c>
      <c r="E40" s="272">
        <v>3</v>
      </c>
      <c r="F40" s="272">
        <v>0</v>
      </c>
      <c r="G40" s="272">
        <v>2</v>
      </c>
      <c r="H40" s="272"/>
    </row>
    <row r="41" spans="1:8" s="120" customFormat="1" ht="12" customHeight="1" x14ac:dyDescent="0.2">
      <c r="A41" s="170" t="s">
        <v>54</v>
      </c>
      <c r="B41" s="272">
        <v>10</v>
      </c>
      <c r="C41" s="272">
        <v>0</v>
      </c>
      <c r="D41" s="272">
        <v>10</v>
      </c>
      <c r="E41" s="272">
        <v>0</v>
      </c>
      <c r="F41" s="272">
        <v>0</v>
      </c>
      <c r="G41" s="272">
        <v>0</v>
      </c>
      <c r="H41" s="272"/>
    </row>
    <row r="42" spans="1:8" s="120" customFormat="1" ht="12" customHeight="1" x14ac:dyDescent="0.2">
      <c r="A42" s="170" t="s">
        <v>53</v>
      </c>
      <c r="B42" s="272">
        <v>19</v>
      </c>
      <c r="C42" s="272">
        <v>1</v>
      </c>
      <c r="D42" s="272">
        <v>16</v>
      </c>
      <c r="E42" s="272">
        <v>2</v>
      </c>
      <c r="F42" s="272">
        <v>0</v>
      </c>
      <c r="G42" s="272">
        <v>0</v>
      </c>
      <c r="H42" s="272"/>
    </row>
    <row r="43" spans="1:8" s="120" customFormat="1" ht="12" customHeight="1" x14ac:dyDescent="0.2">
      <c r="A43" s="170" t="s">
        <v>52</v>
      </c>
      <c r="B43" s="272">
        <v>16</v>
      </c>
      <c r="C43" s="272">
        <v>0</v>
      </c>
      <c r="D43" s="272">
        <v>12</v>
      </c>
      <c r="E43" s="272">
        <v>1</v>
      </c>
      <c r="F43" s="272">
        <v>0</v>
      </c>
      <c r="G43" s="272">
        <v>3</v>
      </c>
      <c r="H43" s="272"/>
    </row>
    <row r="44" spans="1:8" s="120" customFormat="1" ht="6" customHeight="1" x14ac:dyDescent="0.2">
      <c r="A44" s="169"/>
      <c r="B44" s="178"/>
      <c r="C44" s="271"/>
      <c r="D44" s="271"/>
      <c r="E44" s="271"/>
      <c r="F44" s="271"/>
      <c r="G44" s="273"/>
      <c r="H44" s="273"/>
    </row>
    <row r="45" spans="1:8" s="120" customFormat="1" ht="15" customHeight="1" x14ac:dyDescent="0.2">
      <c r="A45" s="268" t="s">
        <v>308</v>
      </c>
      <c r="B45" s="178"/>
      <c r="C45" s="271"/>
      <c r="D45" s="271"/>
      <c r="E45" s="271"/>
      <c r="F45" s="271"/>
      <c r="G45" s="273"/>
      <c r="H45" s="273"/>
    </row>
    <row r="46" spans="1:8" s="120" customFormat="1" ht="6.75" customHeight="1" x14ac:dyDescent="0.2">
      <c r="A46" s="169"/>
      <c r="B46" s="178"/>
      <c r="C46" s="271"/>
      <c r="D46" s="271"/>
      <c r="E46" s="271"/>
      <c r="F46" s="271"/>
      <c r="G46" s="273"/>
      <c r="H46" s="273"/>
    </row>
    <row r="47" spans="1:8" s="120" customFormat="1" ht="20.25" customHeight="1" x14ac:dyDescent="0.2">
      <c r="A47" s="112" t="s">
        <v>22</v>
      </c>
      <c r="B47" s="278">
        <v>613</v>
      </c>
      <c r="C47" s="278">
        <v>429</v>
      </c>
      <c r="D47" s="278">
        <v>108</v>
      </c>
      <c r="E47" s="278">
        <v>45</v>
      </c>
      <c r="F47" s="278">
        <v>0</v>
      </c>
      <c r="G47" s="278">
        <v>31</v>
      </c>
      <c r="H47" s="278"/>
    </row>
    <row r="48" spans="1:8" s="118" customFormat="1" ht="6" customHeight="1" x14ac:dyDescent="0.2">
      <c r="B48" s="287"/>
      <c r="C48" s="287"/>
      <c r="D48" s="287"/>
      <c r="E48" s="287"/>
      <c r="F48" s="280"/>
      <c r="G48" s="287"/>
      <c r="H48" s="287"/>
    </row>
    <row r="49" spans="1:8" s="118" customFormat="1" ht="12" customHeight="1" x14ac:dyDescent="0.2">
      <c r="A49" s="170" t="s">
        <v>81</v>
      </c>
      <c r="B49" s="272">
        <v>26</v>
      </c>
      <c r="C49" s="272">
        <v>21</v>
      </c>
      <c r="D49" s="272">
        <v>3</v>
      </c>
      <c r="E49" s="272">
        <v>2</v>
      </c>
      <c r="F49" s="272">
        <v>0</v>
      </c>
      <c r="G49" s="272">
        <v>0</v>
      </c>
      <c r="H49" s="272"/>
    </row>
    <row r="50" spans="1:8" s="118" customFormat="1" ht="12" customHeight="1" x14ac:dyDescent="0.2">
      <c r="A50" s="170" t="s">
        <v>80</v>
      </c>
      <c r="B50" s="272">
        <v>8</v>
      </c>
      <c r="C50" s="272">
        <v>4</v>
      </c>
      <c r="D50" s="272">
        <v>2</v>
      </c>
      <c r="E50" s="272">
        <v>1</v>
      </c>
      <c r="F50" s="272">
        <v>0</v>
      </c>
      <c r="G50" s="272">
        <v>1</v>
      </c>
      <c r="H50" s="272"/>
    </row>
    <row r="51" spans="1:8" s="118" customFormat="1" ht="12" customHeight="1" x14ac:dyDescent="0.2">
      <c r="A51" s="170" t="s">
        <v>79</v>
      </c>
      <c r="B51" s="272">
        <v>8</v>
      </c>
      <c r="C51" s="272">
        <v>5</v>
      </c>
      <c r="D51" s="272">
        <v>3</v>
      </c>
      <c r="E51" s="272">
        <v>0</v>
      </c>
      <c r="F51" s="272">
        <v>0</v>
      </c>
      <c r="G51" s="272">
        <v>0</v>
      </c>
      <c r="H51" s="272"/>
    </row>
    <row r="52" spans="1:8" s="118" customFormat="1" ht="12" customHeight="1" x14ac:dyDescent="0.2">
      <c r="A52" s="170" t="s">
        <v>78</v>
      </c>
      <c r="B52" s="272">
        <v>8</v>
      </c>
      <c r="C52" s="272">
        <v>5</v>
      </c>
      <c r="D52" s="272">
        <v>1</v>
      </c>
      <c r="E52" s="272">
        <v>2</v>
      </c>
      <c r="F52" s="272">
        <v>0</v>
      </c>
      <c r="G52" s="272">
        <v>0</v>
      </c>
      <c r="H52" s="272"/>
    </row>
    <row r="53" spans="1:8" s="118" customFormat="1" ht="12" customHeight="1" x14ac:dyDescent="0.2">
      <c r="A53" s="170" t="s">
        <v>77</v>
      </c>
      <c r="B53" s="272">
        <v>6</v>
      </c>
      <c r="C53" s="272">
        <v>3</v>
      </c>
      <c r="D53" s="272">
        <v>1</v>
      </c>
      <c r="E53" s="272">
        <v>1</v>
      </c>
      <c r="F53" s="272">
        <v>0</v>
      </c>
      <c r="G53" s="272">
        <v>1</v>
      </c>
      <c r="H53" s="272"/>
    </row>
    <row r="54" spans="1:8" s="118" customFormat="1" ht="12" customHeight="1" x14ac:dyDescent="0.2">
      <c r="A54" s="170" t="s">
        <v>25</v>
      </c>
      <c r="B54" s="272">
        <v>13</v>
      </c>
      <c r="C54" s="272">
        <v>8</v>
      </c>
      <c r="D54" s="272">
        <v>4</v>
      </c>
      <c r="E54" s="272">
        <v>1</v>
      </c>
      <c r="F54" s="272">
        <v>0</v>
      </c>
      <c r="G54" s="272">
        <v>0</v>
      </c>
      <c r="H54" s="272"/>
    </row>
    <row r="55" spans="1:8" s="118" customFormat="1" ht="12" customHeight="1" x14ac:dyDescent="0.2">
      <c r="A55" s="170" t="s">
        <v>76</v>
      </c>
      <c r="B55" s="272">
        <v>31</v>
      </c>
      <c r="C55" s="272">
        <v>22</v>
      </c>
      <c r="D55" s="272">
        <v>7</v>
      </c>
      <c r="E55" s="272">
        <v>0</v>
      </c>
      <c r="F55" s="272">
        <v>0</v>
      </c>
      <c r="G55" s="272">
        <v>2</v>
      </c>
      <c r="H55" s="272"/>
    </row>
    <row r="56" spans="1:8" s="118" customFormat="1" ht="12" customHeight="1" x14ac:dyDescent="0.2">
      <c r="A56" s="170" t="s">
        <v>75</v>
      </c>
      <c r="B56" s="272">
        <v>17</v>
      </c>
      <c r="C56" s="272">
        <v>14</v>
      </c>
      <c r="D56" s="272">
        <v>2</v>
      </c>
      <c r="E56" s="272">
        <v>1</v>
      </c>
      <c r="F56" s="272">
        <v>0</v>
      </c>
      <c r="G56" s="272">
        <v>0</v>
      </c>
      <c r="H56" s="272"/>
    </row>
    <row r="57" spans="1:8" s="118" customFormat="1" ht="12" customHeight="1" x14ac:dyDescent="0.2">
      <c r="A57" s="170" t="s">
        <v>74</v>
      </c>
      <c r="B57" s="272">
        <v>4</v>
      </c>
      <c r="C57" s="272">
        <v>1</v>
      </c>
      <c r="D57" s="272">
        <v>2</v>
      </c>
      <c r="E57" s="272">
        <v>0</v>
      </c>
      <c r="F57" s="272">
        <v>0</v>
      </c>
      <c r="G57" s="272">
        <v>1</v>
      </c>
      <c r="H57" s="272"/>
    </row>
    <row r="58" spans="1:8" s="118" customFormat="1" ht="12" customHeight="1" x14ac:dyDescent="0.2">
      <c r="A58" s="170" t="s">
        <v>73</v>
      </c>
      <c r="B58" s="272">
        <v>11</v>
      </c>
      <c r="C58" s="272">
        <v>8</v>
      </c>
      <c r="D58" s="272">
        <v>1</v>
      </c>
      <c r="E58" s="272">
        <v>1</v>
      </c>
      <c r="F58" s="272">
        <v>0</v>
      </c>
      <c r="G58" s="272">
        <v>1</v>
      </c>
      <c r="H58" s="272"/>
    </row>
    <row r="59" spans="1:8" s="118" customFormat="1" ht="12" customHeight="1" x14ac:dyDescent="0.2">
      <c r="A59" s="171" t="s">
        <v>72</v>
      </c>
      <c r="B59" s="272">
        <v>5</v>
      </c>
      <c r="C59" s="272">
        <v>4</v>
      </c>
      <c r="D59" s="272">
        <v>0</v>
      </c>
      <c r="E59" s="272">
        <v>1</v>
      </c>
      <c r="F59" s="272">
        <v>0</v>
      </c>
      <c r="G59" s="272">
        <v>0</v>
      </c>
      <c r="H59" s="272"/>
    </row>
    <row r="60" spans="1:8" s="118" customFormat="1" ht="12" customHeight="1" x14ac:dyDescent="0.2">
      <c r="A60" s="170" t="s">
        <v>71</v>
      </c>
      <c r="B60" s="272">
        <v>71</v>
      </c>
      <c r="C60" s="272">
        <v>57</v>
      </c>
      <c r="D60" s="272">
        <v>6</v>
      </c>
      <c r="E60" s="272">
        <v>4</v>
      </c>
      <c r="F60" s="272">
        <v>0</v>
      </c>
      <c r="G60" s="272">
        <v>4</v>
      </c>
      <c r="H60" s="272"/>
    </row>
    <row r="61" spans="1:8" s="118" customFormat="1" ht="12" customHeight="1" x14ac:dyDescent="0.2">
      <c r="A61" s="171" t="s">
        <v>70</v>
      </c>
      <c r="B61" s="272">
        <v>1</v>
      </c>
      <c r="C61" s="272">
        <v>0</v>
      </c>
      <c r="D61" s="272">
        <v>1</v>
      </c>
      <c r="E61" s="272">
        <v>0</v>
      </c>
      <c r="F61" s="272">
        <v>0</v>
      </c>
      <c r="G61" s="272">
        <v>0</v>
      </c>
      <c r="H61" s="272"/>
    </row>
    <row r="62" spans="1:8" s="118" customFormat="1" ht="12" customHeight="1" x14ac:dyDescent="0.2">
      <c r="A62" s="171" t="s">
        <v>69</v>
      </c>
      <c r="B62" s="272">
        <v>9</v>
      </c>
      <c r="C62" s="272">
        <v>4</v>
      </c>
      <c r="D62" s="272">
        <v>2</v>
      </c>
      <c r="E62" s="272">
        <v>2</v>
      </c>
      <c r="F62" s="272">
        <v>0</v>
      </c>
      <c r="G62" s="272">
        <v>1</v>
      </c>
      <c r="H62" s="272"/>
    </row>
    <row r="63" spans="1:8" s="118" customFormat="1" ht="12" customHeight="1" x14ac:dyDescent="0.2">
      <c r="A63" s="171" t="s">
        <v>26</v>
      </c>
      <c r="B63" s="272">
        <v>46</v>
      </c>
      <c r="C63" s="272">
        <v>28</v>
      </c>
      <c r="D63" s="272">
        <v>6</v>
      </c>
      <c r="E63" s="272">
        <v>8</v>
      </c>
      <c r="F63" s="272">
        <v>0</v>
      </c>
      <c r="G63" s="272">
        <v>4</v>
      </c>
      <c r="H63" s="272"/>
    </row>
    <row r="64" spans="1:8" s="118" customFormat="1" ht="12" customHeight="1" x14ac:dyDescent="0.2">
      <c r="A64" s="171" t="s">
        <v>68</v>
      </c>
      <c r="B64" s="272">
        <v>114</v>
      </c>
      <c r="C64" s="272">
        <v>73</v>
      </c>
      <c r="D64" s="272">
        <v>31</v>
      </c>
      <c r="E64" s="272">
        <v>5</v>
      </c>
      <c r="F64" s="272">
        <v>0</v>
      </c>
      <c r="G64" s="272">
        <v>5</v>
      </c>
      <c r="H64" s="272"/>
    </row>
    <row r="65" spans="1:8" s="118" customFormat="1" ht="12" customHeight="1" x14ac:dyDescent="0.2">
      <c r="A65" s="171" t="s">
        <v>67</v>
      </c>
      <c r="B65" s="272">
        <v>17</v>
      </c>
      <c r="C65" s="272">
        <v>12</v>
      </c>
      <c r="D65" s="272">
        <v>1</v>
      </c>
      <c r="E65" s="272">
        <v>2</v>
      </c>
      <c r="F65" s="272">
        <v>0</v>
      </c>
      <c r="G65" s="272">
        <v>2</v>
      </c>
      <c r="H65" s="272"/>
    </row>
    <row r="66" spans="1:8" s="118" customFormat="1" ht="12" customHeight="1" x14ac:dyDescent="0.2">
      <c r="A66" s="171" t="s">
        <v>66</v>
      </c>
      <c r="B66" s="272">
        <v>17</v>
      </c>
      <c r="C66" s="272">
        <v>15</v>
      </c>
      <c r="D66" s="272">
        <v>1</v>
      </c>
      <c r="E66" s="272">
        <v>1</v>
      </c>
      <c r="F66" s="272">
        <v>0</v>
      </c>
      <c r="G66" s="272">
        <v>0</v>
      </c>
      <c r="H66" s="272"/>
    </row>
    <row r="67" spans="1:8" s="118" customFormat="1" ht="12" customHeight="1" x14ac:dyDescent="0.2">
      <c r="A67" s="171" t="s">
        <v>65</v>
      </c>
      <c r="B67" s="272">
        <v>7</v>
      </c>
      <c r="C67" s="272">
        <v>5</v>
      </c>
      <c r="D67" s="272">
        <v>0</v>
      </c>
      <c r="E67" s="272">
        <v>1</v>
      </c>
      <c r="F67" s="272">
        <v>0</v>
      </c>
      <c r="G67" s="272">
        <v>1</v>
      </c>
      <c r="H67" s="272"/>
    </row>
    <row r="68" spans="1:8" s="118" customFormat="1" ht="12" customHeight="1" x14ac:dyDescent="0.2">
      <c r="A68" s="171" t="s">
        <v>64</v>
      </c>
      <c r="B68" s="272">
        <v>2</v>
      </c>
      <c r="C68" s="272">
        <v>0</v>
      </c>
      <c r="D68" s="272">
        <v>1</v>
      </c>
      <c r="E68" s="272">
        <v>0</v>
      </c>
      <c r="F68" s="272">
        <v>0</v>
      </c>
      <c r="G68" s="272">
        <v>1</v>
      </c>
      <c r="H68" s="272"/>
    </row>
    <row r="69" spans="1:8" s="118" customFormat="1" ht="12" customHeight="1" x14ac:dyDescent="0.2">
      <c r="A69" s="171" t="s">
        <v>63</v>
      </c>
      <c r="B69" s="272">
        <v>15</v>
      </c>
      <c r="C69" s="272">
        <v>13</v>
      </c>
      <c r="D69" s="272">
        <v>1</v>
      </c>
      <c r="E69" s="272">
        <v>1</v>
      </c>
      <c r="F69" s="272">
        <v>0</v>
      </c>
      <c r="G69" s="272">
        <v>0</v>
      </c>
      <c r="H69" s="272"/>
    </row>
    <row r="70" spans="1:8" s="118" customFormat="1" ht="12" customHeight="1" x14ac:dyDescent="0.2">
      <c r="A70" s="170" t="s">
        <v>62</v>
      </c>
      <c r="B70" s="272">
        <v>33</v>
      </c>
      <c r="C70" s="272">
        <v>19</v>
      </c>
      <c r="D70" s="272">
        <v>10</v>
      </c>
      <c r="E70" s="272">
        <v>1</v>
      </c>
      <c r="F70" s="272">
        <v>0</v>
      </c>
      <c r="G70" s="272">
        <v>3</v>
      </c>
      <c r="H70" s="272"/>
    </row>
    <row r="71" spans="1:8" s="118" customFormat="1" ht="12" customHeight="1" x14ac:dyDescent="0.2">
      <c r="A71" s="171" t="s">
        <v>61</v>
      </c>
      <c r="B71" s="272">
        <v>0</v>
      </c>
      <c r="C71" s="272">
        <v>0</v>
      </c>
      <c r="D71" s="272">
        <v>0</v>
      </c>
      <c r="E71" s="272">
        <v>0</v>
      </c>
      <c r="F71" s="272">
        <v>0</v>
      </c>
      <c r="G71" s="272">
        <v>0</v>
      </c>
      <c r="H71" s="272"/>
    </row>
    <row r="72" spans="1:8" s="118" customFormat="1" ht="12" customHeight="1" x14ac:dyDescent="0.2">
      <c r="A72" s="170" t="s">
        <v>60</v>
      </c>
      <c r="B72" s="272">
        <v>9</v>
      </c>
      <c r="C72" s="272">
        <v>5</v>
      </c>
      <c r="D72" s="272">
        <v>3</v>
      </c>
      <c r="E72" s="272">
        <v>1</v>
      </c>
      <c r="F72" s="272">
        <v>0</v>
      </c>
      <c r="G72" s="272">
        <v>0</v>
      </c>
      <c r="H72" s="272"/>
    </row>
    <row r="73" spans="1:8" s="118" customFormat="1" ht="12" customHeight="1" x14ac:dyDescent="0.2">
      <c r="A73" s="170" t="s">
        <v>59</v>
      </c>
      <c r="B73" s="272">
        <v>30</v>
      </c>
      <c r="C73" s="272">
        <v>21</v>
      </c>
      <c r="D73" s="272">
        <v>5</v>
      </c>
      <c r="E73" s="272">
        <v>2</v>
      </c>
      <c r="F73" s="272">
        <v>0</v>
      </c>
      <c r="G73" s="272">
        <v>2</v>
      </c>
      <c r="H73" s="272"/>
    </row>
    <row r="74" spans="1:8" s="118" customFormat="1" ht="12" customHeight="1" x14ac:dyDescent="0.2">
      <c r="A74" s="170" t="s">
        <v>58</v>
      </c>
      <c r="B74" s="272">
        <v>11</v>
      </c>
      <c r="C74" s="272">
        <v>10</v>
      </c>
      <c r="D74" s="272">
        <v>0</v>
      </c>
      <c r="E74" s="272">
        <v>1</v>
      </c>
      <c r="F74" s="272">
        <v>0</v>
      </c>
      <c r="G74" s="272">
        <v>0</v>
      </c>
      <c r="H74" s="272"/>
    </row>
    <row r="75" spans="1:8" s="118" customFormat="1" ht="12" customHeight="1" x14ac:dyDescent="0.2">
      <c r="A75" s="170" t="s">
        <v>57</v>
      </c>
      <c r="B75" s="272">
        <v>4</v>
      </c>
      <c r="C75" s="272">
        <v>4</v>
      </c>
      <c r="D75" s="272">
        <v>0</v>
      </c>
      <c r="E75" s="272">
        <v>0</v>
      </c>
      <c r="F75" s="272">
        <v>0</v>
      </c>
      <c r="G75" s="272">
        <v>0</v>
      </c>
      <c r="H75" s="272"/>
    </row>
    <row r="76" spans="1:8" s="118" customFormat="1" ht="12" customHeight="1" x14ac:dyDescent="0.2">
      <c r="A76" s="170" t="s">
        <v>56</v>
      </c>
      <c r="B76" s="272">
        <v>11</v>
      </c>
      <c r="C76" s="272">
        <v>8</v>
      </c>
      <c r="D76" s="272">
        <v>3</v>
      </c>
      <c r="E76" s="272">
        <v>0</v>
      </c>
      <c r="F76" s="272">
        <v>0</v>
      </c>
      <c r="G76" s="272">
        <v>0</v>
      </c>
      <c r="H76" s="272"/>
    </row>
    <row r="77" spans="1:8" s="118" customFormat="1" ht="12" customHeight="1" x14ac:dyDescent="0.2">
      <c r="A77" s="170" t="s">
        <v>55</v>
      </c>
      <c r="B77" s="272">
        <v>34</v>
      </c>
      <c r="C77" s="272">
        <v>28</v>
      </c>
      <c r="D77" s="272">
        <v>3</v>
      </c>
      <c r="E77" s="272">
        <v>3</v>
      </c>
      <c r="F77" s="272">
        <v>0</v>
      </c>
      <c r="G77" s="272">
        <v>0</v>
      </c>
      <c r="H77" s="272"/>
    </row>
    <row r="78" spans="1:8" s="118" customFormat="1" ht="12" customHeight="1" x14ac:dyDescent="0.2">
      <c r="A78" s="170" t="s">
        <v>54</v>
      </c>
      <c r="B78" s="272">
        <v>10</v>
      </c>
      <c r="C78" s="272">
        <v>8</v>
      </c>
      <c r="D78" s="272">
        <v>2</v>
      </c>
      <c r="E78" s="272">
        <v>0</v>
      </c>
      <c r="F78" s="272">
        <v>0</v>
      </c>
      <c r="G78" s="272">
        <v>0</v>
      </c>
      <c r="H78" s="272"/>
    </row>
    <row r="79" spans="1:8" s="118" customFormat="1" ht="12" customHeight="1" x14ac:dyDescent="0.2">
      <c r="A79" s="170" t="s">
        <v>53</v>
      </c>
      <c r="B79" s="272">
        <v>19</v>
      </c>
      <c r="C79" s="272">
        <v>11</v>
      </c>
      <c r="D79" s="272">
        <v>6</v>
      </c>
      <c r="E79" s="272">
        <v>2</v>
      </c>
      <c r="F79" s="272">
        <v>0</v>
      </c>
      <c r="G79" s="272">
        <v>0</v>
      </c>
      <c r="H79" s="272"/>
    </row>
    <row r="80" spans="1:8" s="118" customFormat="1" ht="12" customHeight="1" x14ac:dyDescent="0.2">
      <c r="A80" s="170" t="s">
        <v>52</v>
      </c>
      <c r="B80" s="272">
        <v>16</v>
      </c>
      <c r="C80" s="272">
        <v>13</v>
      </c>
      <c r="D80" s="272">
        <v>0</v>
      </c>
      <c r="E80" s="272">
        <v>1</v>
      </c>
      <c r="F80" s="272">
        <v>0</v>
      </c>
      <c r="G80" s="272">
        <v>2</v>
      </c>
      <c r="H80" s="272"/>
    </row>
    <row r="81" spans="1:8" s="118" customFormat="1" ht="6" customHeight="1" thickBot="1" x14ac:dyDescent="0.25">
      <c r="A81" s="172"/>
      <c r="B81" s="172"/>
      <c r="C81" s="172"/>
      <c r="D81" s="172"/>
      <c r="E81" s="172"/>
      <c r="F81" s="172"/>
      <c r="G81" s="172"/>
      <c r="H81" s="170"/>
    </row>
    <row r="82" spans="1:8" s="118" customFormat="1" ht="11.25" customHeight="1" x14ac:dyDescent="0.2">
      <c r="G82" s="173"/>
      <c r="H82" s="173"/>
    </row>
    <row r="83" spans="1:8" s="41" customFormat="1" x14ac:dyDescent="0.2">
      <c r="A83" s="74" t="s">
        <v>195</v>
      </c>
      <c r="F83" s="174"/>
      <c r="G83" s="76"/>
      <c r="H83" s="76"/>
    </row>
    <row r="84" spans="1:8" s="41" customFormat="1" x14ac:dyDescent="0.2">
      <c r="A84" s="784" t="s">
        <v>2</v>
      </c>
      <c r="B84" s="785"/>
      <c r="C84" s="785"/>
      <c r="D84" s="785"/>
      <c r="E84" s="785"/>
      <c r="F84" s="785"/>
      <c r="G84" s="785"/>
      <c r="H84" s="445"/>
    </row>
    <row r="85" spans="1:8" s="41" customFormat="1" ht="22.5" customHeight="1" x14ac:dyDescent="0.2">
      <c r="A85" s="785" t="s">
        <v>206</v>
      </c>
      <c r="B85" s="785"/>
      <c r="C85" s="785"/>
      <c r="D85" s="785"/>
      <c r="E85" s="785"/>
      <c r="F85" s="785"/>
      <c r="G85" s="785"/>
      <c r="H85" s="445"/>
    </row>
    <row r="86" spans="1:8" s="41" customFormat="1" ht="21.75" customHeight="1" x14ac:dyDescent="0.2">
      <c r="A86" s="785" t="s">
        <v>203</v>
      </c>
      <c r="B86" s="785"/>
      <c r="C86" s="785"/>
      <c r="D86" s="785"/>
      <c r="E86" s="785"/>
      <c r="F86" s="785"/>
      <c r="G86" s="785"/>
      <c r="H86" s="445"/>
    </row>
    <row r="87" spans="1:8" s="41" customFormat="1" ht="12.75" customHeight="1" x14ac:dyDescent="0.2">
      <c r="A87" s="783" t="s">
        <v>204</v>
      </c>
      <c r="B87" s="783"/>
      <c r="C87" s="783"/>
      <c r="D87" s="783"/>
      <c r="E87" s="783"/>
      <c r="F87" s="783"/>
      <c r="G87" s="783"/>
      <c r="H87" s="449"/>
    </row>
    <row r="88" spans="1:8" s="41" customFormat="1" ht="24" customHeight="1" x14ac:dyDescent="0.2">
      <c r="A88" s="785" t="s">
        <v>205</v>
      </c>
      <c r="B88" s="785"/>
      <c r="C88" s="785"/>
      <c r="D88" s="785"/>
      <c r="E88" s="785"/>
      <c r="F88" s="785"/>
      <c r="G88" s="785"/>
      <c r="H88" s="445"/>
    </row>
    <row r="89" spans="1:8" s="41" customFormat="1" x14ac:dyDescent="0.2">
      <c r="A89" s="827" t="s">
        <v>695</v>
      </c>
      <c r="B89" s="783"/>
      <c r="C89" s="783"/>
      <c r="D89" s="783"/>
      <c r="E89" s="783"/>
      <c r="F89" s="783"/>
      <c r="G89" s="783"/>
      <c r="H89" s="449"/>
    </row>
    <row r="90" spans="1:8" s="41" customFormat="1" ht="11.25" customHeight="1" x14ac:dyDescent="0.2">
      <c r="G90" s="76"/>
      <c r="H90" s="76"/>
    </row>
    <row r="91" spans="1:8" s="41" customFormat="1" ht="11.25" customHeight="1" x14ac:dyDescent="0.2">
      <c r="A91" s="447" t="s">
        <v>440</v>
      </c>
      <c r="G91" s="76"/>
      <c r="H91" s="76"/>
    </row>
    <row r="92" spans="1:8" s="41" customFormat="1" ht="11.25" customHeight="1" x14ac:dyDescent="0.2">
      <c r="G92" s="76"/>
      <c r="H92" s="76"/>
    </row>
    <row r="93" spans="1:8" s="41" customFormat="1" ht="11.25" customHeight="1" x14ac:dyDescent="0.2">
      <c r="G93" s="76"/>
      <c r="H93" s="76"/>
    </row>
    <row r="94" spans="1:8" s="41" customFormat="1" ht="11.25" customHeight="1" x14ac:dyDescent="0.2">
      <c r="G94" s="76"/>
      <c r="H94" s="76"/>
    </row>
    <row r="95" spans="1:8" s="41" customFormat="1" ht="11.25" customHeight="1" x14ac:dyDescent="0.2">
      <c r="G95" s="76"/>
      <c r="H95" s="76"/>
    </row>
    <row r="96" spans="1:8" s="41" customFormat="1" ht="11.25" customHeight="1" x14ac:dyDescent="0.2">
      <c r="G96" s="76"/>
      <c r="H96" s="76"/>
    </row>
    <row r="97" spans="7:8" s="41" customFormat="1" ht="11.25" customHeight="1" x14ac:dyDescent="0.2">
      <c r="G97" s="76"/>
      <c r="H97" s="76"/>
    </row>
  </sheetData>
  <mergeCells count="16">
    <mergeCell ref="I1:K1"/>
    <mergeCell ref="A1:G1"/>
    <mergeCell ref="C3:G3"/>
    <mergeCell ref="A3:A6"/>
    <mergeCell ref="B3:B6"/>
    <mergeCell ref="C4:C5"/>
    <mergeCell ref="D4:D5"/>
    <mergeCell ref="E4:E5"/>
    <mergeCell ref="F4:F5"/>
    <mergeCell ref="G4:G5"/>
    <mergeCell ref="A88:G88"/>
    <mergeCell ref="A89:G89"/>
    <mergeCell ref="A84:G84"/>
    <mergeCell ref="A85:G85"/>
    <mergeCell ref="A86:G86"/>
    <mergeCell ref="A87:G87"/>
  </mergeCells>
  <phoneticPr fontId="13" type="noConversion"/>
  <hyperlinks>
    <hyperlink ref="I1:K1" location="Contents!A1" display="Back to contents"/>
  </hyperlinks>
  <pageMargins left="0.75" right="0.75" top="0.3" bottom="0.27" header="0.25" footer="0.18"/>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workbookViewId="0">
      <selection sqref="A1:I1"/>
    </sheetView>
  </sheetViews>
  <sheetFormatPr defaultRowHeight="15" x14ac:dyDescent="0.2"/>
  <cols>
    <col min="1" max="1" width="9.83203125" style="4" customWidth="1"/>
    <col min="2" max="2" width="16.83203125" style="4" customWidth="1"/>
    <col min="3" max="4" width="10.83203125" style="4" customWidth="1"/>
    <col min="5" max="6" width="11.83203125" style="4" customWidth="1"/>
    <col min="7" max="7" width="4.5" style="4" customWidth="1"/>
    <col min="8" max="8" width="14.83203125" style="4" customWidth="1"/>
    <col min="9" max="10" width="10.83203125" style="4" customWidth="1"/>
    <col min="11" max="11" width="2.5" style="4" customWidth="1"/>
    <col min="12" max="16384" width="9.33203125" style="4"/>
  </cols>
  <sheetData>
    <row r="1" spans="1:14" s="57" customFormat="1" ht="18" customHeight="1" x14ac:dyDescent="0.2">
      <c r="A1" s="758" t="s">
        <v>441</v>
      </c>
      <c r="B1" s="758"/>
      <c r="C1" s="758"/>
      <c r="D1" s="758"/>
      <c r="E1" s="758"/>
      <c r="F1" s="758"/>
      <c r="G1" s="758"/>
      <c r="H1" s="758"/>
      <c r="I1" s="758"/>
      <c r="L1" s="756" t="s">
        <v>423</v>
      </c>
      <c r="M1" s="756"/>
      <c r="N1" s="756"/>
    </row>
    <row r="2" spans="1:14" ht="15.75" x14ac:dyDescent="0.25">
      <c r="A2" s="6"/>
      <c r="B2" s="5"/>
      <c r="C2" s="7"/>
      <c r="D2" s="8"/>
      <c r="E2" s="9"/>
      <c r="F2" s="10"/>
      <c r="G2" s="10"/>
      <c r="H2" s="10"/>
      <c r="I2" s="10"/>
      <c r="J2" s="10"/>
    </row>
    <row r="3" spans="1:14" s="57" customFormat="1" ht="15" customHeight="1" x14ac:dyDescent="0.2">
      <c r="A3" s="771" t="s">
        <v>20</v>
      </c>
      <c r="B3" s="768" t="s">
        <v>370</v>
      </c>
      <c r="C3" s="768" t="s">
        <v>51</v>
      </c>
      <c r="D3" s="768"/>
      <c r="E3" s="768" t="s">
        <v>714</v>
      </c>
      <c r="F3" s="768"/>
      <c r="G3" s="645"/>
      <c r="H3" s="765" t="s">
        <v>715</v>
      </c>
      <c r="I3" s="764" t="s">
        <v>716</v>
      </c>
      <c r="J3" s="765"/>
    </row>
    <row r="4" spans="1:14" s="57" customFormat="1" ht="15" customHeight="1" x14ac:dyDescent="0.2">
      <c r="A4" s="772"/>
      <c r="B4" s="769"/>
      <c r="C4" s="769"/>
      <c r="D4" s="769"/>
      <c r="E4" s="769"/>
      <c r="F4" s="769"/>
      <c r="G4" s="645"/>
      <c r="H4" s="773"/>
      <c r="I4" s="766"/>
      <c r="J4" s="766"/>
    </row>
    <row r="5" spans="1:14" s="57" customFormat="1" ht="24" customHeight="1" x14ac:dyDescent="0.2">
      <c r="A5" s="772"/>
      <c r="B5" s="769"/>
      <c r="C5" s="770"/>
      <c r="D5" s="770"/>
      <c r="E5" s="770"/>
      <c r="F5" s="770"/>
      <c r="G5" s="645"/>
      <c r="H5" s="773"/>
      <c r="I5" s="767"/>
      <c r="J5" s="767"/>
    </row>
    <row r="6" spans="1:14" s="57" customFormat="1" ht="33.75" customHeight="1" x14ac:dyDescent="0.2">
      <c r="A6" s="772"/>
      <c r="B6" s="769"/>
      <c r="C6" s="644" t="s">
        <v>95</v>
      </c>
      <c r="D6" s="644" t="s">
        <v>94</v>
      </c>
      <c r="E6" s="644" t="s">
        <v>717</v>
      </c>
      <c r="F6" s="644" t="s">
        <v>718</v>
      </c>
      <c r="G6" s="645"/>
      <c r="H6" s="773"/>
      <c r="I6" s="643" t="s">
        <v>719</v>
      </c>
      <c r="J6" s="643" t="s">
        <v>720</v>
      </c>
    </row>
    <row r="7" spans="1:14" s="161" customFormat="1" ht="20.25" customHeight="1" x14ac:dyDescent="0.2">
      <c r="A7" s="113" t="s">
        <v>21</v>
      </c>
      <c r="B7" s="217">
        <v>244</v>
      </c>
      <c r="C7" s="147"/>
      <c r="D7" s="147"/>
      <c r="E7" s="147"/>
      <c r="F7" s="147"/>
      <c r="H7" s="434"/>
      <c r="I7" s="434"/>
      <c r="J7" s="441"/>
    </row>
    <row r="8" spans="1:14" s="161" customFormat="1" ht="12.75" x14ac:dyDescent="0.2">
      <c r="A8" s="113">
        <v>1997</v>
      </c>
      <c r="B8" s="217">
        <v>224</v>
      </c>
      <c r="C8" s="217">
        <f t="shared" ref="C8:C24" si="0">AVERAGE(B7:B9)</f>
        <v>239</v>
      </c>
      <c r="D8" s="147"/>
      <c r="E8" s="147"/>
      <c r="F8" s="147"/>
      <c r="H8" s="434"/>
      <c r="I8" s="434"/>
      <c r="J8" s="441"/>
    </row>
    <row r="9" spans="1:14" s="161" customFormat="1" ht="12.75" x14ac:dyDescent="0.2">
      <c r="A9" s="113">
        <v>1998</v>
      </c>
      <c r="B9" s="217">
        <v>249</v>
      </c>
      <c r="C9" s="217">
        <f t="shared" si="0"/>
        <v>254.66666666666666</v>
      </c>
      <c r="D9" s="217">
        <f t="shared" ref="D9:D23" si="1">AVERAGE(B7:B11)</f>
        <v>260</v>
      </c>
      <c r="E9" s="217">
        <f>D9-1.96*SQRT(D9)</f>
        <v>228.39594962666968</v>
      </c>
      <c r="F9" s="217">
        <f>D9+1.96*SQRT(D9)</f>
        <v>291.60405037333032</v>
      </c>
      <c r="H9" s="434"/>
      <c r="I9" s="434"/>
      <c r="J9" s="441"/>
    </row>
    <row r="10" spans="1:14" s="161" customFormat="1" ht="12.75" x14ac:dyDescent="0.2">
      <c r="A10" s="113">
        <v>1999</v>
      </c>
      <c r="B10" s="217">
        <v>291</v>
      </c>
      <c r="C10" s="217">
        <f t="shared" si="0"/>
        <v>277.33333333333331</v>
      </c>
      <c r="D10" s="217">
        <f t="shared" si="1"/>
        <v>277.60000000000002</v>
      </c>
      <c r="E10" s="217">
        <f t="shared" ref="E10:E16" si="2">D10-1.96*SQRT(D10)</f>
        <v>244.94378833973545</v>
      </c>
      <c r="F10" s="217">
        <f t="shared" ref="F10:F16" si="3">D10+1.96*SQRT(D10)</f>
        <v>310.25621166026463</v>
      </c>
      <c r="H10" s="434"/>
      <c r="I10" s="434"/>
      <c r="J10" s="441"/>
    </row>
    <row r="11" spans="1:14" s="161" customFormat="1" ht="12.75" x14ac:dyDescent="0.2">
      <c r="A11" s="113">
        <v>2000</v>
      </c>
      <c r="B11" s="217">
        <v>292</v>
      </c>
      <c r="C11" s="217">
        <f t="shared" si="0"/>
        <v>305</v>
      </c>
      <c r="D11" s="217">
        <f t="shared" si="1"/>
        <v>309.2</v>
      </c>
      <c r="E11" s="217">
        <f t="shared" si="2"/>
        <v>274.73519592395741</v>
      </c>
      <c r="F11" s="217">
        <f t="shared" si="3"/>
        <v>343.66480407604257</v>
      </c>
      <c r="H11" s="437">
        <v>293</v>
      </c>
      <c r="I11" s="438">
        <f t="shared" ref="I11:I25" si="4">H11-B11</f>
        <v>1</v>
      </c>
      <c r="J11" s="443">
        <f t="shared" ref="J11:J25" si="5">I11/B11</f>
        <v>3.4246575342465752E-3</v>
      </c>
    </row>
    <row r="12" spans="1:14" s="161" customFormat="1" ht="12.75" x14ac:dyDescent="0.2">
      <c r="A12" s="113">
        <v>2001</v>
      </c>
      <c r="B12" s="217">
        <v>332</v>
      </c>
      <c r="C12" s="217">
        <f t="shared" si="0"/>
        <v>335.33333333333331</v>
      </c>
      <c r="D12" s="217">
        <f t="shared" si="1"/>
        <v>322.8</v>
      </c>
      <c r="E12" s="217">
        <f t="shared" si="2"/>
        <v>287.58539393944613</v>
      </c>
      <c r="F12" s="217">
        <f t="shared" si="3"/>
        <v>358.01460606055389</v>
      </c>
      <c r="H12" s="437">
        <v>339</v>
      </c>
      <c r="I12" s="438">
        <f t="shared" si="4"/>
        <v>7</v>
      </c>
      <c r="J12" s="443">
        <f t="shared" si="5"/>
        <v>2.1084337349397589E-2</v>
      </c>
    </row>
    <row r="13" spans="1:14" s="161" customFormat="1" ht="12.75" x14ac:dyDescent="0.2">
      <c r="A13" s="113">
        <v>2002</v>
      </c>
      <c r="B13" s="217">
        <v>382</v>
      </c>
      <c r="C13" s="217">
        <f t="shared" si="0"/>
        <v>343.66666666666669</v>
      </c>
      <c r="D13" s="217">
        <f t="shared" si="1"/>
        <v>335.8</v>
      </c>
      <c r="E13" s="217">
        <f t="shared" si="2"/>
        <v>299.88330081981366</v>
      </c>
      <c r="F13" s="217">
        <f t="shared" si="3"/>
        <v>371.71669918018637</v>
      </c>
      <c r="H13" s="437">
        <v>388</v>
      </c>
      <c r="I13" s="438">
        <f t="shared" si="4"/>
        <v>6</v>
      </c>
      <c r="J13" s="443">
        <f t="shared" si="5"/>
        <v>1.5706806282722512E-2</v>
      </c>
    </row>
    <row r="14" spans="1:14" s="161" customFormat="1" ht="12.75" x14ac:dyDescent="0.2">
      <c r="A14" s="113">
        <v>2003</v>
      </c>
      <c r="B14" s="217">
        <v>317</v>
      </c>
      <c r="C14" s="217">
        <f t="shared" si="0"/>
        <v>351.66666666666669</v>
      </c>
      <c r="D14" s="217">
        <f t="shared" si="1"/>
        <v>344.6</v>
      </c>
      <c r="E14" s="217">
        <f t="shared" si="2"/>
        <v>308.21572647420317</v>
      </c>
      <c r="F14" s="217">
        <f t="shared" si="3"/>
        <v>380.98427352579688</v>
      </c>
      <c r="H14" s="437">
        <v>330</v>
      </c>
      <c r="I14" s="438">
        <f t="shared" si="4"/>
        <v>13</v>
      </c>
      <c r="J14" s="443">
        <f t="shared" si="5"/>
        <v>4.1009463722397478E-2</v>
      </c>
    </row>
    <row r="15" spans="1:14" s="161" customFormat="1" ht="12.75" x14ac:dyDescent="0.2">
      <c r="A15" s="113">
        <v>2004</v>
      </c>
      <c r="B15" s="217">
        <v>356</v>
      </c>
      <c r="C15" s="217">
        <f t="shared" si="0"/>
        <v>336.33333333333331</v>
      </c>
      <c r="D15" s="217">
        <f t="shared" si="1"/>
        <v>362.4</v>
      </c>
      <c r="E15" s="217">
        <f t="shared" si="2"/>
        <v>325.08785934846406</v>
      </c>
      <c r="F15" s="217">
        <f t="shared" si="3"/>
        <v>399.71214065153589</v>
      </c>
      <c r="H15" s="437">
        <v>365</v>
      </c>
      <c r="I15" s="438">
        <f t="shared" si="4"/>
        <v>9</v>
      </c>
      <c r="J15" s="443">
        <f t="shared" si="5"/>
        <v>2.5280898876404494E-2</v>
      </c>
    </row>
    <row r="16" spans="1:14" s="161" customFormat="1" ht="12.75" x14ac:dyDescent="0.2">
      <c r="A16" s="113">
        <v>2005</v>
      </c>
      <c r="B16" s="217">
        <v>336</v>
      </c>
      <c r="C16" s="217">
        <f t="shared" si="0"/>
        <v>371</v>
      </c>
      <c r="D16" s="217">
        <f t="shared" si="1"/>
        <v>377</v>
      </c>
      <c r="E16" s="217">
        <f t="shared" si="2"/>
        <v>338.94368383566268</v>
      </c>
      <c r="F16" s="217">
        <f t="shared" si="3"/>
        <v>415.05631616433732</v>
      </c>
      <c r="H16" s="437">
        <v>346</v>
      </c>
      <c r="I16" s="438">
        <f t="shared" si="4"/>
        <v>10</v>
      </c>
      <c r="J16" s="443">
        <f t="shared" si="5"/>
        <v>2.976190476190476E-2</v>
      </c>
    </row>
    <row r="17" spans="1:17" s="161" customFormat="1" ht="12.75" x14ac:dyDescent="0.2">
      <c r="A17" s="113">
        <v>2006</v>
      </c>
      <c r="B17" s="217">
        <v>421</v>
      </c>
      <c r="C17" s="217">
        <f t="shared" si="0"/>
        <v>404</v>
      </c>
      <c r="D17" s="218">
        <f t="shared" si="1"/>
        <v>428.4</v>
      </c>
      <c r="E17" s="218">
        <f t="shared" ref="E17:E22" si="6">D17-1.96*SQRT(D17)</f>
        <v>387.83226109332685</v>
      </c>
      <c r="F17" s="218">
        <f t="shared" ref="F17:F22" si="7">D17+1.96*SQRT(D17)</f>
        <v>468.96773890667311</v>
      </c>
      <c r="H17" s="437">
        <v>430</v>
      </c>
      <c r="I17" s="438">
        <f t="shared" si="4"/>
        <v>9</v>
      </c>
      <c r="J17" s="443">
        <f t="shared" si="5"/>
        <v>2.1377672209026127E-2</v>
      </c>
    </row>
    <row r="18" spans="1:17" s="161" customFormat="1" ht="12.75" x14ac:dyDescent="0.2">
      <c r="A18" s="113">
        <v>2007</v>
      </c>
      <c r="B18" s="217">
        <v>455</v>
      </c>
      <c r="C18" s="218">
        <f t="shared" si="0"/>
        <v>483.33333333333331</v>
      </c>
      <c r="D18" s="218">
        <f t="shared" si="1"/>
        <v>466.2</v>
      </c>
      <c r="E18" s="218">
        <f t="shared" si="6"/>
        <v>423.88033648526965</v>
      </c>
      <c r="F18" s="218">
        <f t="shared" si="7"/>
        <v>508.51966351473033</v>
      </c>
      <c r="H18" s="437">
        <v>474</v>
      </c>
      <c r="I18" s="438">
        <f t="shared" si="4"/>
        <v>19</v>
      </c>
      <c r="J18" s="443">
        <f t="shared" si="5"/>
        <v>4.1758241758241756E-2</v>
      </c>
    </row>
    <row r="19" spans="1:17" s="161" customFormat="1" ht="12.75" x14ac:dyDescent="0.2">
      <c r="A19" s="113">
        <v>2008</v>
      </c>
      <c r="B19" s="218">
        <v>574</v>
      </c>
      <c r="C19" s="218">
        <f t="shared" si="0"/>
        <v>524.66666666666663</v>
      </c>
      <c r="D19" s="218">
        <f t="shared" si="1"/>
        <v>496</v>
      </c>
      <c r="E19" s="218">
        <f t="shared" si="6"/>
        <v>452.34872739541265</v>
      </c>
      <c r="F19" s="218">
        <f t="shared" si="7"/>
        <v>539.65127260458735</v>
      </c>
      <c r="H19" s="437">
        <v>590</v>
      </c>
      <c r="I19" s="438">
        <f t="shared" si="4"/>
        <v>16</v>
      </c>
      <c r="J19" s="443">
        <f t="shared" si="5"/>
        <v>2.7874564459930314E-2</v>
      </c>
    </row>
    <row r="20" spans="1:17" s="161" customFormat="1" ht="12.75" x14ac:dyDescent="0.2">
      <c r="A20" s="113">
        <v>2009</v>
      </c>
      <c r="B20" s="218">
        <v>545</v>
      </c>
      <c r="C20" s="218">
        <f t="shared" si="0"/>
        <v>534.66666666666663</v>
      </c>
      <c r="D20" s="218">
        <f t="shared" si="1"/>
        <v>528.6</v>
      </c>
      <c r="E20" s="218">
        <f t="shared" si="6"/>
        <v>483.53704670130912</v>
      </c>
      <c r="F20" s="218">
        <f t="shared" si="7"/>
        <v>573.66295329869092</v>
      </c>
      <c r="H20" s="437">
        <v>570</v>
      </c>
      <c r="I20" s="438">
        <f t="shared" si="4"/>
        <v>25</v>
      </c>
      <c r="J20" s="443">
        <f t="shared" si="5"/>
        <v>4.5871559633027525E-2</v>
      </c>
    </row>
    <row r="21" spans="1:17" s="161" customFormat="1" ht="12.75" x14ac:dyDescent="0.2">
      <c r="A21" s="113">
        <v>2010</v>
      </c>
      <c r="B21" s="218">
        <v>485</v>
      </c>
      <c r="C21" s="218">
        <f t="shared" si="0"/>
        <v>538</v>
      </c>
      <c r="D21" s="218">
        <f t="shared" si="1"/>
        <v>553.79999999999995</v>
      </c>
      <c r="E21" s="218">
        <f t="shared" si="6"/>
        <v>507.67540699366549</v>
      </c>
      <c r="F21" s="218">
        <f t="shared" si="7"/>
        <v>599.92459300633448</v>
      </c>
      <c r="H21" s="437">
        <v>512</v>
      </c>
      <c r="I21" s="438">
        <f t="shared" si="4"/>
        <v>27</v>
      </c>
      <c r="J21" s="443">
        <f t="shared" si="5"/>
        <v>5.5670103092783509E-2</v>
      </c>
    </row>
    <row r="22" spans="1:17" s="161" customFormat="1" ht="12.75" x14ac:dyDescent="0.2">
      <c r="A22" s="113">
        <v>2011</v>
      </c>
      <c r="B22" s="218">
        <v>584</v>
      </c>
      <c r="C22" s="218">
        <f t="shared" si="0"/>
        <v>550</v>
      </c>
      <c r="D22" s="218">
        <f t="shared" si="1"/>
        <v>544.4</v>
      </c>
      <c r="E22" s="218">
        <f t="shared" si="6"/>
        <v>498.6685333714301</v>
      </c>
      <c r="F22" s="218">
        <f t="shared" si="7"/>
        <v>590.1314666285698</v>
      </c>
      <c r="H22" s="437">
        <v>606</v>
      </c>
      <c r="I22" s="438">
        <f t="shared" si="4"/>
        <v>22</v>
      </c>
      <c r="J22" s="443">
        <f t="shared" si="5"/>
        <v>3.7671232876712327E-2</v>
      </c>
    </row>
    <row r="23" spans="1:17" s="161" customFormat="1" ht="12.75" x14ac:dyDescent="0.2">
      <c r="A23" s="113">
        <v>2012</v>
      </c>
      <c r="B23" s="218">
        <v>581</v>
      </c>
      <c r="C23" s="218">
        <f t="shared" si="0"/>
        <v>564</v>
      </c>
      <c r="D23" s="218">
        <f t="shared" si="1"/>
        <v>558</v>
      </c>
      <c r="E23" s="218">
        <f t="shared" ref="E23" si="8">D23-1.96*SQRT(D23)</f>
        <v>511.70083370081056</v>
      </c>
      <c r="F23" s="218">
        <f t="shared" ref="F23" si="9">D23+1.96*SQRT(D23)</f>
        <v>604.29916629918944</v>
      </c>
      <c r="H23" s="437">
        <v>604</v>
      </c>
      <c r="I23" s="438">
        <f t="shared" si="4"/>
        <v>23</v>
      </c>
      <c r="J23" s="443">
        <f t="shared" si="5"/>
        <v>3.9586919104991396E-2</v>
      </c>
    </row>
    <row r="24" spans="1:17" s="161" customFormat="1" ht="12.75" x14ac:dyDescent="0.2">
      <c r="A24" s="113">
        <v>2013</v>
      </c>
      <c r="B24" s="218">
        <v>527</v>
      </c>
      <c r="C24" s="218">
        <f t="shared" si="0"/>
        <v>573.66666666666663</v>
      </c>
      <c r="D24" s="147"/>
      <c r="E24" s="147"/>
      <c r="F24" s="147"/>
      <c r="H24" s="437">
        <v>556</v>
      </c>
      <c r="I24" s="438">
        <f t="shared" si="4"/>
        <v>29</v>
      </c>
      <c r="J24" s="443">
        <f t="shared" si="5"/>
        <v>5.5028462998102469E-2</v>
      </c>
    </row>
    <row r="25" spans="1:17" s="434" customFormat="1" ht="12.75" x14ac:dyDescent="0.2">
      <c r="A25" s="113">
        <v>2014</v>
      </c>
      <c r="B25" s="218">
        <v>613</v>
      </c>
      <c r="C25" s="147"/>
      <c r="D25" s="147"/>
      <c r="E25" s="147"/>
      <c r="F25" s="147"/>
      <c r="H25" s="437">
        <v>616</v>
      </c>
      <c r="I25" s="438">
        <f t="shared" si="4"/>
        <v>3</v>
      </c>
      <c r="J25" s="443">
        <f t="shared" si="5"/>
        <v>4.8939641109298528E-3</v>
      </c>
      <c r="M25" s="442"/>
    </row>
    <row r="26" spans="1:17" ht="6" customHeight="1" x14ac:dyDescent="0.2">
      <c r="A26" s="11"/>
      <c r="B26" s="12"/>
      <c r="C26" s="12"/>
      <c r="D26" s="13"/>
      <c r="E26" s="12"/>
      <c r="F26" s="13"/>
      <c r="G26" s="13"/>
      <c r="H26" s="13"/>
      <c r="I26" s="13"/>
      <c r="J26" s="13"/>
    </row>
    <row r="27" spans="1:17" ht="11.25" customHeight="1" x14ac:dyDescent="0.2"/>
    <row r="28" spans="1:17" s="58" customFormat="1" ht="11.25" x14ac:dyDescent="0.2">
      <c r="A28" s="761" t="s">
        <v>210</v>
      </c>
      <c r="B28" s="761"/>
      <c r="I28" s="432"/>
      <c r="J28" s="439"/>
    </row>
    <row r="29" spans="1:17" s="58" customFormat="1" ht="14.25" customHeight="1" x14ac:dyDescent="0.2">
      <c r="A29" s="757" t="s">
        <v>276</v>
      </c>
      <c r="B29" s="757"/>
      <c r="C29" s="757"/>
      <c r="D29" s="757"/>
      <c r="E29" s="757"/>
      <c r="F29" s="757"/>
      <c r="G29" s="757"/>
      <c r="H29" s="757"/>
      <c r="I29" s="757"/>
      <c r="J29" s="757"/>
    </row>
    <row r="30" spans="1:17" s="432" customFormat="1" ht="47.25" customHeight="1" x14ac:dyDescent="0.2">
      <c r="A30" s="762" t="s">
        <v>721</v>
      </c>
      <c r="B30" s="763"/>
      <c r="C30" s="763"/>
      <c r="D30" s="763"/>
      <c r="E30" s="763"/>
      <c r="F30" s="763"/>
      <c r="G30" s="763"/>
      <c r="H30" s="763"/>
      <c r="I30" s="763"/>
      <c r="J30" s="763"/>
      <c r="K30" s="433"/>
      <c r="L30" s="433"/>
      <c r="M30" s="433"/>
      <c r="N30" s="433"/>
      <c r="O30" s="433"/>
      <c r="P30" s="433"/>
      <c r="Q30" s="433"/>
    </row>
    <row r="31" spans="1:17" s="432" customFormat="1" ht="11.25" x14ac:dyDescent="0.2">
      <c r="A31" s="759" t="s">
        <v>722</v>
      </c>
      <c r="B31" s="760"/>
      <c r="C31" s="760"/>
      <c r="D31" s="760"/>
      <c r="E31" s="760"/>
      <c r="F31" s="760"/>
      <c r="G31" s="760"/>
      <c r="H31" s="760"/>
      <c r="I31" s="760"/>
      <c r="J31" s="760"/>
      <c r="K31" s="433"/>
      <c r="L31" s="433"/>
      <c r="M31" s="433"/>
      <c r="N31" s="433"/>
      <c r="O31" s="433"/>
      <c r="P31" s="433"/>
      <c r="Q31" s="433"/>
    </row>
    <row r="32" spans="1:17" s="439" customFormat="1" ht="11.25" x14ac:dyDescent="0.2">
      <c r="A32" s="759" t="s">
        <v>723</v>
      </c>
      <c r="B32" s="760"/>
      <c r="C32" s="760"/>
      <c r="D32" s="760"/>
      <c r="E32" s="760"/>
      <c r="F32" s="760"/>
      <c r="G32" s="760"/>
      <c r="H32" s="760"/>
      <c r="I32" s="760"/>
      <c r="J32" s="760"/>
      <c r="K32" s="440"/>
      <c r="L32" s="440"/>
      <c r="M32" s="440"/>
      <c r="N32" s="440"/>
      <c r="O32" s="440"/>
      <c r="P32" s="440"/>
      <c r="Q32" s="440"/>
    </row>
    <row r="33" spans="1:2" s="57" customFormat="1" x14ac:dyDescent="0.2"/>
    <row r="34" spans="1:2" s="57" customFormat="1" x14ac:dyDescent="0.2">
      <c r="A34" s="747" t="s">
        <v>440</v>
      </c>
      <c r="B34" s="748"/>
    </row>
    <row r="70" ht="5.25" customHeight="1" x14ac:dyDescent="0.2"/>
    <row r="71" ht="174" customHeight="1" x14ac:dyDescent="0.2"/>
  </sheetData>
  <mergeCells count="14">
    <mergeCell ref="L1:N1"/>
    <mergeCell ref="A34:B34"/>
    <mergeCell ref="A29:J29"/>
    <mergeCell ref="A1:I1"/>
    <mergeCell ref="A32:J32"/>
    <mergeCell ref="A28:B28"/>
    <mergeCell ref="A30:J30"/>
    <mergeCell ref="A31:J31"/>
    <mergeCell ref="I3:J5"/>
    <mergeCell ref="E3:F5"/>
    <mergeCell ref="A3:A6"/>
    <mergeCell ref="B3:B6"/>
    <mergeCell ref="H3:H6"/>
    <mergeCell ref="C3:D5"/>
  </mergeCells>
  <phoneticPr fontId="0" type="noConversion"/>
  <hyperlinks>
    <hyperlink ref="L1:N1" location="Contents!A1" display="Back to contents"/>
  </hyperlinks>
  <pageMargins left="0.75" right="0.75" top="1" bottom="1" header="0.5" footer="0.5"/>
  <pageSetup paperSize="9" scale="95" orientation="portrait" r:id="rId1"/>
  <headerFooter alignWithMargins="0"/>
  <ignoredErrors>
    <ignoredError sqref="C8:C24 D9:D23"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workbookViewId="0">
      <selection sqref="A1:L1"/>
    </sheetView>
  </sheetViews>
  <sheetFormatPr defaultColWidth="9.1640625" defaultRowHeight="11.25" customHeight="1" x14ac:dyDescent="0.2"/>
  <cols>
    <col min="1" max="1" width="24.83203125" style="2" customWidth="1"/>
    <col min="2" max="2" width="12.83203125" style="2" customWidth="1"/>
    <col min="3" max="3" width="15.83203125" style="2" customWidth="1"/>
    <col min="4" max="8" width="13.5" style="2" customWidth="1"/>
    <col min="9" max="10" width="12.83203125" style="2" customWidth="1"/>
    <col min="11" max="12" width="10.83203125" style="2" customWidth="1"/>
    <col min="13" max="13" width="10.83203125" style="3" customWidth="1"/>
    <col min="14" max="14" width="13" style="2" customWidth="1"/>
    <col min="15" max="15" width="3" style="2" customWidth="1"/>
    <col min="16" max="16384" width="9.1640625" style="2"/>
  </cols>
  <sheetData>
    <row r="1" spans="1:18" ht="20.100000000000001" customHeight="1" x14ac:dyDescent="0.2">
      <c r="A1" s="758" t="s">
        <v>468</v>
      </c>
      <c r="B1" s="758"/>
      <c r="C1" s="758"/>
      <c r="D1" s="758"/>
      <c r="E1" s="758"/>
      <c r="F1" s="758"/>
      <c r="G1" s="758"/>
      <c r="H1" s="758"/>
      <c r="I1" s="758"/>
      <c r="J1" s="758"/>
      <c r="K1" s="758"/>
      <c r="L1" s="758"/>
      <c r="M1" s="15"/>
      <c r="P1" s="599" t="s">
        <v>423</v>
      </c>
      <c r="Q1" s="599"/>
      <c r="R1" s="599"/>
    </row>
    <row r="2" spans="1:18" ht="12" customHeight="1" x14ac:dyDescent="0.2">
      <c r="A2" s="232"/>
      <c r="B2" s="232"/>
      <c r="C2" s="232"/>
      <c r="D2" s="232"/>
      <c r="E2" s="451"/>
      <c r="F2" s="451"/>
      <c r="G2" s="451"/>
      <c r="H2" s="451"/>
      <c r="I2" s="232"/>
      <c r="J2" s="232"/>
      <c r="K2" s="232"/>
      <c r="M2" s="15"/>
    </row>
    <row r="3" spans="1:18" s="124" customFormat="1" ht="27" customHeight="1" x14ac:dyDescent="0.2">
      <c r="A3" s="768" t="s">
        <v>87</v>
      </c>
      <c r="B3" s="768" t="s">
        <v>149</v>
      </c>
      <c r="C3" s="768" t="s">
        <v>214</v>
      </c>
      <c r="D3" s="768" t="s">
        <v>207</v>
      </c>
      <c r="E3" s="768" t="s">
        <v>686</v>
      </c>
      <c r="F3" s="768" t="s">
        <v>452</v>
      </c>
      <c r="G3" s="768" t="s">
        <v>453</v>
      </c>
      <c r="H3" s="768" t="s">
        <v>454</v>
      </c>
      <c r="I3" s="479" t="s">
        <v>96</v>
      </c>
      <c r="J3" s="479"/>
      <c r="K3" s="817" t="s">
        <v>39</v>
      </c>
      <c r="L3" s="815" t="s">
        <v>692</v>
      </c>
      <c r="M3" s="815" t="s">
        <v>208</v>
      </c>
      <c r="N3" s="815" t="s">
        <v>50</v>
      </c>
    </row>
    <row r="4" spans="1:18" s="124" customFormat="1" ht="12.75" customHeight="1" x14ac:dyDescent="0.2">
      <c r="A4" s="930"/>
      <c r="B4" s="930"/>
      <c r="C4" s="930"/>
      <c r="D4" s="928"/>
      <c r="E4" s="769"/>
      <c r="F4" s="769"/>
      <c r="G4" s="769"/>
      <c r="H4" s="769"/>
      <c r="I4" s="768" t="s">
        <v>209</v>
      </c>
      <c r="J4" s="480" t="s">
        <v>97</v>
      </c>
      <c r="K4" s="928"/>
      <c r="L4" s="928"/>
      <c r="M4" s="928"/>
      <c r="N4" s="930"/>
    </row>
    <row r="5" spans="1:18" s="124" customFormat="1" ht="12.75" customHeight="1" x14ac:dyDescent="0.2">
      <c r="A5" s="930"/>
      <c r="B5" s="930"/>
      <c r="C5" s="930"/>
      <c r="D5" s="928"/>
      <c r="E5" s="769"/>
      <c r="F5" s="769"/>
      <c r="G5" s="769"/>
      <c r="H5" s="769"/>
      <c r="I5" s="930"/>
      <c r="J5" s="844" t="s">
        <v>36</v>
      </c>
      <c r="K5" s="928"/>
      <c r="L5" s="928"/>
      <c r="M5" s="928"/>
      <c r="N5" s="930"/>
    </row>
    <row r="6" spans="1:18" s="124" customFormat="1" ht="12.75" x14ac:dyDescent="0.2">
      <c r="A6" s="930"/>
      <c r="B6" s="930"/>
      <c r="C6" s="930"/>
      <c r="D6" s="928"/>
      <c r="E6" s="769"/>
      <c r="F6" s="769"/>
      <c r="G6" s="769"/>
      <c r="H6" s="769"/>
      <c r="I6" s="930"/>
      <c r="J6" s="844"/>
      <c r="K6" s="928"/>
      <c r="L6" s="928"/>
      <c r="M6" s="928"/>
      <c r="N6" s="930"/>
    </row>
    <row r="7" spans="1:18" s="124" customFormat="1" ht="9" customHeight="1" x14ac:dyDescent="0.2">
      <c r="A7" s="125"/>
      <c r="B7" s="125"/>
      <c r="C7" s="125"/>
      <c r="D7" s="125"/>
      <c r="E7" s="125"/>
      <c r="F7" s="125"/>
      <c r="G7" s="125"/>
      <c r="H7" s="125"/>
      <c r="I7" s="125"/>
      <c r="J7" s="125"/>
      <c r="K7" s="125"/>
      <c r="L7" s="125"/>
      <c r="M7" s="125"/>
      <c r="N7" s="125"/>
    </row>
    <row r="8" spans="1:18" s="88" customFormat="1" ht="21" customHeight="1" x14ac:dyDescent="0.2">
      <c r="A8" s="154" t="s">
        <v>22</v>
      </c>
      <c r="B8" s="278">
        <v>613</v>
      </c>
      <c r="C8" s="278">
        <v>309</v>
      </c>
      <c r="D8" s="278">
        <v>214</v>
      </c>
      <c r="E8" s="278">
        <v>449</v>
      </c>
      <c r="F8" s="278">
        <v>38</v>
      </c>
      <c r="G8" s="278">
        <v>69</v>
      </c>
      <c r="H8" s="278">
        <v>535</v>
      </c>
      <c r="I8" s="278">
        <v>121</v>
      </c>
      <c r="J8" s="278">
        <v>86</v>
      </c>
      <c r="K8" s="278">
        <v>45</v>
      </c>
      <c r="L8" s="278">
        <v>14</v>
      </c>
      <c r="M8" s="278">
        <v>22</v>
      </c>
      <c r="N8" s="278">
        <v>106</v>
      </c>
    </row>
    <row r="9" spans="1:18" s="124" customFormat="1" ht="9" customHeight="1" x14ac:dyDescent="0.2">
      <c r="B9" s="287"/>
      <c r="C9" s="288"/>
      <c r="D9" s="288"/>
      <c r="E9" s="288"/>
      <c r="F9" s="288"/>
      <c r="G9" s="288"/>
      <c r="H9" s="288"/>
      <c r="I9" s="288"/>
      <c r="J9" s="288"/>
      <c r="K9" s="288"/>
      <c r="L9" s="288"/>
      <c r="M9" s="288"/>
      <c r="N9" s="288"/>
    </row>
    <row r="10" spans="1:18" s="124" customFormat="1" ht="12.75" x14ac:dyDescent="0.2">
      <c r="A10" s="175" t="s">
        <v>81</v>
      </c>
      <c r="B10" s="272">
        <v>26</v>
      </c>
      <c r="C10" s="272">
        <v>9</v>
      </c>
      <c r="D10" s="272">
        <v>15</v>
      </c>
      <c r="E10" s="272">
        <v>23</v>
      </c>
      <c r="F10" s="272">
        <v>2</v>
      </c>
      <c r="G10" s="272">
        <v>2</v>
      </c>
      <c r="H10" s="272">
        <v>24</v>
      </c>
      <c r="I10" s="272">
        <v>18</v>
      </c>
      <c r="J10" s="272">
        <v>11</v>
      </c>
      <c r="K10" s="272">
        <v>3</v>
      </c>
      <c r="L10" s="272">
        <v>1</v>
      </c>
      <c r="M10" s="272">
        <v>1</v>
      </c>
      <c r="N10" s="272">
        <v>5</v>
      </c>
    </row>
    <row r="11" spans="1:18" s="124" customFormat="1" ht="12.75" x14ac:dyDescent="0.2">
      <c r="A11" s="175" t="s">
        <v>80</v>
      </c>
      <c r="B11" s="272">
        <v>8</v>
      </c>
      <c r="C11" s="272">
        <v>6</v>
      </c>
      <c r="D11" s="272">
        <v>1</v>
      </c>
      <c r="E11" s="272">
        <v>6</v>
      </c>
      <c r="F11" s="272">
        <v>1</v>
      </c>
      <c r="G11" s="272">
        <v>0</v>
      </c>
      <c r="H11" s="272">
        <v>6</v>
      </c>
      <c r="I11" s="272">
        <v>1</v>
      </c>
      <c r="J11" s="272">
        <v>1</v>
      </c>
      <c r="K11" s="272">
        <v>2</v>
      </c>
      <c r="L11" s="272">
        <v>0</v>
      </c>
      <c r="M11" s="272">
        <v>0</v>
      </c>
      <c r="N11" s="272">
        <v>2</v>
      </c>
    </row>
    <row r="12" spans="1:18" s="124" customFormat="1" ht="12.75" x14ac:dyDescent="0.2">
      <c r="A12" s="175" t="s">
        <v>79</v>
      </c>
      <c r="B12" s="272">
        <v>8</v>
      </c>
      <c r="C12" s="272">
        <v>5</v>
      </c>
      <c r="D12" s="272">
        <v>4</v>
      </c>
      <c r="E12" s="272">
        <v>7</v>
      </c>
      <c r="F12" s="272">
        <v>1</v>
      </c>
      <c r="G12" s="272">
        <v>1</v>
      </c>
      <c r="H12" s="272">
        <v>8</v>
      </c>
      <c r="I12" s="272">
        <v>4</v>
      </c>
      <c r="J12" s="272">
        <v>4</v>
      </c>
      <c r="K12" s="272">
        <v>0</v>
      </c>
      <c r="L12" s="272">
        <v>0</v>
      </c>
      <c r="M12" s="272">
        <v>0</v>
      </c>
      <c r="N12" s="272">
        <v>0</v>
      </c>
    </row>
    <row r="13" spans="1:18" s="124" customFormat="1" ht="12.75" x14ac:dyDescent="0.2">
      <c r="A13" s="175" t="s">
        <v>78</v>
      </c>
      <c r="B13" s="272">
        <v>8</v>
      </c>
      <c r="C13" s="272">
        <v>4</v>
      </c>
      <c r="D13" s="272">
        <v>1</v>
      </c>
      <c r="E13" s="272">
        <v>5</v>
      </c>
      <c r="F13" s="272">
        <v>1</v>
      </c>
      <c r="G13" s="272">
        <v>2</v>
      </c>
      <c r="H13" s="272">
        <v>8</v>
      </c>
      <c r="I13" s="272">
        <v>0</v>
      </c>
      <c r="J13" s="272">
        <v>0</v>
      </c>
      <c r="K13" s="272">
        <v>0</v>
      </c>
      <c r="L13" s="272">
        <v>0</v>
      </c>
      <c r="M13" s="272">
        <v>0</v>
      </c>
      <c r="N13" s="272">
        <v>0</v>
      </c>
    </row>
    <row r="14" spans="1:18" s="124" customFormat="1" ht="12.75" x14ac:dyDescent="0.2">
      <c r="A14" s="175" t="s">
        <v>77</v>
      </c>
      <c r="B14" s="272">
        <v>6</v>
      </c>
      <c r="C14" s="272">
        <v>4</v>
      </c>
      <c r="D14" s="272">
        <v>2</v>
      </c>
      <c r="E14" s="272">
        <v>6</v>
      </c>
      <c r="F14" s="272">
        <v>0</v>
      </c>
      <c r="G14" s="272">
        <v>1</v>
      </c>
      <c r="H14" s="272">
        <v>6</v>
      </c>
      <c r="I14" s="272">
        <v>1</v>
      </c>
      <c r="J14" s="272">
        <v>1</v>
      </c>
      <c r="K14" s="272">
        <v>0</v>
      </c>
      <c r="L14" s="272">
        <v>0</v>
      </c>
      <c r="M14" s="272">
        <v>0</v>
      </c>
      <c r="N14" s="272">
        <v>0</v>
      </c>
    </row>
    <row r="15" spans="1:18" s="124" customFormat="1" ht="12.75" x14ac:dyDescent="0.2">
      <c r="A15" s="175" t="s">
        <v>25</v>
      </c>
      <c r="B15" s="272">
        <v>13</v>
      </c>
      <c r="C15" s="272">
        <v>10</v>
      </c>
      <c r="D15" s="272">
        <v>6</v>
      </c>
      <c r="E15" s="272">
        <v>11</v>
      </c>
      <c r="F15" s="272">
        <v>1</v>
      </c>
      <c r="G15" s="272">
        <v>0</v>
      </c>
      <c r="H15" s="272">
        <v>12</v>
      </c>
      <c r="I15" s="272">
        <v>1</v>
      </c>
      <c r="J15" s="272">
        <v>0</v>
      </c>
      <c r="K15" s="272">
        <v>0</v>
      </c>
      <c r="L15" s="272">
        <v>0</v>
      </c>
      <c r="M15" s="272">
        <v>0</v>
      </c>
      <c r="N15" s="272">
        <v>2</v>
      </c>
    </row>
    <row r="16" spans="1:18" s="124" customFormat="1" ht="12.75" x14ac:dyDescent="0.2">
      <c r="A16" s="175" t="s">
        <v>76</v>
      </c>
      <c r="B16" s="272">
        <v>31</v>
      </c>
      <c r="C16" s="272">
        <v>15</v>
      </c>
      <c r="D16" s="272">
        <v>14</v>
      </c>
      <c r="E16" s="272">
        <v>24</v>
      </c>
      <c r="F16" s="272">
        <v>1</v>
      </c>
      <c r="G16" s="272">
        <v>0</v>
      </c>
      <c r="H16" s="272">
        <v>25</v>
      </c>
      <c r="I16" s="272">
        <v>13</v>
      </c>
      <c r="J16" s="272">
        <v>10</v>
      </c>
      <c r="K16" s="272">
        <v>1</v>
      </c>
      <c r="L16" s="272">
        <v>0</v>
      </c>
      <c r="M16" s="272">
        <v>3</v>
      </c>
      <c r="N16" s="272">
        <v>5</v>
      </c>
    </row>
    <row r="17" spans="1:14" s="124" customFormat="1" ht="12.75" x14ac:dyDescent="0.2">
      <c r="A17" s="175" t="s">
        <v>75</v>
      </c>
      <c r="B17" s="272">
        <v>17</v>
      </c>
      <c r="C17" s="272">
        <v>10</v>
      </c>
      <c r="D17" s="272">
        <v>7</v>
      </c>
      <c r="E17" s="272">
        <v>14</v>
      </c>
      <c r="F17" s="272">
        <v>0</v>
      </c>
      <c r="G17" s="272">
        <v>2</v>
      </c>
      <c r="H17" s="272">
        <v>17</v>
      </c>
      <c r="I17" s="272">
        <v>3</v>
      </c>
      <c r="J17" s="272">
        <v>0</v>
      </c>
      <c r="K17" s="272">
        <v>0</v>
      </c>
      <c r="L17" s="272">
        <v>0</v>
      </c>
      <c r="M17" s="272">
        <v>0</v>
      </c>
      <c r="N17" s="272">
        <v>2</v>
      </c>
    </row>
    <row r="18" spans="1:14" s="124" customFormat="1" ht="12.75" x14ac:dyDescent="0.2">
      <c r="A18" s="175" t="s">
        <v>74</v>
      </c>
      <c r="B18" s="272">
        <v>4</v>
      </c>
      <c r="C18" s="272">
        <v>3</v>
      </c>
      <c r="D18" s="272">
        <v>0</v>
      </c>
      <c r="E18" s="272">
        <v>3</v>
      </c>
      <c r="F18" s="272">
        <v>0</v>
      </c>
      <c r="G18" s="272">
        <v>1</v>
      </c>
      <c r="H18" s="272">
        <v>4</v>
      </c>
      <c r="I18" s="272">
        <v>0</v>
      </c>
      <c r="J18" s="272">
        <v>0</v>
      </c>
      <c r="K18" s="272">
        <v>0</v>
      </c>
      <c r="L18" s="272">
        <v>0</v>
      </c>
      <c r="M18" s="272">
        <v>0</v>
      </c>
      <c r="N18" s="272">
        <v>1</v>
      </c>
    </row>
    <row r="19" spans="1:14" s="124" customFormat="1" ht="12.75" x14ac:dyDescent="0.2">
      <c r="A19" s="175" t="s">
        <v>73</v>
      </c>
      <c r="B19" s="272">
        <v>11</v>
      </c>
      <c r="C19" s="272">
        <v>5</v>
      </c>
      <c r="D19" s="272">
        <v>3</v>
      </c>
      <c r="E19" s="272">
        <v>6</v>
      </c>
      <c r="F19" s="272">
        <v>0</v>
      </c>
      <c r="G19" s="272">
        <v>2</v>
      </c>
      <c r="H19" s="272">
        <v>9</v>
      </c>
      <c r="I19" s="272">
        <v>2</v>
      </c>
      <c r="J19" s="272">
        <v>2</v>
      </c>
      <c r="K19" s="272">
        <v>0</v>
      </c>
      <c r="L19" s="272">
        <v>1</v>
      </c>
      <c r="M19" s="272">
        <v>0</v>
      </c>
      <c r="N19" s="272">
        <v>3</v>
      </c>
    </row>
    <row r="20" spans="1:14" s="124" customFormat="1" ht="12.75" x14ac:dyDescent="0.2">
      <c r="A20" s="167" t="s">
        <v>72</v>
      </c>
      <c r="B20" s="272">
        <v>5</v>
      </c>
      <c r="C20" s="272">
        <v>4</v>
      </c>
      <c r="D20" s="272">
        <v>2</v>
      </c>
      <c r="E20" s="272">
        <v>4</v>
      </c>
      <c r="F20" s="272">
        <v>1</v>
      </c>
      <c r="G20" s="272">
        <v>0</v>
      </c>
      <c r="H20" s="272">
        <v>5</v>
      </c>
      <c r="I20" s="272">
        <v>0</v>
      </c>
      <c r="J20" s="272">
        <v>0</v>
      </c>
      <c r="K20" s="272">
        <v>0</v>
      </c>
      <c r="L20" s="272">
        <v>0</v>
      </c>
      <c r="M20" s="272">
        <v>0</v>
      </c>
      <c r="N20" s="272">
        <v>0</v>
      </c>
    </row>
    <row r="21" spans="1:14" s="124" customFormat="1" ht="12.75" x14ac:dyDescent="0.2">
      <c r="A21" s="175" t="s">
        <v>71</v>
      </c>
      <c r="B21" s="272">
        <v>71</v>
      </c>
      <c r="C21" s="272">
        <v>28</v>
      </c>
      <c r="D21" s="272">
        <v>41</v>
      </c>
      <c r="E21" s="272">
        <v>57</v>
      </c>
      <c r="F21" s="272">
        <v>2</v>
      </c>
      <c r="G21" s="272">
        <v>7</v>
      </c>
      <c r="H21" s="272">
        <v>64</v>
      </c>
      <c r="I21" s="272">
        <v>17</v>
      </c>
      <c r="J21" s="272">
        <v>15</v>
      </c>
      <c r="K21" s="272">
        <v>5</v>
      </c>
      <c r="L21" s="272">
        <v>1</v>
      </c>
      <c r="M21" s="272">
        <v>4</v>
      </c>
      <c r="N21" s="272">
        <v>11</v>
      </c>
    </row>
    <row r="22" spans="1:14" s="124" customFormat="1" ht="12.75" x14ac:dyDescent="0.2">
      <c r="A22" s="167" t="s">
        <v>70</v>
      </c>
      <c r="B22" s="272">
        <v>1</v>
      </c>
      <c r="C22" s="272">
        <v>0</v>
      </c>
      <c r="D22" s="272">
        <v>0</v>
      </c>
      <c r="E22" s="272">
        <v>0</v>
      </c>
      <c r="F22" s="272">
        <v>0</v>
      </c>
      <c r="G22" s="272">
        <v>0</v>
      </c>
      <c r="H22" s="272">
        <v>0</v>
      </c>
      <c r="I22" s="272">
        <v>0</v>
      </c>
      <c r="J22" s="272">
        <v>0</v>
      </c>
      <c r="K22" s="272">
        <v>0</v>
      </c>
      <c r="L22" s="272">
        <v>1</v>
      </c>
      <c r="M22" s="272">
        <v>0</v>
      </c>
      <c r="N22" s="272">
        <v>1</v>
      </c>
    </row>
    <row r="23" spans="1:14" s="124" customFormat="1" ht="12.75" x14ac:dyDescent="0.2">
      <c r="A23" s="167" t="s">
        <v>69</v>
      </c>
      <c r="B23" s="272">
        <v>9</v>
      </c>
      <c r="C23" s="272">
        <v>2</v>
      </c>
      <c r="D23" s="272">
        <v>1</v>
      </c>
      <c r="E23" s="272">
        <v>3</v>
      </c>
      <c r="F23" s="272">
        <v>2</v>
      </c>
      <c r="G23" s="272">
        <v>1</v>
      </c>
      <c r="H23" s="272">
        <v>8</v>
      </c>
      <c r="I23" s="272">
        <v>1</v>
      </c>
      <c r="J23" s="272">
        <v>1</v>
      </c>
      <c r="K23" s="272">
        <v>1</v>
      </c>
      <c r="L23" s="272">
        <v>1</v>
      </c>
      <c r="M23" s="272">
        <v>0</v>
      </c>
      <c r="N23" s="272">
        <v>2</v>
      </c>
    </row>
    <row r="24" spans="1:14" s="124" customFormat="1" ht="12.75" x14ac:dyDescent="0.2">
      <c r="A24" s="167" t="s">
        <v>26</v>
      </c>
      <c r="B24" s="272">
        <v>46</v>
      </c>
      <c r="C24" s="272">
        <v>27</v>
      </c>
      <c r="D24" s="272">
        <v>13</v>
      </c>
      <c r="E24" s="272">
        <v>32</v>
      </c>
      <c r="F24" s="272">
        <v>1</v>
      </c>
      <c r="G24" s="272">
        <v>6</v>
      </c>
      <c r="H24" s="272">
        <v>39</v>
      </c>
      <c r="I24" s="272">
        <v>9</v>
      </c>
      <c r="J24" s="272">
        <v>9</v>
      </c>
      <c r="K24" s="272">
        <v>1</v>
      </c>
      <c r="L24" s="272">
        <v>0</v>
      </c>
      <c r="M24" s="272">
        <v>4</v>
      </c>
      <c r="N24" s="272">
        <v>8</v>
      </c>
    </row>
    <row r="25" spans="1:14" s="124" customFormat="1" ht="12.75" x14ac:dyDescent="0.2">
      <c r="A25" s="167" t="s">
        <v>68</v>
      </c>
      <c r="B25" s="272">
        <v>114</v>
      </c>
      <c r="C25" s="272">
        <v>60</v>
      </c>
      <c r="D25" s="272">
        <v>27</v>
      </c>
      <c r="E25" s="272">
        <v>80</v>
      </c>
      <c r="F25" s="272">
        <v>6</v>
      </c>
      <c r="G25" s="272">
        <v>12</v>
      </c>
      <c r="H25" s="272">
        <v>93</v>
      </c>
      <c r="I25" s="272">
        <v>10</v>
      </c>
      <c r="J25" s="272">
        <v>6</v>
      </c>
      <c r="K25" s="272">
        <v>13</v>
      </c>
      <c r="L25" s="272">
        <v>3</v>
      </c>
      <c r="M25" s="272">
        <v>3</v>
      </c>
      <c r="N25" s="272">
        <v>23</v>
      </c>
    </row>
    <row r="26" spans="1:14" s="124" customFormat="1" ht="12.75" x14ac:dyDescent="0.2">
      <c r="A26" s="167" t="s">
        <v>67</v>
      </c>
      <c r="B26" s="272">
        <v>17</v>
      </c>
      <c r="C26" s="272">
        <v>11</v>
      </c>
      <c r="D26" s="272">
        <v>2</v>
      </c>
      <c r="E26" s="272">
        <v>13</v>
      </c>
      <c r="F26" s="272">
        <v>3</v>
      </c>
      <c r="G26" s="272">
        <v>1</v>
      </c>
      <c r="H26" s="272">
        <v>16</v>
      </c>
      <c r="I26" s="272">
        <v>4</v>
      </c>
      <c r="J26" s="272">
        <v>3</v>
      </c>
      <c r="K26" s="272">
        <v>0</v>
      </c>
      <c r="L26" s="272">
        <v>0</v>
      </c>
      <c r="M26" s="272">
        <v>0</v>
      </c>
      <c r="N26" s="272">
        <v>3</v>
      </c>
    </row>
    <row r="27" spans="1:14" s="124" customFormat="1" ht="12.75" x14ac:dyDescent="0.2">
      <c r="A27" s="167" t="s">
        <v>66</v>
      </c>
      <c r="B27" s="272">
        <v>17</v>
      </c>
      <c r="C27" s="272">
        <v>3</v>
      </c>
      <c r="D27" s="272">
        <v>8</v>
      </c>
      <c r="E27" s="272">
        <v>10</v>
      </c>
      <c r="F27" s="272">
        <v>0</v>
      </c>
      <c r="G27" s="272">
        <v>1</v>
      </c>
      <c r="H27" s="272">
        <v>13</v>
      </c>
      <c r="I27" s="272">
        <v>4</v>
      </c>
      <c r="J27" s="272">
        <v>0</v>
      </c>
      <c r="K27" s="272">
        <v>0</v>
      </c>
      <c r="L27" s="272">
        <v>0</v>
      </c>
      <c r="M27" s="272">
        <v>0</v>
      </c>
      <c r="N27" s="272">
        <v>2</v>
      </c>
    </row>
    <row r="28" spans="1:14" s="124" customFormat="1" ht="12.75" x14ac:dyDescent="0.2">
      <c r="A28" s="167" t="s">
        <v>65</v>
      </c>
      <c r="B28" s="272">
        <v>7</v>
      </c>
      <c r="C28" s="272">
        <v>4</v>
      </c>
      <c r="D28" s="272">
        <v>0</v>
      </c>
      <c r="E28" s="272">
        <v>4</v>
      </c>
      <c r="F28" s="272">
        <v>1</v>
      </c>
      <c r="G28" s="272">
        <v>2</v>
      </c>
      <c r="H28" s="272">
        <v>6</v>
      </c>
      <c r="I28" s="272">
        <v>3</v>
      </c>
      <c r="J28" s="272">
        <v>3</v>
      </c>
      <c r="K28" s="272">
        <v>0</v>
      </c>
      <c r="L28" s="272">
        <v>0</v>
      </c>
      <c r="M28" s="272">
        <v>1</v>
      </c>
      <c r="N28" s="272">
        <v>2</v>
      </c>
    </row>
    <row r="29" spans="1:14" s="124" customFormat="1" ht="12.75" x14ac:dyDescent="0.2">
      <c r="A29" s="167" t="s">
        <v>64</v>
      </c>
      <c r="B29" s="272">
        <v>2</v>
      </c>
      <c r="C29" s="272">
        <v>1</v>
      </c>
      <c r="D29" s="272">
        <v>0</v>
      </c>
      <c r="E29" s="272">
        <v>1</v>
      </c>
      <c r="F29" s="272">
        <v>0</v>
      </c>
      <c r="G29" s="272">
        <v>1</v>
      </c>
      <c r="H29" s="272">
        <v>2</v>
      </c>
      <c r="I29" s="272">
        <v>1</v>
      </c>
      <c r="J29" s="272">
        <v>1</v>
      </c>
      <c r="K29" s="272">
        <v>0</v>
      </c>
      <c r="L29" s="272">
        <v>0</v>
      </c>
      <c r="M29" s="272">
        <v>0</v>
      </c>
      <c r="N29" s="272">
        <v>1</v>
      </c>
    </row>
    <row r="30" spans="1:14" s="124" customFormat="1" ht="12.75" x14ac:dyDescent="0.2">
      <c r="A30" s="167" t="s">
        <v>63</v>
      </c>
      <c r="B30" s="272">
        <v>15</v>
      </c>
      <c r="C30" s="272">
        <v>7</v>
      </c>
      <c r="D30" s="272">
        <v>9</v>
      </c>
      <c r="E30" s="272">
        <v>13</v>
      </c>
      <c r="F30" s="272">
        <v>0</v>
      </c>
      <c r="G30" s="272">
        <v>2</v>
      </c>
      <c r="H30" s="272">
        <v>13</v>
      </c>
      <c r="I30" s="272">
        <v>2</v>
      </c>
      <c r="J30" s="272">
        <v>1</v>
      </c>
      <c r="K30" s="272">
        <v>1</v>
      </c>
      <c r="L30" s="272">
        <v>0</v>
      </c>
      <c r="M30" s="272">
        <v>0</v>
      </c>
      <c r="N30" s="272">
        <v>1</v>
      </c>
    </row>
    <row r="31" spans="1:14" s="124" customFormat="1" ht="12.75" x14ac:dyDescent="0.2">
      <c r="A31" s="175" t="s">
        <v>62</v>
      </c>
      <c r="B31" s="272">
        <v>33</v>
      </c>
      <c r="C31" s="272">
        <v>16</v>
      </c>
      <c r="D31" s="272">
        <v>6</v>
      </c>
      <c r="E31" s="272">
        <v>25</v>
      </c>
      <c r="F31" s="272">
        <v>3</v>
      </c>
      <c r="G31" s="272">
        <v>5</v>
      </c>
      <c r="H31" s="272">
        <v>31</v>
      </c>
      <c r="I31" s="272">
        <v>5</v>
      </c>
      <c r="J31" s="272">
        <v>3</v>
      </c>
      <c r="K31" s="272">
        <v>4</v>
      </c>
      <c r="L31" s="272">
        <v>1</v>
      </c>
      <c r="M31" s="272">
        <v>0</v>
      </c>
      <c r="N31" s="272">
        <v>7</v>
      </c>
    </row>
    <row r="32" spans="1:14" s="124" customFormat="1" ht="12.75" x14ac:dyDescent="0.2">
      <c r="A32" s="167" t="s">
        <v>61</v>
      </c>
      <c r="B32" s="272">
        <v>0</v>
      </c>
      <c r="C32" s="272">
        <v>0</v>
      </c>
      <c r="D32" s="272">
        <v>0</v>
      </c>
      <c r="E32" s="272">
        <v>0</v>
      </c>
      <c r="F32" s="272">
        <v>0</v>
      </c>
      <c r="G32" s="272">
        <v>0</v>
      </c>
      <c r="H32" s="272">
        <v>0</v>
      </c>
      <c r="I32" s="272">
        <v>0</v>
      </c>
      <c r="J32" s="272">
        <v>0</v>
      </c>
      <c r="K32" s="272">
        <v>0</v>
      </c>
      <c r="L32" s="272">
        <v>0</v>
      </c>
      <c r="M32" s="272">
        <v>0</v>
      </c>
      <c r="N32" s="272">
        <v>0</v>
      </c>
    </row>
    <row r="33" spans="1:14" s="124" customFormat="1" ht="12.75" x14ac:dyDescent="0.2">
      <c r="A33" s="175" t="s">
        <v>60</v>
      </c>
      <c r="B33" s="272">
        <v>9</v>
      </c>
      <c r="C33" s="272">
        <v>3</v>
      </c>
      <c r="D33" s="272">
        <v>2</v>
      </c>
      <c r="E33" s="272">
        <v>4</v>
      </c>
      <c r="F33" s="272">
        <v>0</v>
      </c>
      <c r="G33" s="272">
        <v>2</v>
      </c>
      <c r="H33" s="272">
        <v>6</v>
      </c>
      <c r="I33" s="272">
        <v>1</v>
      </c>
      <c r="J33" s="272">
        <v>1</v>
      </c>
      <c r="K33" s="272">
        <v>0</v>
      </c>
      <c r="L33" s="272">
        <v>0</v>
      </c>
      <c r="M33" s="272">
        <v>0</v>
      </c>
      <c r="N33" s="272">
        <v>1</v>
      </c>
    </row>
    <row r="34" spans="1:14" s="124" customFormat="1" ht="12.75" x14ac:dyDescent="0.2">
      <c r="A34" s="175" t="s">
        <v>59</v>
      </c>
      <c r="B34" s="272">
        <v>30</v>
      </c>
      <c r="C34" s="272">
        <v>14</v>
      </c>
      <c r="D34" s="272">
        <v>9</v>
      </c>
      <c r="E34" s="272">
        <v>18</v>
      </c>
      <c r="F34" s="272">
        <v>3</v>
      </c>
      <c r="G34" s="272">
        <v>5</v>
      </c>
      <c r="H34" s="272">
        <v>24</v>
      </c>
      <c r="I34" s="272">
        <v>4</v>
      </c>
      <c r="J34" s="272">
        <v>1</v>
      </c>
      <c r="K34" s="272">
        <v>5</v>
      </c>
      <c r="L34" s="272">
        <v>0</v>
      </c>
      <c r="M34" s="272">
        <v>1</v>
      </c>
      <c r="N34" s="272">
        <v>3</v>
      </c>
    </row>
    <row r="35" spans="1:14" s="124" customFormat="1" ht="12.75" x14ac:dyDescent="0.2">
      <c r="A35" s="175" t="s">
        <v>58</v>
      </c>
      <c r="B35" s="272">
        <v>11</v>
      </c>
      <c r="C35" s="272">
        <v>8</v>
      </c>
      <c r="D35" s="272">
        <v>3</v>
      </c>
      <c r="E35" s="272">
        <v>10</v>
      </c>
      <c r="F35" s="272">
        <v>1</v>
      </c>
      <c r="G35" s="272">
        <v>2</v>
      </c>
      <c r="H35" s="272">
        <v>11</v>
      </c>
      <c r="I35" s="272">
        <v>3</v>
      </c>
      <c r="J35" s="272">
        <v>2</v>
      </c>
      <c r="K35" s="272">
        <v>1</v>
      </c>
      <c r="L35" s="272">
        <v>1</v>
      </c>
      <c r="M35" s="272">
        <v>1</v>
      </c>
      <c r="N35" s="272">
        <v>4</v>
      </c>
    </row>
    <row r="36" spans="1:14" s="124" customFormat="1" ht="12.75" x14ac:dyDescent="0.2">
      <c r="A36" s="175" t="s">
        <v>57</v>
      </c>
      <c r="B36" s="272">
        <v>4</v>
      </c>
      <c r="C36" s="272">
        <v>2</v>
      </c>
      <c r="D36" s="272">
        <v>1</v>
      </c>
      <c r="E36" s="272">
        <v>3</v>
      </c>
      <c r="F36" s="272">
        <v>0</v>
      </c>
      <c r="G36" s="272">
        <v>2</v>
      </c>
      <c r="H36" s="272">
        <v>4</v>
      </c>
      <c r="I36" s="272">
        <v>2</v>
      </c>
      <c r="J36" s="272">
        <v>2</v>
      </c>
      <c r="K36" s="272">
        <v>1</v>
      </c>
      <c r="L36" s="272">
        <v>0</v>
      </c>
      <c r="M36" s="272">
        <v>0</v>
      </c>
      <c r="N36" s="272">
        <v>0</v>
      </c>
    </row>
    <row r="37" spans="1:14" s="124" customFormat="1" ht="12.75" x14ac:dyDescent="0.2">
      <c r="A37" s="175" t="s">
        <v>56</v>
      </c>
      <c r="B37" s="272">
        <v>11</v>
      </c>
      <c r="C37" s="272">
        <v>8</v>
      </c>
      <c r="D37" s="272">
        <v>8</v>
      </c>
      <c r="E37" s="272">
        <v>9</v>
      </c>
      <c r="F37" s="272">
        <v>0</v>
      </c>
      <c r="G37" s="272">
        <v>1</v>
      </c>
      <c r="H37" s="272">
        <v>11</v>
      </c>
      <c r="I37" s="272">
        <v>1</v>
      </c>
      <c r="J37" s="272">
        <v>0</v>
      </c>
      <c r="K37" s="272">
        <v>0</v>
      </c>
      <c r="L37" s="272">
        <v>0</v>
      </c>
      <c r="M37" s="272">
        <v>1</v>
      </c>
      <c r="N37" s="272">
        <v>0</v>
      </c>
    </row>
    <row r="38" spans="1:14" s="124" customFormat="1" ht="12.75" x14ac:dyDescent="0.2">
      <c r="A38" s="175" t="s">
        <v>55</v>
      </c>
      <c r="B38" s="272">
        <v>34</v>
      </c>
      <c r="C38" s="272">
        <v>18</v>
      </c>
      <c r="D38" s="272">
        <v>12</v>
      </c>
      <c r="E38" s="272">
        <v>23</v>
      </c>
      <c r="F38" s="272">
        <v>2</v>
      </c>
      <c r="G38" s="272">
        <v>4</v>
      </c>
      <c r="H38" s="272">
        <v>30</v>
      </c>
      <c r="I38" s="272">
        <v>5</v>
      </c>
      <c r="J38" s="272">
        <v>5</v>
      </c>
      <c r="K38" s="272">
        <v>4</v>
      </c>
      <c r="L38" s="272">
        <v>3</v>
      </c>
      <c r="M38" s="272">
        <v>1</v>
      </c>
      <c r="N38" s="272">
        <v>8</v>
      </c>
    </row>
    <row r="39" spans="1:14" s="124" customFormat="1" ht="12.75" x14ac:dyDescent="0.2">
      <c r="A39" s="175" t="s">
        <v>54</v>
      </c>
      <c r="B39" s="272">
        <v>10</v>
      </c>
      <c r="C39" s="272">
        <v>8</v>
      </c>
      <c r="D39" s="272">
        <v>2</v>
      </c>
      <c r="E39" s="272">
        <v>9</v>
      </c>
      <c r="F39" s="272">
        <v>3</v>
      </c>
      <c r="G39" s="272">
        <v>3</v>
      </c>
      <c r="H39" s="272">
        <v>10</v>
      </c>
      <c r="I39" s="272">
        <v>2</v>
      </c>
      <c r="J39" s="272">
        <v>1</v>
      </c>
      <c r="K39" s="272">
        <v>1</v>
      </c>
      <c r="L39" s="272">
        <v>0</v>
      </c>
      <c r="M39" s="272">
        <v>0</v>
      </c>
      <c r="N39" s="272">
        <v>1</v>
      </c>
    </row>
    <row r="40" spans="1:14" s="124" customFormat="1" ht="12.75" x14ac:dyDescent="0.2">
      <c r="A40" s="175" t="s">
        <v>53</v>
      </c>
      <c r="B40" s="272">
        <v>19</v>
      </c>
      <c r="C40" s="272">
        <v>7</v>
      </c>
      <c r="D40" s="272">
        <v>8</v>
      </c>
      <c r="E40" s="272">
        <v>14</v>
      </c>
      <c r="F40" s="272">
        <v>2</v>
      </c>
      <c r="G40" s="272">
        <v>0</v>
      </c>
      <c r="H40" s="272">
        <v>16</v>
      </c>
      <c r="I40" s="272">
        <v>2</v>
      </c>
      <c r="J40" s="272">
        <v>1</v>
      </c>
      <c r="K40" s="272">
        <v>2</v>
      </c>
      <c r="L40" s="272">
        <v>1</v>
      </c>
      <c r="M40" s="272">
        <v>0</v>
      </c>
      <c r="N40" s="272">
        <v>4</v>
      </c>
    </row>
    <row r="41" spans="1:14" s="124" customFormat="1" ht="12.75" x14ac:dyDescent="0.2">
      <c r="A41" s="175" t="s">
        <v>52</v>
      </c>
      <c r="B41" s="272">
        <v>16</v>
      </c>
      <c r="C41" s="272">
        <v>7</v>
      </c>
      <c r="D41" s="272">
        <v>7</v>
      </c>
      <c r="E41" s="272">
        <v>12</v>
      </c>
      <c r="F41" s="272">
        <v>1</v>
      </c>
      <c r="G41" s="272">
        <v>1</v>
      </c>
      <c r="H41" s="272">
        <v>14</v>
      </c>
      <c r="I41" s="272">
        <v>2</v>
      </c>
      <c r="J41" s="272">
        <v>2</v>
      </c>
      <c r="K41" s="272">
        <v>0</v>
      </c>
      <c r="L41" s="272">
        <v>0</v>
      </c>
      <c r="M41" s="272">
        <v>2</v>
      </c>
      <c r="N41" s="272">
        <v>4</v>
      </c>
    </row>
    <row r="42" spans="1:14" s="124" customFormat="1" ht="6" customHeight="1" thickBot="1" x14ac:dyDescent="0.25">
      <c r="A42" s="176"/>
      <c r="B42" s="176"/>
      <c r="C42" s="177"/>
      <c r="D42" s="177"/>
      <c r="E42" s="177"/>
      <c r="F42" s="177"/>
      <c r="G42" s="177"/>
      <c r="H42" s="177"/>
      <c r="I42" s="177"/>
      <c r="J42" s="177"/>
      <c r="K42" s="177"/>
      <c r="L42" s="177"/>
      <c r="M42" s="177"/>
      <c r="N42" s="177"/>
    </row>
    <row r="43" spans="1:14" ht="15" customHeight="1" x14ac:dyDescent="0.2">
      <c r="B43" s="33"/>
      <c r="C43" s="34"/>
      <c r="D43" s="34"/>
      <c r="E43" s="34"/>
      <c r="F43" s="34"/>
      <c r="G43" s="34"/>
      <c r="H43" s="34"/>
      <c r="I43" s="34"/>
      <c r="J43" s="34"/>
      <c r="K43" s="34"/>
      <c r="L43" s="34"/>
      <c r="M43" s="34"/>
    </row>
    <row r="44" spans="1:14" ht="12.75" customHeight="1" x14ac:dyDescent="0.2">
      <c r="A44" s="74" t="s">
        <v>210</v>
      </c>
      <c r="B44" s="33"/>
      <c r="C44" s="31"/>
      <c r="D44" s="31"/>
      <c r="E44" s="31"/>
      <c r="F44" s="31"/>
      <c r="G44" s="31"/>
      <c r="H44" s="31"/>
      <c r="I44" s="31"/>
      <c r="J44" s="31"/>
      <c r="K44" s="31"/>
      <c r="L44" s="31"/>
      <c r="M44" s="31"/>
    </row>
    <row r="45" spans="1:14" ht="36.75" customHeight="1" x14ac:dyDescent="0.2">
      <c r="A45" s="870" t="s">
        <v>236</v>
      </c>
      <c r="B45" s="870"/>
      <c r="C45" s="870"/>
      <c r="D45" s="870"/>
      <c r="E45" s="870"/>
      <c r="F45" s="870"/>
      <c r="G45" s="870"/>
      <c r="H45" s="870"/>
      <c r="I45" s="870"/>
      <c r="J45" s="870"/>
      <c r="K45" s="642"/>
      <c r="L45" s="642"/>
      <c r="M45" s="642"/>
      <c r="N45" s="642"/>
    </row>
    <row r="46" spans="1:14" ht="15" x14ac:dyDescent="0.2">
      <c r="A46" s="877" t="s">
        <v>755</v>
      </c>
      <c r="B46" s="824"/>
      <c r="C46" s="824"/>
      <c r="D46" s="824"/>
      <c r="E46" s="824"/>
      <c r="F46" s="824"/>
      <c r="G46" s="824"/>
      <c r="H46" s="824"/>
      <c r="I46" s="824"/>
      <c r="J46" s="824"/>
      <c r="K46" s="824"/>
      <c r="L46" s="824"/>
      <c r="M46" s="824"/>
      <c r="N46" s="824"/>
    </row>
    <row r="47" spans="1:14" ht="15" x14ac:dyDescent="0.2">
      <c r="A47" s="875" t="s">
        <v>262</v>
      </c>
      <c r="B47" s="931"/>
      <c r="C47" s="931"/>
      <c r="D47" s="931"/>
      <c r="E47" s="931"/>
      <c r="F47" s="931"/>
      <c r="G47" s="931"/>
      <c r="H47" s="931"/>
      <c r="I47" s="931"/>
      <c r="J47" s="931"/>
      <c r="K47" s="931"/>
      <c r="L47" s="931"/>
      <c r="M47" s="931"/>
      <c r="N47" s="931"/>
    </row>
    <row r="48" spans="1:14" ht="12.75" customHeight="1" x14ac:dyDescent="0.2">
      <c r="A48" s="849" t="s">
        <v>213</v>
      </c>
      <c r="B48" s="849"/>
      <c r="C48" s="849"/>
      <c r="D48" s="849"/>
      <c r="E48" s="849"/>
      <c r="F48" s="849"/>
      <c r="G48" s="849"/>
      <c r="H48" s="849"/>
      <c r="I48" s="849"/>
      <c r="J48" s="849"/>
      <c r="K48" s="849"/>
      <c r="L48" s="849"/>
      <c r="M48" s="849"/>
      <c r="N48" s="849"/>
    </row>
    <row r="49" spans="1:1" ht="12.75" customHeight="1" x14ac:dyDescent="0.2">
      <c r="A49" s="41"/>
    </row>
    <row r="50" spans="1:1" ht="11.25" customHeight="1" x14ac:dyDescent="0.2">
      <c r="A50" s="447" t="s">
        <v>440</v>
      </c>
    </row>
    <row r="51" spans="1:1" ht="11.25" customHeight="1" x14ac:dyDescent="0.2">
      <c r="A51" s="41"/>
    </row>
    <row r="52" spans="1:1" ht="11.25" customHeight="1" x14ac:dyDescent="0.2">
      <c r="A52" s="41"/>
    </row>
    <row r="53" spans="1:1" ht="11.25" customHeight="1" x14ac:dyDescent="0.2">
      <c r="A53" s="41"/>
    </row>
    <row r="54" spans="1:1" ht="11.25" customHeight="1" x14ac:dyDescent="0.2">
      <c r="A54" s="41"/>
    </row>
    <row r="55" spans="1:1" ht="11.25" customHeight="1" x14ac:dyDescent="0.2">
      <c r="A55" s="41"/>
    </row>
    <row r="56" spans="1:1" ht="11.25" customHeight="1" x14ac:dyDescent="0.2">
      <c r="A56" s="41"/>
    </row>
  </sheetData>
  <mergeCells count="19">
    <mergeCell ref="A1:L1"/>
    <mergeCell ref="B3:B6"/>
    <mergeCell ref="C3:C6"/>
    <mergeCell ref="E3:E6"/>
    <mergeCell ref="F3:F6"/>
    <mergeCell ref="G3:G6"/>
    <mergeCell ref="H3:H6"/>
    <mergeCell ref="A48:N48"/>
    <mergeCell ref="K3:K6"/>
    <mergeCell ref="L3:L6"/>
    <mergeCell ref="M3:M6"/>
    <mergeCell ref="N3:N6"/>
    <mergeCell ref="A46:N46"/>
    <mergeCell ref="A47:N47"/>
    <mergeCell ref="A3:A6"/>
    <mergeCell ref="D3:D6"/>
    <mergeCell ref="I4:I6"/>
    <mergeCell ref="J5:J6"/>
    <mergeCell ref="A45:J45"/>
  </mergeCells>
  <phoneticPr fontId="13" type="noConversion"/>
  <hyperlinks>
    <hyperlink ref="P1:R1" location="Contents!A1" display="Back to contents"/>
  </hyperlinks>
  <pageMargins left="0.74803149606299213" right="0.74803149606299213" top="0.66" bottom="0.68" header="0.51181102362204722" footer="0.51181102362204722"/>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selection sqref="A1:H1"/>
    </sheetView>
  </sheetViews>
  <sheetFormatPr defaultRowHeight="11.25" x14ac:dyDescent="0.2"/>
  <cols>
    <col min="1" max="1" width="37.83203125" customWidth="1"/>
    <col min="2" max="6" width="12.83203125" customWidth="1"/>
    <col min="7" max="7" width="15.5" customWidth="1"/>
    <col min="8" max="8" width="12.83203125" customWidth="1"/>
    <col min="9" max="9" width="2.6640625" customWidth="1"/>
  </cols>
  <sheetData>
    <row r="1" spans="1:12" ht="22.5" customHeight="1" x14ac:dyDescent="0.2">
      <c r="A1" s="933" t="s">
        <v>658</v>
      </c>
      <c r="B1" s="933"/>
      <c r="C1" s="933"/>
      <c r="D1" s="933"/>
      <c r="E1" s="933"/>
      <c r="F1" s="933"/>
      <c r="G1" s="933"/>
      <c r="H1" s="933"/>
      <c r="I1" s="548"/>
      <c r="J1" s="599" t="s">
        <v>423</v>
      </c>
      <c r="K1" s="599"/>
      <c r="L1" s="599"/>
    </row>
    <row r="2" spans="1:12" ht="12" customHeight="1" x14ac:dyDescent="0.2">
      <c r="A2" s="548"/>
      <c r="B2" s="548"/>
      <c r="C2" s="548"/>
      <c r="D2" s="548"/>
      <c r="E2" s="548"/>
      <c r="F2" s="548"/>
      <c r="G2" s="548"/>
      <c r="H2" s="548"/>
      <c r="I2" s="548"/>
    </row>
    <row r="3" spans="1:12" s="161" customFormat="1" ht="12.75" x14ac:dyDescent="0.2">
      <c r="A3" s="636"/>
      <c r="B3" s="907" t="s">
        <v>90</v>
      </c>
      <c r="C3" s="907"/>
      <c r="D3" s="907"/>
      <c r="E3" s="907"/>
      <c r="F3" s="907"/>
      <c r="G3" s="907"/>
      <c r="H3" s="907"/>
      <c r="I3" s="469"/>
    </row>
    <row r="4" spans="1:12" s="161" customFormat="1" ht="12.75" x14ac:dyDescent="0.2">
      <c r="A4" s="529"/>
      <c r="B4" s="529"/>
      <c r="C4" s="529"/>
      <c r="D4" s="530"/>
      <c r="E4" s="531"/>
      <c r="F4" s="531"/>
      <c r="G4" s="531"/>
      <c r="H4" s="531"/>
      <c r="I4" s="469"/>
    </row>
    <row r="5" spans="1:12" s="161" customFormat="1" ht="18" customHeight="1" x14ac:dyDescent="0.2">
      <c r="A5" s="529"/>
      <c r="B5" s="530" t="s">
        <v>239</v>
      </c>
      <c r="C5" s="529" t="s">
        <v>218</v>
      </c>
      <c r="D5" s="530" t="s">
        <v>219</v>
      </c>
      <c r="E5" s="531" t="s">
        <v>220</v>
      </c>
      <c r="F5" s="531" t="s">
        <v>241</v>
      </c>
      <c r="G5" s="531" t="s">
        <v>230</v>
      </c>
      <c r="H5" s="531" t="s">
        <v>240</v>
      </c>
      <c r="I5" s="469"/>
    </row>
    <row r="6" spans="1:12" s="161" customFormat="1" ht="6" customHeight="1" x14ac:dyDescent="0.2">
      <c r="A6" s="549"/>
      <c r="B6" s="549"/>
      <c r="C6" s="549"/>
      <c r="D6" s="549"/>
      <c r="E6" s="549"/>
      <c r="F6" s="549"/>
      <c r="G6" s="549"/>
      <c r="H6" s="549"/>
      <c r="I6" s="469"/>
    </row>
    <row r="7" spans="1:12" s="161" customFormat="1" ht="6" customHeight="1" x14ac:dyDescent="0.2">
      <c r="A7" s="178"/>
      <c r="B7" s="178"/>
      <c r="C7" s="178"/>
      <c r="D7" s="178"/>
      <c r="E7" s="178"/>
      <c r="F7" s="178"/>
      <c r="G7" s="178"/>
      <c r="H7" s="178"/>
      <c r="I7" s="469"/>
    </row>
    <row r="8" spans="1:12" s="161" customFormat="1" ht="12.75" x14ac:dyDescent="0.2">
      <c r="A8" s="535" t="s">
        <v>22</v>
      </c>
      <c r="B8" s="536">
        <f>'C4 calc LA rates'!C119</f>
        <v>7.1550443062358957E-2</v>
      </c>
      <c r="C8" s="536">
        <f>'C4 calc LA rates'!D119</f>
        <v>0.23852520249642653</v>
      </c>
      <c r="D8" s="536">
        <f>'C4 calc LA rates'!E119</f>
        <v>0.27308655656510261</v>
      </c>
      <c r="E8" s="536">
        <f>'C4 calc LA rates'!F119</f>
        <v>0.14037523961902462</v>
      </c>
      <c r="F8" s="536">
        <f>'C4 calc LA rates'!G119</f>
        <v>4.68330296740119E-2</v>
      </c>
      <c r="G8" s="536">
        <f>'C4 calc LA rates'!K119</f>
        <v>0.15485849430242954</v>
      </c>
      <c r="H8" s="536">
        <f>'C4 calc LA rates'!I119</f>
        <v>0.10501355013550136</v>
      </c>
      <c r="I8" s="469"/>
    </row>
    <row r="9" spans="1:12" s="161" customFormat="1" ht="6" customHeight="1" x14ac:dyDescent="0.2">
      <c r="A9" s="178"/>
      <c r="B9" s="241"/>
      <c r="C9" s="241"/>
      <c r="D9" s="241"/>
      <c r="E9" s="241"/>
      <c r="F9" s="241"/>
      <c r="G9" s="241"/>
      <c r="H9" s="241"/>
      <c r="I9" s="469"/>
    </row>
    <row r="10" spans="1:12" s="161" customFormat="1" ht="12.75" x14ac:dyDescent="0.2">
      <c r="A10" s="469" t="s">
        <v>81</v>
      </c>
      <c r="B10" s="241">
        <f>'C4 calc LA rates'!C121</f>
        <v>4.8844024747639207E-2</v>
      </c>
      <c r="C10" s="241">
        <f>'C4 calc LA rates'!D121</f>
        <v>0.26575074585704617</v>
      </c>
      <c r="D10" s="241">
        <f>'C4 calc LA rates'!E121</f>
        <v>0.25194062372327386</v>
      </c>
      <c r="E10" s="241">
        <f>'C4 calc LA rates'!F121</f>
        <v>0.1544349694487343</v>
      </c>
      <c r="F10" s="241">
        <f>'C4 calc LA rates'!G121</f>
        <v>2.4024024024024024E-2</v>
      </c>
      <c r="G10" s="241">
        <f>'C4 calc LA rates'!K121</f>
        <v>0.15540305335919241</v>
      </c>
      <c r="H10" s="241">
        <f>'C4 calc LA rates'!I121</f>
        <v>0.11201493532470996</v>
      </c>
      <c r="I10" s="469"/>
    </row>
    <row r="11" spans="1:12" s="161" customFormat="1" ht="12.75" x14ac:dyDescent="0.2">
      <c r="A11" s="469" t="s">
        <v>80</v>
      </c>
      <c r="B11" s="241">
        <f>'C4 calc LA rates'!C122</f>
        <v>4.214815074988585E-2</v>
      </c>
      <c r="C11" s="241">
        <f>'C4 calc LA rates'!D122</f>
        <v>0.13364282197369345</v>
      </c>
      <c r="D11" s="241">
        <f>'C4 calc LA rates'!E122</f>
        <v>0.16397474788882513</v>
      </c>
      <c r="E11" s="241">
        <f>'C4 calc LA rates'!F122</f>
        <v>3.001350607773498E-2</v>
      </c>
      <c r="F11" s="241">
        <f>'C4 calc LA rates'!G122</f>
        <v>2.318907794428824E-2</v>
      </c>
      <c r="G11" s="241">
        <f>'C4 calc LA rates'!K122</f>
        <v>7.7391547652357173E-2</v>
      </c>
      <c r="H11" s="241">
        <f>'C4 calc LA rates'!I122</f>
        <v>5.2437974485403459E-2</v>
      </c>
      <c r="I11" s="469"/>
    </row>
    <row r="12" spans="1:12" s="161" customFormat="1" ht="12.75" x14ac:dyDescent="0.2">
      <c r="A12" s="469" t="s">
        <v>79</v>
      </c>
      <c r="B12" s="241">
        <f>'C4 calc LA rates'!C123</f>
        <v>6.1176110728760419E-2</v>
      </c>
      <c r="C12" s="241">
        <f>'C4 calc LA rates'!D123</f>
        <v>0.21469859620148637</v>
      </c>
      <c r="D12" s="241">
        <f>'C4 calc LA rates'!E123</f>
        <v>0.1646881218692102</v>
      </c>
      <c r="E12" s="241">
        <f>'C4 calc LA rates'!F123</f>
        <v>0.11360408974723089</v>
      </c>
      <c r="F12" s="241">
        <f>'C4 calc LA rates'!G123</f>
        <v>3.7283290871807616E-2</v>
      </c>
      <c r="G12" s="241">
        <f>'C4 calc LA rates'!K123</f>
        <v>0.11435105774728416</v>
      </c>
      <c r="H12" s="241">
        <f>'C4 calc LA rates'!I123</f>
        <v>7.4003958351260654E-2</v>
      </c>
      <c r="I12" s="469"/>
    </row>
    <row r="13" spans="1:12" s="161" customFormat="1" ht="12.75" x14ac:dyDescent="0.2">
      <c r="A13" s="469" t="s">
        <v>162</v>
      </c>
      <c r="B13" s="241">
        <f>'C4 calc LA rates'!C124</f>
        <v>8.5892205282370626E-2</v>
      </c>
      <c r="C13" s="241">
        <f>'C4 calc LA rates'!D124</f>
        <v>0.28190671450538185</v>
      </c>
      <c r="D13" s="241">
        <f>'C4 calc LA rates'!E124</f>
        <v>0.13831258644536654</v>
      </c>
      <c r="E13" s="241">
        <f>'C4 calc LA rates'!F124</f>
        <v>0.10440748750838989</v>
      </c>
      <c r="F13" s="241">
        <f>'C4 calc LA rates'!G124</f>
        <v>4.5868052901154345E-2</v>
      </c>
      <c r="G13" s="241">
        <f>'C4 calc LA rates'!K124</f>
        <v>0.1191140889633352</v>
      </c>
      <c r="H13" s="241">
        <f>'C4 calc LA rates'!I124</f>
        <v>8.2853855005753735E-2</v>
      </c>
      <c r="I13" s="469"/>
    </row>
    <row r="14" spans="1:12" s="161" customFormat="1" ht="12.75" x14ac:dyDescent="0.2">
      <c r="A14" s="469" t="s">
        <v>77</v>
      </c>
      <c r="B14" s="241">
        <f>'C4 calc LA rates'!C125</f>
        <v>0</v>
      </c>
      <c r="C14" s="241">
        <f>'C4 calc LA rates'!D125</f>
        <v>0.20359687818120123</v>
      </c>
      <c r="D14" s="241">
        <f>'C4 calc LA rates'!E125</f>
        <v>0.41876046901172531</v>
      </c>
      <c r="E14" s="241">
        <f>'C4 calc LA rates'!F125</f>
        <v>0.19622271277900416</v>
      </c>
      <c r="F14" s="241">
        <f>'C4 calc LA rates'!G125</f>
        <v>5.8970956803774142E-2</v>
      </c>
      <c r="G14" s="241">
        <f>'C4 calc LA rates'!K125</f>
        <v>0.18230468405422093</v>
      </c>
      <c r="H14" s="241">
        <f>'C4 calc LA rates'!I125</f>
        <v>0.12090483619344773</v>
      </c>
      <c r="I14" s="469"/>
    </row>
    <row r="15" spans="1:12" s="161" customFormat="1" ht="12.75" x14ac:dyDescent="0.2">
      <c r="A15" s="469" t="s">
        <v>115</v>
      </c>
      <c r="B15" s="241">
        <f>'C4 calc LA rates'!C126</f>
        <v>4.886689878443589E-2</v>
      </c>
      <c r="C15" s="241">
        <f>'C4 calc LA rates'!D126</f>
        <v>0.23703290574456218</v>
      </c>
      <c r="D15" s="241">
        <f>'C4 calc LA rates'!E126</f>
        <v>0.13676772281741509</v>
      </c>
      <c r="E15" s="241">
        <f>'C4 calc LA rates'!F126</f>
        <v>7.7008642080944642E-2</v>
      </c>
      <c r="F15" s="241">
        <f>'C4 calc LA rates'!G126</f>
        <v>2.7329871549603715E-2</v>
      </c>
      <c r="G15" s="241">
        <f>'C4 calc LA rates'!K126</f>
        <v>9.6163092605058176E-2</v>
      </c>
      <c r="H15" s="241">
        <f>'C4 calc LA rates'!I126</f>
        <v>6.0995823112112976E-2</v>
      </c>
      <c r="I15" s="469"/>
    </row>
    <row r="16" spans="1:12" s="161" customFormat="1" ht="12.75" x14ac:dyDescent="0.2">
      <c r="A16" s="469" t="s">
        <v>76</v>
      </c>
      <c r="B16" s="241">
        <f>'C4 calc LA rates'!C127</f>
        <v>8.4768620198050315E-2</v>
      </c>
      <c r="C16" s="241">
        <f>'C4 calc LA rates'!D127</f>
        <v>0.49021874855477965</v>
      </c>
      <c r="D16" s="241">
        <f>'C4 calc LA rates'!E127</f>
        <v>0.63204340826426575</v>
      </c>
      <c r="E16" s="241">
        <f>'C4 calc LA rates'!F127</f>
        <v>0.26199113260781942</v>
      </c>
      <c r="F16" s="241">
        <f>'C4 calc LA rates'!G127</f>
        <v>6.1255742725880552E-2</v>
      </c>
      <c r="G16" s="241">
        <f>'C4 calc LA rates'!K127</f>
        <v>0.29446876243533626</v>
      </c>
      <c r="H16" s="241">
        <f>'C4 calc LA rates'!I127</f>
        <v>0.20027063599458728</v>
      </c>
      <c r="I16" s="469"/>
    </row>
    <row r="17" spans="1:9" s="161" customFormat="1" ht="12.75" x14ac:dyDescent="0.2">
      <c r="A17" s="469" t="s">
        <v>75</v>
      </c>
      <c r="B17" s="241">
        <f>'C4 calc LA rates'!C128</f>
        <v>0.14687228786968423</v>
      </c>
      <c r="C17" s="241">
        <f>'C4 calc LA rates'!D128</f>
        <v>0.32937133037376487</v>
      </c>
      <c r="D17" s="241">
        <f>'C4 calc LA rates'!E128</f>
        <v>0.24226273393495246</v>
      </c>
      <c r="E17" s="241">
        <f>'C4 calc LA rates'!F128</f>
        <v>0.16870518768452131</v>
      </c>
      <c r="F17" s="241">
        <f>'C4 calc LA rates'!G128</f>
        <v>2.5031289111389236E-2</v>
      </c>
      <c r="G17" s="241">
        <f>'C4 calc LA rates'!K128</f>
        <v>0.17909556738470722</v>
      </c>
      <c r="H17" s="241">
        <f>'C4 calc LA rates'!I128</f>
        <v>0.11734028683181226</v>
      </c>
      <c r="I17" s="469"/>
    </row>
    <row r="18" spans="1:9" s="161" customFormat="1" ht="12.75" x14ac:dyDescent="0.2">
      <c r="A18" s="469" t="s">
        <v>74</v>
      </c>
      <c r="B18" s="241">
        <f>'C4 calc LA rates'!C129</f>
        <v>1.5317454239105461E-2</v>
      </c>
      <c r="C18" s="241">
        <f>'C4 calc LA rates'!D129</f>
        <v>0.17434891576768008</v>
      </c>
      <c r="D18" s="241">
        <f>'C4 calc LA rates'!E129</f>
        <v>7.6475986540226373E-2</v>
      </c>
      <c r="E18" s="241">
        <f>'C4 calc LA rates'!F129</f>
        <v>1.1548010855130204E-2</v>
      </c>
      <c r="F18" s="241">
        <f>'C4 calc LA rates'!G129</f>
        <v>1.3678019422787581E-2</v>
      </c>
      <c r="G18" s="241">
        <f>'C4 calc LA rates'!K129</f>
        <v>4.7582935569731304E-2</v>
      </c>
      <c r="H18" s="241">
        <f>'C4 calc LA rates'!I129</f>
        <v>3.2111824707215714E-2</v>
      </c>
      <c r="I18" s="469"/>
    </row>
    <row r="19" spans="1:9" s="161" customFormat="1" ht="12.75" x14ac:dyDescent="0.2">
      <c r="A19" s="469" t="s">
        <v>73</v>
      </c>
      <c r="B19" s="241">
        <f>'C4 calc LA rates'!C130</f>
        <v>6.6711140760507007E-2</v>
      </c>
      <c r="C19" s="241">
        <f>'C4 calc LA rates'!D130</f>
        <v>0.300270243218897</v>
      </c>
      <c r="D19" s="241">
        <f>'C4 calc LA rates'!E130</f>
        <v>0.15780790474141024</v>
      </c>
      <c r="E19" s="241">
        <f>'C4 calc LA rates'!F130</f>
        <v>8.7292679885272478E-2</v>
      </c>
      <c r="F19" s="241">
        <f>'C4 calc LA rates'!G130</f>
        <v>1.5611583795176021E-2</v>
      </c>
      <c r="G19" s="241">
        <f>'C4 calc LA rates'!K130</f>
        <v>0.11733283930032576</v>
      </c>
      <c r="H19" s="241">
        <f>'C4 calc LA rates'!I130</f>
        <v>7.932573128408528E-2</v>
      </c>
      <c r="I19" s="469"/>
    </row>
    <row r="20" spans="1:9" s="161" customFormat="1" ht="12.75" x14ac:dyDescent="0.2">
      <c r="A20" s="469" t="s">
        <v>72</v>
      </c>
      <c r="B20" s="241">
        <f>'C4 calc LA rates'!C131</f>
        <v>1.7560804284836244E-2</v>
      </c>
      <c r="C20" s="241">
        <f>'C4 calc LA rates'!D131</f>
        <v>0.20722704312912835</v>
      </c>
      <c r="D20" s="241">
        <f>'C4 calc LA rates'!E131</f>
        <v>0.11940298507462686</v>
      </c>
      <c r="E20" s="241">
        <f>'C4 calc LA rates'!F131</f>
        <v>4.0300913487372379E-2</v>
      </c>
      <c r="F20" s="241">
        <f>'C4 calc LA rates'!G131</f>
        <v>0</v>
      </c>
      <c r="G20" s="241">
        <f>'C4 calc LA rates'!K131</f>
        <v>6.6042162707033489E-2</v>
      </c>
      <c r="H20" s="241">
        <f>'C4 calc LA rates'!I131</f>
        <v>4.1744479841810393E-2</v>
      </c>
      <c r="I20" s="469"/>
    </row>
    <row r="21" spans="1:9" s="161" customFormat="1" ht="12.75" x14ac:dyDescent="0.2">
      <c r="A21" s="469" t="s">
        <v>163</v>
      </c>
      <c r="B21" s="241">
        <f>'C4 calc LA rates'!C132</f>
        <v>6.4179703168872851E-2</v>
      </c>
      <c r="C21" s="241">
        <f>'C4 calc LA rates'!D132</f>
        <v>0.15465940306087117</v>
      </c>
      <c r="D21" s="241">
        <f>'C4 calc LA rates'!E132</f>
        <v>0.27731393129770993</v>
      </c>
      <c r="E21" s="241">
        <f>'C4 calc LA rates'!F132</f>
        <v>0.21354101243562368</v>
      </c>
      <c r="F21" s="241">
        <f>'C4 calc LA rates'!G132</f>
        <v>0.1148924369082049</v>
      </c>
      <c r="G21" s="241">
        <f>'C4 calc LA rates'!K132</f>
        <v>0.1640042722821107</v>
      </c>
      <c r="H21" s="241">
        <f>'C4 calc LA rates'!I132</f>
        <v>0.11892922260898392</v>
      </c>
      <c r="I21" s="469"/>
    </row>
    <row r="22" spans="1:9" s="161" customFormat="1" ht="12.75" x14ac:dyDescent="0.2">
      <c r="A22" s="469" t="s">
        <v>70</v>
      </c>
      <c r="B22" s="241">
        <f>'C4 calc LA rates'!C133</f>
        <v>7.2020165646380988E-2</v>
      </c>
      <c r="C22" s="241">
        <f>'C4 calc LA rates'!D133</f>
        <v>7.7071290944123308E-2</v>
      </c>
      <c r="D22" s="241">
        <f>'C4 calc LA rates'!E133</f>
        <v>0</v>
      </c>
      <c r="E22" s="241">
        <f>'C4 calc LA rates'!F133</f>
        <v>0.14534883720930233</v>
      </c>
      <c r="F22" s="241">
        <f>'C4 calc LA rates'!G133</f>
        <v>4.8995590396864283E-2</v>
      </c>
      <c r="G22" s="241">
        <f>'C4 calc LA rates'!K133</f>
        <v>6.997900629811056E-2</v>
      </c>
      <c r="H22" s="241">
        <f>'C4 calc LA rates'!I133</f>
        <v>4.3541364296081277E-2</v>
      </c>
      <c r="I22" s="469"/>
    </row>
    <row r="23" spans="1:9" s="161" customFormat="1" ht="12.75" x14ac:dyDescent="0.2">
      <c r="A23" s="469" t="s">
        <v>69</v>
      </c>
      <c r="B23" s="241">
        <f>'C4 calc LA rates'!C134</f>
        <v>9.8988121425428954E-2</v>
      </c>
      <c r="C23" s="241">
        <f>'C4 calc LA rates'!D134</f>
        <v>0.16784683975872017</v>
      </c>
      <c r="D23" s="241">
        <f>'C4 calc LA rates'!E134</f>
        <v>0.16479465718374603</v>
      </c>
      <c r="E23" s="241">
        <f>'C4 calc LA rates'!F134</f>
        <v>4.1538589349505689E-2</v>
      </c>
      <c r="F23" s="241">
        <f>'C4 calc LA rates'!G134</f>
        <v>3.0982133636269751E-2</v>
      </c>
      <c r="G23" s="241">
        <f>'C4 calc LA rates'!K134</f>
        <v>0.10024289624860239</v>
      </c>
      <c r="H23" s="241">
        <f>'C4 calc LA rates'!I134</f>
        <v>7.0153061224489791E-2</v>
      </c>
      <c r="I23" s="469"/>
    </row>
    <row r="24" spans="1:9" s="161" customFormat="1" ht="12.75" x14ac:dyDescent="0.2">
      <c r="A24" s="469" t="s">
        <v>26</v>
      </c>
      <c r="B24" s="241">
        <f>'C4 calc LA rates'!C135</f>
        <v>7.2697727126943057E-2</v>
      </c>
      <c r="C24" s="241">
        <f>'C4 calc LA rates'!D135</f>
        <v>0.32111190989695665</v>
      </c>
      <c r="D24" s="241">
        <f>'C4 calc LA rates'!E135</f>
        <v>0.26830677784198792</v>
      </c>
      <c r="E24" s="241">
        <f>'C4 calc LA rates'!F135</f>
        <v>0.12399708242159008</v>
      </c>
      <c r="F24" s="241">
        <f>'C4 calc LA rates'!G135</f>
        <v>2.5453388482341712E-2</v>
      </c>
      <c r="G24" s="241">
        <f>'C4 calc LA rates'!K135</f>
        <v>0.15820135935982857</v>
      </c>
      <c r="H24" s="241">
        <f>'C4 calc LA rates'!I135</f>
        <v>0.10485500518813828</v>
      </c>
      <c r="I24" s="469"/>
    </row>
    <row r="25" spans="1:9" s="161" customFormat="1" ht="12.75" x14ac:dyDescent="0.2">
      <c r="A25" s="469" t="s">
        <v>68</v>
      </c>
      <c r="B25" s="241">
        <f>'C4 calc LA rates'!C136</f>
        <v>7.0262098920518656E-2</v>
      </c>
      <c r="C25" s="241">
        <f>'C4 calc LA rates'!D136</f>
        <v>0.23666606227752912</v>
      </c>
      <c r="D25" s="241">
        <f>'C4 calc LA rates'!E136</f>
        <v>0.537887613712416</v>
      </c>
      <c r="E25" s="241">
        <f>'C4 calc LA rates'!F136</f>
        <v>0.32287822878228783</v>
      </c>
      <c r="F25" s="241">
        <f>'C4 calc LA rates'!G136</f>
        <v>0.11941288664068331</v>
      </c>
      <c r="G25" s="241">
        <f>'C4 calc LA rates'!K136</f>
        <v>0.25729231818957182</v>
      </c>
      <c r="H25" s="241">
        <f>'C4 calc LA rates'!I136</f>
        <v>0.18451300665456746</v>
      </c>
      <c r="I25" s="469"/>
    </row>
    <row r="26" spans="1:9" s="161" customFormat="1" ht="12.75" x14ac:dyDescent="0.2">
      <c r="A26" s="469" t="s">
        <v>67</v>
      </c>
      <c r="B26" s="241">
        <f>'C4 calc LA rates'!C137</f>
        <v>9.6061479346781942E-2</v>
      </c>
      <c r="C26" s="241">
        <f>'C4 calc LA rates'!D137</f>
        <v>0.17113963438350835</v>
      </c>
      <c r="D26" s="241">
        <f>'C4 calc LA rates'!E137</f>
        <v>0.1083570364350535</v>
      </c>
      <c r="E26" s="241">
        <f>'C4 calc LA rates'!F137</f>
        <v>7.1751848989954736E-2</v>
      </c>
      <c r="F26" s="241">
        <f>'C4 calc LA rates'!G137</f>
        <v>3.6051192693624945E-2</v>
      </c>
      <c r="G26" s="241">
        <f>'C4 calc LA rates'!K137</f>
        <v>9.215482009776424E-2</v>
      </c>
      <c r="H26" s="241">
        <f>'C4 calc LA rates'!I137</f>
        <v>6.1826456571207764E-2</v>
      </c>
      <c r="I26" s="469"/>
    </row>
    <row r="27" spans="1:9" s="161" customFormat="1" ht="12.75" x14ac:dyDescent="0.2">
      <c r="A27" s="469" t="s">
        <v>66</v>
      </c>
      <c r="B27" s="241">
        <f>'C4 calc LA rates'!C138</f>
        <v>0.12030075187969924</v>
      </c>
      <c r="C27" s="241">
        <f>'C4 calc LA rates'!D138</f>
        <v>0.50913115661317099</v>
      </c>
      <c r="D27" s="241">
        <f>'C4 calc LA rates'!E138</f>
        <v>0.54972023166781192</v>
      </c>
      <c r="E27" s="241">
        <f>'C4 calc LA rates'!F138</f>
        <v>0.22668883179688681</v>
      </c>
      <c r="F27" s="241">
        <f>'C4 calc LA rates'!G138</f>
        <v>7.5315383167011862E-2</v>
      </c>
      <c r="G27" s="241">
        <f>'C4 calc LA rates'!K138</f>
        <v>0.28650594688330538</v>
      </c>
      <c r="H27" s="241">
        <f>'C4 calc LA rates'!I138</f>
        <v>0.19087754090233019</v>
      </c>
      <c r="I27" s="469"/>
    </row>
    <row r="28" spans="1:9" s="161" customFormat="1" ht="12.75" x14ac:dyDescent="0.2">
      <c r="A28" s="469" t="s">
        <v>65</v>
      </c>
      <c r="B28" s="241">
        <f>'C4 calc LA rates'!C139</f>
        <v>1.9928258270227182E-2</v>
      </c>
      <c r="C28" s="241">
        <f>'C4 calc LA rates'!D139</f>
        <v>0.21392662316825328</v>
      </c>
      <c r="D28" s="241">
        <f>'C4 calc LA rates'!E139</f>
        <v>0.19337259382965633</v>
      </c>
      <c r="E28" s="241">
        <f>'C4 calc LA rates'!F139</f>
        <v>0.1094861969187456</v>
      </c>
      <c r="F28" s="241">
        <f>'C4 calc LA rates'!G139</f>
        <v>7.2104551599819738E-2</v>
      </c>
      <c r="G28" s="241">
        <f>'C4 calc LA rates'!K139</f>
        <v>0.12078178757045605</v>
      </c>
      <c r="H28" s="241">
        <f>'C4 calc LA rates'!I139</f>
        <v>8.0721747388414061E-2</v>
      </c>
      <c r="I28" s="469"/>
    </row>
    <row r="29" spans="1:9" s="161" customFormat="1" ht="12.75" x14ac:dyDescent="0.2">
      <c r="A29" s="469" t="s">
        <v>64</v>
      </c>
      <c r="B29" s="241">
        <f>'C4 calc LA rates'!C140</f>
        <v>7.275372862859221E-2</v>
      </c>
      <c r="C29" s="241">
        <f>'C4 calc LA rates'!D140</f>
        <v>0.15520419051314385</v>
      </c>
      <c r="D29" s="241">
        <f>'C4 calc LA rates'!E140</f>
        <v>9.9378881987577633E-2</v>
      </c>
      <c r="E29" s="241">
        <f>'C4 calc LA rates'!F140</f>
        <v>8.6287481124613499E-2</v>
      </c>
      <c r="F29" s="241">
        <f>'C4 calc LA rates'!G140</f>
        <v>1.6309222865530458E-2</v>
      </c>
      <c r="G29" s="241">
        <f>'C4 calc LA rates'!K140</f>
        <v>8.3963056255247692E-2</v>
      </c>
      <c r="H29" s="241">
        <f>'C4 calc LA rates'!I140</f>
        <v>5.5968141211925518E-2</v>
      </c>
      <c r="I29" s="469"/>
    </row>
    <row r="30" spans="1:9" s="161" customFormat="1" ht="12.75" x14ac:dyDescent="0.2">
      <c r="A30" s="469" t="s">
        <v>63</v>
      </c>
      <c r="B30" s="241">
        <f>'C4 calc LA rates'!C141</f>
        <v>8.3762115591719519E-2</v>
      </c>
      <c r="C30" s="241">
        <f>'C4 calc LA rates'!D141</f>
        <v>0.2108073923125571</v>
      </c>
      <c r="D30" s="241">
        <f>'C4 calc LA rates'!E141</f>
        <v>0.41434079530413764</v>
      </c>
      <c r="E30" s="241">
        <f>'C4 calc LA rates'!F141</f>
        <v>0.11429115672174865</v>
      </c>
      <c r="F30" s="241">
        <f>'C4 calc LA rates'!G141</f>
        <v>3.196079475842966E-2</v>
      </c>
      <c r="G30" s="241">
        <f>'C4 calc LA rates'!K141</f>
        <v>0.16573205893704451</v>
      </c>
      <c r="H30" s="241">
        <f>'C4 calc LA rates'!I141</f>
        <v>0.10613550450712417</v>
      </c>
      <c r="I30" s="469"/>
    </row>
    <row r="31" spans="1:9" s="161" customFormat="1" ht="12.75" x14ac:dyDescent="0.2">
      <c r="A31" s="469" t="s">
        <v>62</v>
      </c>
      <c r="B31" s="241">
        <f>'C4 calc LA rates'!C142</f>
        <v>6.6065782643575099E-2</v>
      </c>
      <c r="C31" s="241">
        <f>'C4 calc LA rates'!D142</f>
        <v>0.26354725356019976</v>
      </c>
      <c r="D31" s="241">
        <f>'C4 calc LA rates'!E142</f>
        <v>0.22572419847009154</v>
      </c>
      <c r="E31" s="241">
        <f>'C4 calc LA rates'!F142</f>
        <v>0.13621857242936095</v>
      </c>
      <c r="F31" s="241">
        <f>'C4 calc LA rates'!G142</f>
        <v>4.9267151126986083E-2</v>
      </c>
      <c r="G31" s="241">
        <f>'C4 calc LA rates'!K142</f>
        <v>0.15079812123281899</v>
      </c>
      <c r="H31" s="241">
        <f>'C4 calc LA rates'!I142</f>
        <v>0.10181430727794714</v>
      </c>
      <c r="I31" s="469"/>
    </row>
    <row r="32" spans="1:9" s="161" customFormat="1" ht="12.75" x14ac:dyDescent="0.2">
      <c r="A32" s="469" t="s">
        <v>61</v>
      </c>
      <c r="B32" s="241">
        <f>'C4 calc LA rates'!C143</f>
        <v>0.16386726751331421</v>
      </c>
      <c r="C32" s="241">
        <f>'C4 calc LA rates'!D143</f>
        <v>8.9525514771709933E-2</v>
      </c>
      <c r="D32" s="241">
        <f>'C4 calc LA rates'!E143</f>
        <v>7.5958982149639198E-2</v>
      </c>
      <c r="E32" s="241">
        <f>'C4 calc LA rates'!F143</f>
        <v>0</v>
      </c>
      <c r="F32" s="241">
        <f>'C4 calc LA rates'!G143</f>
        <v>0</v>
      </c>
      <c r="G32" s="241">
        <f>'C4 calc LA rates'!K143</f>
        <v>5.8025676361790089E-2</v>
      </c>
      <c r="H32" s="241">
        <f>'C4 calc LA rates'!I143</f>
        <v>3.715745471435207E-2</v>
      </c>
      <c r="I32" s="469"/>
    </row>
    <row r="33" spans="1:9" s="161" customFormat="1" ht="12.75" x14ac:dyDescent="0.2">
      <c r="A33" s="469" t="s">
        <v>164</v>
      </c>
      <c r="B33" s="241">
        <f>'C4 calc LA rates'!C144</f>
        <v>6.0291812371879902E-2</v>
      </c>
      <c r="C33" s="241">
        <f>'C4 calc LA rates'!D144</f>
        <v>8.7818341487893609E-2</v>
      </c>
      <c r="D33" s="241">
        <f>'C4 calc LA rates'!E144</f>
        <v>0.12003491924923614</v>
      </c>
      <c r="E33" s="241">
        <f>'C4 calc LA rates'!F144</f>
        <v>2.6559249258554293E-2</v>
      </c>
      <c r="F33" s="241">
        <f>'C4 calc LA rates'!G144</f>
        <v>9.8853301700276789E-3</v>
      </c>
      <c r="G33" s="241">
        <f>'C4 calc LA rates'!K144</f>
        <v>5.7643655461736353E-2</v>
      </c>
      <c r="H33" s="241">
        <f>'C4 calc LA rates'!I144</f>
        <v>3.790442669554623E-2</v>
      </c>
      <c r="I33" s="469"/>
    </row>
    <row r="34" spans="1:9" s="161" customFormat="1" ht="12.75" x14ac:dyDescent="0.2">
      <c r="A34" s="469" t="s">
        <v>59</v>
      </c>
      <c r="B34" s="241">
        <f>'C4 calc LA rates'!C145</f>
        <v>0.10216876422235638</v>
      </c>
      <c r="C34" s="241">
        <f>'C4 calc LA rates'!D145</f>
        <v>0.25649551132855175</v>
      </c>
      <c r="D34" s="241">
        <f>'C4 calc LA rates'!E145</f>
        <v>0.37896731406916151</v>
      </c>
      <c r="E34" s="241">
        <f>'C4 calc LA rates'!F145</f>
        <v>0.14338973329509608</v>
      </c>
      <c r="F34" s="241">
        <f>'C4 calc LA rates'!G145</f>
        <v>3.6707350646967056E-2</v>
      </c>
      <c r="G34" s="241">
        <f>'C4 calc LA rates'!K145</f>
        <v>0.18355455120046407</v>
      </c>
      <c r="H34" s="241">
        <f>'C4 calc LA rates'!I145</f>
        <v>0.12850668349492284</v>
      </c>
      <c r="I34" s="469"/>
    </row>
    <row r="35" spans="1:9" s="161" customFormat="1" ht="12.75" x14ac:dyDescent="0.2">
      <c r="A35" s="469" t="s">
        <v>58</v>
      </c>
      <c r="B35" s="241">
        <f>'C4 calc LA rates'!C146</f>
        <v>0.10245026893195594</v>
      </c>
      <c r="C35" s="241">
        <f>'C4 calc LA rates'!D146</f>
        <v>0.29729461896739667</v>
      </c>
      <c r="D35" s="241">
        <f>'C4 calc LA rates'!E146</f>
        <v>0.15221753269217464</v>
      </c>
      <c r="E35" s="241">
        <f>'C4 calc LA rates'!F146</f>
        <v>8.8202866593164272E-2</v>
      </c>
      <c r="F35" s="241">
        <f>'C4 calc LA rates'!G146</f>
        <v>0</v>
      </c>
      <c r="G35" s="241">
        <f>'C4 calc LA rates'!K146</f>
        <v>0.11269669094341217</v>
      </c>
      <c r="H35" s="241">
        <f>'C4 calc LA rates'!I146</f>
        <v>7.5630991117755689E-2</v>
      </c>
      <c r="I35" s="469"/>
    </row>
    <row r="36" spans="1:9" s="161" customFormat="1" ht="12.75" x14ac:dyDescent="0.2">
      <c r="A36" s="469" t="s">
        <v>57</v>
      </c>
      <c r="B36" s="241">
        <f>'C4 calc LA rates'!C147</f>
        <v>7.407407407407407E-2</v>
      </c>
      <c r="C36" s="241">
        <f>'C4 calc LA rates'!D147</f>
        <v>0.15174506828528073</v>
      </c>
      <c r="D36" s="241">
        <f>'C4 calc LA rates'!E147</f>
        <v>0.44388078630310718</v>
      </c>
      <c r="E36" s="241">
        <f>'C4 calc LA rates'!F147</f>
        <v>0</v>
      </c>
      <c r="F36" s="241">
        <f>'C4 calc LA rates'!G147</f>
        <v>6.424670735624799E-2</v>
      </c>
      <c r="G36" s="241">
        <f>'C4 calc LA rates'!K147</f>
        <v>0.14556040756914118</v>
      </c>
      <c r="H36" s="241">
        <f>'C4 calc LA rates'!I147</f>
        <v>9.4786729857819899E-2</v>
      </c>
      <c r="I36" s="469"/>
    </row>
    <row r="37" spans="1:9" s="161" customFormat="1" ht="12.75" x14ac:dyDescent="0.2">
      <c r="A37" s="469" t="s">
        <v>56</v>
      </c>
      <c r="B37" s="241">
        <f>'C4 calc LA rates'!C148</f>
        <v>9.532888465204957E-2</v>
      </c>
      <c r="C37" s="241">
        <f>'C4 calc LA rates'!D148</f>
        <v>0.28663561447509855</v>
      </c>
      <c r="D37" s="241">
        <f>'C4 calc LA rates'!E148</f>
        <v>0.26412325752017607</v>
      </c>
      <c r="E37" s="241">
        <f>'C4 calc LA rates'!F148</f>
        <v>0.15065476880287404</v>
      </c>
      <c r="F37" s="241">
        <f>'C4 calc LA rates'!G148</f>
        <v>2.4883359253499222E-2</v>
      </c>
      <c r="G37" s="241">
        <f>'C4 calc LA rates'!K148</f>
        <v>0.15555398430318887</v>
      </c>
      <c r="H37" s="241">
        <f>'C4 calc LA rates'!I148</f>
        <v>9.7422726065007528E-2</v>
      </c>
      <c r="I37" s="469"/>
    </row>
    <row r="38" spans="1:9" s="161" customFormat="1" ht="12.75" x14ac:dyDescent="0.2">
      <c r="A38" s="469" t="s">
        <v>55</v>
      </c>
      <c r="B38" s="241">
        <f>'C4 calc LA rates'!C149</f>
        <v>8.1311830871391794E-2</v>
      </c>
      <c r="C38" s="241">
        <f>'C4 calc LA rates'!D149</f>
        <v>0.27784587725749776</v>
      </c>
      <c r="D38" s="241">
        <f>'C4 calc LA rates'!E149</f>
        <v>0.29860345461227489</v>
      </c>
      <c r="E38" s="241">
        <f>'C4 calc LA rates'!F149</f>
        <v>8.8597144755653098E-2</v>
      </c>
      <c r="F38" s="241">
        <f>'C4 calc LA rates'!G149</f>
        <v>2.9321213898255389E-2</v>
      </c>
      <c r="G38" s="241">
        <f>'C4 calc LA rates'!K149</f>
        <v>0.15308259239112121</v>
      </c>
      <c r="H38" s="241">
        <f>'C4 calc LA rates'!I149</f>
        <v>0.10179412138948976</v>
      </c>
      <c r="I38" s="469"/>
    </row>
    <row r="39" spans="1:9" s="161" customFormat="1" ht="12.75" x14ac:dyDescent="0.2">
      <c r="A39" s="469" t="s">
        <v>54</v>
      </c>
      <c r="B39" s="241">
        <f>'C4 calc LA rates'!C150</f>
        <v>5.6517131755563402E-2</v>
      </c>
      <c r="C39" s="241">
        <f>'C4 calc LA rates'!D150</f>
        <v>0.18838304552590268</v>
      </c>
      <c r="D39" s="241">
        <f>'C4 calc LA rates'!E150</f>
        <v>0.18835616438356165</v>
      </c>
      <c r="E39" s="241">
        <f>'C4 calc LA rates'!F150</f>
        <v>0.17617264919621228</v>
      </c>
      <c r="F39" s="241">
        <f>'C4 calc LA rates'!G150</f>
        <v>3.6241732354806558E-2</v>
      </c>
      <c r="G39" s="241">
        <f>'C4 calc LA rates'!K150</f>
        <v>0.12656119900083265</v>
      </c>
      <c r="H39" s="241">
        <f>'C4 calc LA rates'!I150</f>
        <v>8.3498132278620088E-2</v>
      </c>
      <c r="I39" s="469"/>
    </row>
    <row r="40" spans="1:9" s="161" customFormat="1" ht="12.75" x14ac:dyDescent="0.2">
      <c r="A40" s="469" t="s">
        <v>53</v>
      </c>
      <c r="B40" s="241">
        <f>'C4 calc LA rates'!C151</f>
        <v>0.12277470841006753</v>
      </c>
      <c r="C40" s="241">
        <f>'C4 calc LA rates'!D151</f>
        <v>0.4357298474945534</v>
      </c>
      <c r="D40" s="241">
        <f>'C4 calc LA rates'!E151</f>
        <v>0.42756969386009919</v>
      </c>
      <c r="E40" s="241">
        <f>'C4 calc LA rates'!F151</f>
        <v>0.24942839326543337</v>
      </c>
      <c r="F40" s="241">
        <f>'C4 calc LA rates'!G151</f>
        <v>8.5822176450394777E-2</v>
      </c>
      <c r="G40" s="241">
        <f>'C4 calc LA rates'!K151</f>
        <v>0.26246719160104987</v>
      </c>
      <c r="H40" s="241">
        <f>'C4 calc LA rates'!I151</f>
        <v>0.17932255922072171</v>
      </c>
      <c r="I40" s="469"/>
    </row>
    <row r="41" spans="1:9" s="161" customFormat="1" ht="12.75" x14ac:dyDescent="0.2">
      <c r="A41" s="469" t="s">
        <v>52</v>
      </c>
      <c r="B41" s="241">
        <f>'C4 calc LA rates'!C152</f>
        <v>6.5426675390223385E-2</v>
      </c>
      <c r="C41" s="241">
        <f>'C4 calc LA rates'!D152</f>
        <v>0.20958629487880445</v>
      </c>
      <c r="D41" s="241">
        <f>'C4 calc LA rates'!E152</f>
        <v>0.14330969980389199</v>
      </c>
      <c r="E41" s="241">
        <f>'C4 calc LA rates'!F152</f>
        <v>0.10911868475611974</v>
      </c>
      <c r="F41" s="241">
        <f>'C4 calc LA rates'!G152</f>
        <v>3.911406639612771E-2</v>
      </c>
      <c r="G41" s="241">
        <f>'C4 calc LA rates'!K152</f>
        <v>0.11544207524107021</v>
      </c>
      <c r="H41" s="241">
        <f>'C4 calc LA rates'!I152</f>
        <v>7.9549974430365364E-2</v>
      </c>
      <c r="I41" s="469"/>
    </row>
    <row r="42" spans="1:9" ht="6" customHeight="1" thickBot="1" x14ac:dyDescent="0.25">
      <c r="A42" s="540"/>
      <c r="B42" s="42"/>
      <c r="C42" s="541"/>
      <c r="D42" s="541"/>
      <c r="E42" s="541"/>
      <c r="F42" s="541"/>
      <c r="G42" s="541"/>
      <c r="H42" s="18"/>
      <c r="I42" s="42"/>
    </row>
    <row r="43" spans="1:9" ht="12" customHeight="1" x14ac:dyDescent="0.2">
      <c r="A43" s="550"/>
      <c r="B43" s="551"/>
      <c r="C43" s="551"/>
      <c r="D43" s="551"/>
      <c r="E43" s="551"/>
      <c r="F43" s="551"/>
      <c r="G43" s="551"/>
      <c r="H43" s="551"/>
      <c r="I43" s="42"/>
    </row>
    <row r="44" spans="1:9" s="181" customFormat="1" x14ac:dyDescent="0.2">
      <c r="A44" s="552" t="s">
        <v>210</v>
      </c>
      <c r="B44" s="553"/>
      <c r="C44" s="553"/>
      <c r="D44" s="553"/>
      <c r="E44" s="553"/>
      <c r="F44" s="553"/>
      <c r="G44" s="553"/>
      <c r="H44" s="174"/>
      <c r="I44" s="554"/>
    </row>
    <row r="45" spans="1:9" s="181" customFormat="1" ht="24.75" customHeight="1" x14ac:dyDescent="0.2">
      <c r="A45" s="887" t="s">
        <v>237</v>
      </c>
      <c r="B45" s="932"/>
      <c r="C45" s="932"/>
      <c r="D45" s="932"/>
      <c r="E45" s="932"/>
      <c r="F45" s="932"/>
      <c r="G45" s="932"/>
      <c r="H45" s="932"/>
      <c r="I45" s="554"/>
    </row>
    <row r="46" spans="1:9" s="181" customFormat="1" ht="24.75" customHeight="1" x14ac:dyDescent="0.2">
      <c r="A46" s="912" t="s">
        <v>1</v>
      </c>
      <c r="B46" s="932"/>
      <c r="C46" s="932"/>
      <c r="D46" s="932"/>
      <c r="E46" s="932"/>
      <c r="F46" s="932"/>
      <c r="G46" s="932"/>
      <c r="H46" s="932"/>
      <c r="I46" s="554"/>
    </row>
    <row r="47" spans="1:9" s="181" customFormat="1" ht="24.75" customHeight="1" x14ac:dyDescent="0.2">
      <c r="A47" s="912" t="s">
        <v>701</v>
      </c>
      <c r="B47" s="932"/>
      <c r="C47" s="932"/>
      <c r="D47" s="932"/>
      <c r="E47" s="932"/>
      <c r="F47" s="932"/>
      <c r="G47" s="932"/>
      <c r="H47" s="932"/>
      <c r="I47" s="554"/>
    </row>
    <row r="48" spans="1:9" s="181" customFormat="1" ht="12.75" customHeight="1" x14ac:dyDescent="0.2">
      <c r="A48" s="605" t="s">
        <v>238</v>
      </c>
      <c r="B48" s="553"/>
      <c r="C48" s="553"/>
      <c r="D48" s="553"/>
      <c r="E48" s="553"/>
      <c r="F48" s="553"/>
      <c r="G48" s="553"/>
      <c r="H48" s="174"/>
      <c r="I48" s="554"/>
    </row>
    <row r="49" spans="1:9" s="181" customFormat="1" x14ac:dyDescent="0.2">
      <c r="A49" s="174" t="s">
        <v>244</v>
      </c>
      <c r="B49" s="554"/>
      <c r="C49" s="554"/>
      <c r="D49" s="554"/>
      <c r="E49" s="554"/>
      <c r="F49" s="554"/>
      <c r="G49" s="554"/>
      <c r="H49" s="554"/>
      <c r="I49" s="554"/>
    </row>
    <row r="50" spans="1:9" s="181" customFormat="1" x14ac:dyDescent="0.2">
      <c r="A50" s="555" t="s">
        <v>440</v>
      </c>
      <c r="B50" s="554"/>
      <c r="C50" s="554"/>
      <c r="D50" s="554"/>
      <c r="E50" s="554"/>
      <c r="F50" s="554"/>
      <c r="G50" s="554"/>
      <c r="H50" s="554"/>
      <c r="I50" s="554"/>
    </row>
    <row r="51" spans="1:9" x14ac:dyDescent="0.2">
      <c r="A51" s="42"/>
      <c r="B51" s="42"/>
      <c r="C51" s="42"/>
      <c r="D51" s="42"/>
      <c r="E51" s="42"/>
      <c r="F51" s="42"/>
      <c r="G51" s="42"/>
      <c r="H51" s="42"/>
      <c r="I51" s="42"/>
    </row>
  </sheetData>
  <mergeCells count="5">
    <mergeCell ref="A46:H46"/>
    <mergeCell ref="A47:H47"/>
    <mergeCell ref="A45:H45"/>
    <mergeCell ref="B3:H3"/>
    <mergeCell ref="A1:H1"/>
  </mergeCells>
  <phoneticPr fontId="27" type="noConversion"/>
  <hyperlinks>
    <hyperlink ref="J1:L1" location="Contents!A1" display="Back to contents"/>
  </hyperlinks>
  <pageMargins left="0.75" right="0.75" top="1" bottom="1" header="0.5" footer="0.5"/>
  <pageSetup paperSize="9" scale="8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zoomScaleNormal="100" workbookViewId="0">
      <selection sqref="A1:M1"/>
    </sheetView>
  </sheetViews>
  <sheetFormatPr defaultColWidth="9.1640625" defaultRowHeight="11.25" customHeight="1" x14ac:dyDescent="0.2"/>
  <cols>
    <col min="1" max="1" width="22.6640625" style="26" customWidth="1"/>
    <col min="2" max="2" width="16" style="26" customWidth="1"/>
    <col min="3" max="3" width="3.83203125" style="26" customWidth="1"/>
    <col min="4" max="4" width="12.5" style="26" customWidth="1"/>
    <col min="5" max="5" width="3" style="26" customWidth="1"/>
    <col min="6" max="8" width="12.83203125" style="26" customWidth="1"/>
    <col min="9" max="9" width="5.83203125" style="26" customWidth="1"/>
    <col min="10" max="10" width="12.1640625" style="26" customWidth="1"/>
    <col min="11" max="11" width="2.6640625" style="26" customWidth="1"/>
    <col min="12" max="13" width="16.83203125" style="26" customWidth="1"/>
    <col min="14" max="14" width="3.83203125" style="26" customWidth="1"/>
    <col min="15" max="16384" width="9.1640625" style="26"/>
  </cols>
  <sheetData>
    <row r="1" spans="1:17" s="614" customFormat="1" ht="31.5" customHeight="1" x14ac:dyDescent="0.25">
      <c r="A1" s="882" t="s">
        <v>711</v>
      </c>
      <c r="B1" s="882"/>
      <c r="C1" s="882"/>
      <c r="D1" s="882"/>
      <c r="E1" s="882"/>
      <c r="F1" s="882"/>
      <c r="G1" s="882"/>
      <c r="H1" s="882"/>
      <c r="I1" s="882"/>
      <c r="J1" s="882"/>
      <c r="K1" s="882"/>
      <c r="L1" s="882"/>
      <c r="M1" s="882"/>
      <c r="N1" s="615"/>
      <c r="O1" s="914" t="s">
        <v>423</v>
      </c>
      <c r="P1" s="914"/>
      <c r="Q1" s="914"/>
    </row>
    <row r="2" spans="1:17" s="614" customFormat="1" ht="12.75" customHeight="1" x14ac:dyDescent="0.25">
      <c r="A2" s="621"/>
      <c r="B2" s="621"/>
      <c r="C2" s="621"/>
      <c r="D2" s="621"/>
      <c r="E2" s="621"/>
      <c r="F2" s="621"/>
      <c r="G2" s="621"/>
      <c r="H2" s="621"/>
      <c r="I2" s="621"/>
      <c r="J2" s="621"/>
      <c r="K2" s="621"/>
      <c r="L2" s="621"/>
      <c r="M2" s="621"/>
      <c r="N2" s="615"/>
    </row>
    <row r="3" spans="1:17" s="614" customFormat="1" ht="12.75" customHeight="1" x14ac:dyDescent="0.25">
      <c r="A3" s="491"/>
      <c r="B3" s="558"/>
      <c r="C3" s="512"/>
      <c r="D3" s="512"/>
      <c r="E3" s="512"/>
      <c r="F3" s="512"/>
      <c r="G3" s="611"/>
      <c r="H3" s="611"/>
      <c r="I3" s="611"/>
      <c r="J3" s="611"/>
      <c r="K3" s="611"/>
      <c r="L3" s="611"/>
      <c r="M3" s="611"/>
      <c r="N3" s="615"/>
    </row>
    <row r="4" spans="1:17" s="614" customFormat="1" ht="15.6" customHeight="1" x14ac:dyDescent="0.25">
      <c r="A4" s="721"/>
      <c r="B4" s="934" t="s">
        <v>756</v>
      </c>
      <c r="C4" s="723"/>
      <c r="D4" s="880" t="s">
        <v>737</v>
      </c>
      <c r="E4" s="880"/>
      <c r="F4" s="880"/>
      <c r="G4" s="880"/>
      <c r="H4" s="880"/>
      <c r="I4" s="732"/>
      <c r="J4" s="935" t="s">
        <v>684</v>
      </c>
      <c r="K4" s="935"/>
      <c r="L4" s="935"/>
      <c r="M4" s="935"/>
      <c r="N4" s="615"/>
    </row>
    <row r="5" spans="1:17" s="614" customFormat="1" ht="18" customHeight="1" x14ac:dyDescent="0.25">
      <c r="A5" s="721"/>
      <c r="B5" s="934"/>
      <c r="C5" s="723"/>
      <c r="D5" s="724"/>
      <c r="E5" s="732"/>
      <c r="F5" s="732"/>
      <c r="G5" s="722"/>
      <c r="H5" s="722"/>
      <c r="I5" s="722"/>
      <c r="J5" s="936" t="s">
        <v>749</v>
      </c>
      <c r="K5" s="936"/>
      <c r="L5" s="936"/>
      <c r="M5" s="936"/>
      <c r="N5" s="615"/>
    </row>
    <row r="6" spans="1:17" s="614" customFormat="1" ht="18" customHeight="1" x14ac:dyDescent="0.25">
      <c r="A6" s="721"/>
      <c r="B6" s="934"/>
      <c r="C6" s="723"/>
      <c r="D6" s="883" t="s">
        <v>739</v>
      </c>
      <c r="E6" s="883"/>
      <c r="F6" s="883"/>
      <c r="G6" s="883"/>
      <c r="H6" s="883"/>
      <c r="I6" s="722"/>
      <c r="J6" s="883" t="s">
        <v>267</v>
      </c>
      <c r="K6" s="883"/>
      <c r="L6" s="883"/>
      <c r="M6" s="883"/>
      <c r="N6" s="615"/>
    </row>
    <row r="7" spans="1:17" s="614" customFormat="1" ht="18" customHeight="1" x14ac:dyDescent="0.25">
      <c r="A7" s="721"/>
      <c r="B7" s="934"/>
      <c r="C7" s="725"/>
      <c r="D7" s="726" t="s">
        <v>264</v>
      </c>
      <c r="E7" s="726"/>
      <c r="F7" s="726" t="s">
        <v>266</v>
      </c>
      <c r="G7" s="726" t="s">
        <v>265</v>
      </c>
      <c r="H7" s="727" t="s">
        <v>4</v>
      </c>
      <c r="I7" s="726"/>
      <c r="J7" s="726" t="s">
        <v>264</v>
      </c>
      <c r="K7" s="732"/>
      <c r="L7" s="726" t="s">
        <v>740</v>
      </c>
      <c r="M7" s="726" t="s">
        <v>741</v>
      </c>
      <c r="N7" s="615"/>
    </row>
    <row r="8" spans="1:17" s="614" customFormat="1" ht="12.75" customHeight="1" x14ac:dyDescent="0.25">
      <c r="A8" s="728"/>
      <c r="B8" s="730"/>
      <c r="C8" s="729"/>
      <c r="D8" s="729"/>
      <c r="E8" s="729"/>
      <c r="F8" s="729"/>
      <c r="G8" s="731"/>
      <c r="H8" s="728"/>
      <c r="I8" s="728"/>
      <c r="J8" s="728"/>
      <c r="K8" s="728"/>
      <c r="L8" s="728"/>
      <c r="M8" s="728"/>
      <c r="N8" s="615"/>
    </row>
    <row r="9" spans="1:17" s="614" customFormat="1" ht="6" customHeight="1" x14ac:dyDescent="0.25">
      <c r="A9" s="491"/>
      <c r="B9" s="572"/>
      <c r="C9" s="512"/>
      <c r="D9" s="512"/>
      <c r="E9" s="512"/>
      <c r="F9" s="512"/>
      <c r="G9" s="491"/>
      <c r="H9" s="491"/>
      <c r="I9" s="491"/>
      <c r="J9" s="491"/>
      <c r="K9" s="491"/>
      <c r="L9" s="491"/>
      <c r="M9" s="491"/>
      <c r="N9" s="615"/>
    </row>
    <row r="10" spans="1:17" s="614" customFormat="1" ht="12.75" customHeight="1" x14ac:dyDescent="0.25">
      <c r="A10" s="611" t="s">
        <v>22</v>
      </c>
      <c r="B10" s="517">
        <f>'C1 - summary'!O5</f>
        <v>558</v>
      </c>
      <c r="C10" s="515"/>
      <c r="D10" s="517">
        <v>61500</v>
      </c>
      <c r="E10" s="611"/>
      <c r="F10" s="622">
        <v>59900</v>
      </c>
      <c r="G10" s="622">
        <v>63300</v>
      </c>
      <c r="H10" s="559">
        <f>AVERAGE((D10-F10)/D10,(G10-D10)/D10)</f>
        <v>2.7642276422764227E-2</v>
      </c>
      <c r="I10" s="611"/>
      <c r="J10" s="560">
        <f>1000*B10/D10</f>
        <v>9.0731707317073162</v>
      </c>
      <c r="K10" s="611"/>
      <c r="L10" s="560">
        <f>1000*B10/G10</f>
        <v>8.8151658767772521</v>
      </c>
      <c r="M10" s="560">
        <f>1000*B10/F10</f>
        <v>9.315525876460768</v>
      </c>
      <c r="N10" s="615"/>
    </row>
    <row r="11" spans="1:17" s="385" customFormat="1" ht="6" customHeight="1" x14ac:dyDescent="0.2">
      <c r="A11" s="616"/>
      <c r="B11" s="517"/>
      <c r="C11" s="569"/>
      <c r="D11" s="618"/>
      <c r="E11" s="618"/>
      <c r="F11" s="623"/>
      <c r="G11" s="618"/>
      <c r="H11" s="618"/>
      <c r="I11" s="618"/>
      <c r="J11" s="618"/>
      <c r="K11" s="618"/>
      <c r="L11" s="618"/>
      <c r="M11" s="618"/>
      <c r="N11" s="624"/>
    </row>
    <row r="12" spans="1:17" ht="12.75" customHeight="1" x14ac:dyDescent="0.2">
      <c r="A12" s="625" t="s">
        <v>81</v>
      </c>
      <c r="B12" s="568">
        <f>'C1 - summary'!O7</f>
        <v>25.2</v>
      </c>
      <c r="C12" s="569"/>
      <c r="D12" s="568">
        <v>3100</v>
      </c>
      <c r="E12" s="616"/>
      <c r="F12" s="623">
        <v>2700</v>
      </c>
      <c r="G12" s="623">
        <v>3500</v>
      </c>
      <c r="H12" s="570">
        <f t="shared" ref="H12:H34" si="0">AVERAGE((D12-F12)/D12,(G12-D12)/D12)</f>
        <v>0.12903225806451613</v>
      </c>
      <c r="I12" s="616"/>
      <c r="J12" s="571">
        <f t="shared" ref="J12:J34" si="1">1000*B12/D12</f>
        <v>8.129032258064516</v>
      </c>
      <c r="K12" s="616"/>
      <c r="L12" s="571">
        <f t="shared" ref="L12:L34" si="2">1000*B12/G12</f>
        <v>7.2</v>
      </c>
      <c r="M12" s="571">
        <f t="shared" ref="M12:M34" si="3">1000*B12/F12</f>
        <v>9.3333333333333339</v>
      </c>
      <c r="N12" s="626"/>
    </row>
    <row r="13" spans="1:17" ht="12.75" customHeight="1" x14ac:dyDescent="0.2">
      <c r="A13" s="625" t="s">
        <v>80</v>
      </c>
      <c r="B13" s="568">
        <f>'C1 - summary'!O8</f>
        <v>13.4</v>
      </c>
      <c r="C13" s="569"/>
      <c r="D13" s="568">
        <v>1100</v>
      </c>
      <c r="E13" s="616"/>
      <c r="F13" s="623">
        <v>970</v>
      </c>
      <c r="G13" s="623">
        <v>1300</v>
      </c>
      <c r="H13" s="570">
        <f t="shared" si="0"/>
        <v>0.15</v>
      </c>
      <c r="I13" s="616"/>
      <c r="J13" s="571">
        <f t="shared" si="1"/>
        <v>12.181818181818182</v>
      </c>
      <c r="K13" s="616"/>
      <c r="L13" s="571">
        <f t="shared" si="2"/>
        <v>10.307692307692308</v>
      </c>
      <c r="M13" s="571">
        <f t="shared" si="3"/>
        <v>13.814432989690722</v>
      </c>
      <c r="N13" s="626"/>
    </row>
    <row r="14" spans="1:17" ht="12.75" customHeight="1" x14ac:dyDescent="0.2">
      <c r="A14" s="625" t="s">
        <v>79</v>
      </c>
      <c r="B14" s="568">
        <f>'C1 - summary'!O9</f>
        <v>8.6</v>
      </c>
      <c r="C14" s="569"/>
      <c r="D14" s="568">
        <v>700</v>
      </c>
      <c r="E14" s="616"/>
      <c r="F14" s="623">
        <v>590</v>
      </c>
      <c r="G14" s="623">
        <v>860</v>
      </c>
      <c r="H14" s="570">
        <f t="shared" si="0"/>
        <v>0.19285714285714284</v>
      </c>
      <c r="I14" s="616"/>
      <c r="J14" s="571">
        <f t="shared" si="1"/>
        <v>12.285714285714286</v>
      </c>
      <c r="K14" s="616"/>
      <c r="L14" s="571">
        <f t="shared" si="2"/>
        <v>10</v>
      </c>
      <c r="M14" s="571">
        <f t="shared" si="3"/>
        <v>14.576271186440678</v>
      </c>
      <c r="N14" s="626"/>
    </row>
    <row r="15" spans="1:17" ht="12.75" customHeight="1" x14ac:dyDescent="0.2">
      <c r="A15" s="625" t="s">
        <v>78</v>
      </c>
      <c r="B15" s="568">
        <f>'C1 - summary'!O10</f>
        <v>7.2</v>
      </c>
      <c r="C15" s="569"/>
      <c r="D15" s="568">
        <v>710</v>
      </c>
      <c r="E15" s="616"/>
      <c r="F15" s="623">
        <v>590</v>
      </c>
      <c r="G15" s="623">
        <v>900</v>
      </c>
      <c r="H15" s="570">
        <f t="shared" si="0"/>
        <v>0.21830985915492956</v>
      </c>
      <c r="I15" s="616"/>
      <c r="J15" s="571">
        <f t="shared" si="1"/>
        <v>10.140845070422536</v>
      </c>
      <c r="K15" s="616"/>
      <c r="L15" s="571">
        <f t="shared" si="2"/>
        <v>8</v>
      </c>
      <c r="M15" s="571">
        <f t="shared" si="3"/>
        <v>12.203389830508474</v>
      </c>
      <c r="N15" s="626"/>
    </row>
    <row r="16" spans="1:17" ht="12.75" customHeight="1" x14ac:dyDescent="0.2">
      <c r="A16" s="625" t="s">
        <v>77</v>
      </c>
      <c r="B16" s="568">
        <f>'C1 - summary'!O11</f>
        <v>6.2</v>
      </c>
      <c r="C16" s="569"/>
      <c r="D16" s="568">
        <v>630</v>
      </c>
      <c r="E16" s="616"/>
      <c r="F16" s="623">
        <v>550</v>
      </c>
      <c r="G16" s="623">
        <v>740</v>
      </c>
      <c r="H16" s="570">
        <f t="shared" si="0"/>
        <v>0.15079365079365079</v>
      </c>
      <c r="I16" s="616"/>
      <c r="J16" s="571">
        <f t="shared" si="1"/>
        <v>9.8412698412698418</v>
      </c>
      <c r="K16" s="616"/>
      <c r="L16" s="571">
        <f t="shared" si="2"/>
        <v>8.378378378378379</v>
      </c>
      <c r="M16" s="571">
        <f t="shared" si="3"/>
        <v>11.272727272727273</v>
      </c>
      <c r="N16" s="626"/>
    </row>
    <row r="17" spans="1:14" ht="12.75" customHeight="1" x14ac:dyDescent="0.2">
      <c r="A17" s="625" t="s">
        <v>25</v>
      </c>
      <c r="B17" s="568">
        <f>'C1 - summary'!O12</f>
        <v>9.1999999999999993</v>
      </c>
      <c r="C17" s="569"/>
      <c r="D17" s="568">
        <v>1300</v>
      </c>
      <c r="E17" s="616"/>
      <c r="F17" s="623">
        <v>1100</v>
      </c>
      <c r="G17" s="623">
        <v>1600</v>
      </c>
      <c r="H17" s="570">
        <f t="shared" si="0"/>
        <v>0.19230769230769232</v>
      </c>
      <c r="I17" s="616"/>
      <c r="J17" s="571">
        <f t="shared" si="1"/>
        <v>7.0769230769230766</v>
      </c>
      <c r="K17" s="616"/>
      <c r="L17" s="571">
        <f t="shared" si="2"/>
        <v>5.75</v>
      </c>
      <c r="M17" s="571">
        <f t="shared" si="3"/>
        <v>8.3636363636363633</v>
      </c>
      <c r="N17" s="626"/>
    </row>
    <row r="18" spans="1:14" ht="12.75" customHeight="1" x14ac:dyDescent="0.2">
      <c r="A18" s="625" t="s">
        <v>76</v>
      </c>
      <c r="B18" s="568">
        <f>'C1 - summary'!O13</f>
        <v>29.6</v>
      </c>
      <c r="C18" s="569"/>
      <c r="D18" s="568">
        <v>2800</v>
      </c>
      <c r="E18" s="616"/>
      <c r="F18" s="623">
        <v>2500</v>
      </c>
      <c r="G18" s="623">
        <v>3100</v>
      </c>
      <c r="H18" s="570">
        <f t="shared" si="0"/>
        <v>0.10714285714285714</v>
      </c>
      <c r="I18" s="616"/>
      <c r="J18" s="571">
        <f t="shared" si="1"/>
        <v>10.571428571428571</v>
      </c>
      <c r="K18" s="616"/>
      <c r="L18" s="571">
        <f t="shared" si="2"/>
        <v>9.5483870967741939</v>
      </c>
      <c r="M18" s="571">
        <f t="shared" si="3"/>
        <v>11.84</v>
      </c>
      <c r="N18" s="626"/>
    </row>
    <row r="19" spans="1:14" ht="12.75" customHeight="1" x14ac:dyDescent="0.2">
      <c r="A19" s="625" t="s">
        <v>75</v>
      </c>
      <c r="B19" s="568">
        <f>'C1 - summary'!O14</f>
        <v>14.4</v>
      </c>
      <c r="C19" s="569"/>
      <c r="D19" s="568">
        <v>1600</v>
      </c>
      <c r="E19" s="616"/>
      <c r="F19" s="623">
        <v>1400</v>
      </c>
      <c r="G19" s="623">
        <v>1800</v>
      </c>
      <c r="H19" s="570">
        <f t="shared" si="0"/>
        <v>0.125</v>
      </c>
      <c r="I19" s="616"/>
      <c r="J19" s="571">
        <f t="shared" si="1"/>
        <v>9</v>
      </c>
      <c r="K19" s="616"/>
      <c r="L19" s="571">
        <f t="shared" si="2"/>
        <v>8</v>
      </c>
      <c r="M19" s="571">
        <f t="shared" si="3"/>
        <v>10.285714285714286</v>
      </c>
      <c r="N19" s="626"/>
    </row>
    <row r="20" spans="1:14" ht="12.75" customHeight="1" x14ac:dyDescent="0.2">
      <c r="A20" s="625" t="s">
        <v>74</v>
      </c>
      <c r="B20" s="568">
        <f>'C1 - summary'!O15</f>
        <v>3.4</v>
      </c>
      <c r="C20" s="569"/>
      <c r="D20" s="568">
        <v>390</v>
      </c>
      <c r="E20" s="616"/>
      <c r="F20" s="623">
        <v>300</v>
      </c>
      <c r="G20" s="623">
        <v>530</v>
      </c>
      <c r="H20" s="570">
        <f t="shared" si="0"/>
        <v>0.29487179487179488</v>
      </c>
      <c r="I20" s="616"/>
      <c r="J20" s="571">
        <f t="shared" si="1"/>
        <v>8.7179487179487172</v>
      </c>
      <c r="K20" s="616"/>
      <c r="L20" s="571">
        <f t="shared" si="2"/>
        <v>6.4150943396226419</v>
      </c>
      <c r="M20" s="571">
        <f t="shared" si="3"/>
        <v>11.333333333333334</v>
      </c>
      <c r="N20" s="626"/>
    </row>
    <row r="21" spans="1:14" ht="12.75" customHeight="1" x14ac:dyDescent="0.2">
      <c r="A21" s="625" t="s">
        <v>73</v>
      </c>
      <c r="B21" s="568">
        <f>'C1 - summary'!O16</f>
        <v>8</v>
      </c>
      <c r="C21" s="569"/>
      <c r="D21" s="568">
        <v>880</v>
      </c>
      <c r="E21" s="616"/>
      <c r="F21" s="623">
        <v>640</v>
      </c>
      <c r="G21" s="623">
        <v>1300</v>
      </c>
      <c r="H21" s="570">
        <f t="shared" si="0"/>
        <v>0.375</v>
      </c>
      <c r="I21" s="616"/>
      <c r="J21" s="571">
        <f t="shared" si="1"/>
        <v>9.0909090909090917</v>
      </c>
      <c r="K21" s="616"/>
      <c r="L21" s="571">
        <f t="shared" si="2"/>
        <v>6.1538461538461542</v>
      </c>
      <c r="M21" s="571">
        <f t="shared" si="3"/>
        <v>12.5</v>
      </c>
      <c r="N21" s="626"/>
    </row>
    <row r="22" spans="1:14" ht="12.75" customHeight="1" x14ac:dyDescent="0.2">
      <c r="A22" s="627" t="s">
        <v>72</v>
      </c>
      <c r="B22" s="568">
        <f>'C1 - summary'!O17</f>
        <v>3.8</v>
      </c>
      <c r="C22" s="569"/>
      <c r="D22" s="568">
        <v>900</v>
      </c>
      <c r="E22" s="616"/>
      <c r="F22" s="623">
        <v>770</v>
      </c>
      <c r="G22" s="623">
        <v>1100</v>
      </c>
      <c r="H22" s="570">
        <f t="shared" si="0"/>
        <v>0.18333333333333332</v>
      </c>
      <c r="I22" s="616"/>
      <c r="J22" s="571">
        <f t="shared" si="1"/>
        <v>4.2222222222222223</v>
      </c>
      <c r="K22" s="616"/>
      <c r="L22" s="571">
        <f t="shared" si="2"/>
        <v>3.4545454545454546</v>
      </c>
      <c r="M22" s="571">
        <f t="shared" si="3"/>
        <v>4.9350649350649354</v>
      </c>
      <c r="N22" s="626"/>
    </row>
    <row r="23" spans="1:14" ht="12.75" customHeight="1" x14ac:dyDescent="0.2">
      <c r="A23" s="625" t="s">
        <v>71</v>
      </c>
      <c r="B23" s="568">
        <f>'C1 - summary'!O18</f>
        <v>57.4</v>
      </c>
      <c r="C23" s="569"/>
      <c r="D23" s="568">
        <v>6600</v>
      </c>
      <c r="E23" s="616"/>
      <c r="F23" s="623">
        <v>5900</v>
      </c>
      <c r="G23" s="623">
        <v>7500</v>
      </c>
      <c r="H23" s="570">
        <f t="shared" si="0"/>
        <v>0.12121212121212122</v>
      </c>
      <c r="I23" s="616"/>
      <c r="J23" s="571">
        <f t="shared" si="1"/>
        <v>8.6969696969696972</v>
      </c>
      <c r="K23" s="616"/>
      <c r="L23" s="571">
        <f t="shared" si="2"/>
        <v>7.6533333333333333</v>
      </c>
      <c r="M23" s="571">
        <f t="shared" si="3"/>
        <v>9.7288135593220346</v>
      </c>
      <c r="N23" s="626"/>
    </row>
    <row r="24" spans="1:14" ht="12.75" customHeight="1" x14ac:dyDescent="0.2">
      <c r="A24" s="627" t="s">
        <v>70</v>
      </c>
      <c r="B24" s="568">
        <f>'C1 - summary'!O19</f>
        <v>1.2</v>
      </c>
      <c r="C24" s="569"/>
      <c r="D24" s="568">
        <v>110</v>
      </c>
      <c r="E24" s="616"/>
      <c r="F24" s="616">
        <v>70</v>
      </c>
      <c r="G24" s="623">
        <v>240</v>
      </c>
      <c r="H24" s="570">
        <f t="shared" si="0"/>
        <v>0.77272727272727271</v>
      </c>
      <c r="I24" s="616"/>
      <c r="J24" s="571">
        <f t="shared" si="1"/>
        <v>10.909090909090908</v>
      </c>
      <c r="K24" s="616"/>
      <c r="L24" s="571">
        <f t="shared" si="2"/>
        <v>5</v>
      </c>
      <c r="M24" s="571">
        <f t="shared" si="3"/>
        <v>17.142857142857142</v>
      </c>
      <c r="N24" s="626"/>
    </row>
    <row r="25" spans="1:14" ht="12.75" customHeight="1" x14ac:dyDescent="0.2">
      <c r="A25" s="627" t="s">
        <v>69</v>
      </c>
      <c r="B25" s="568">
        <f>'C1 - summary'!O20</f>
        <v>11</v>
      </c>
      <c r="C25" s="569"/>
      <c r="D25" s="568">
        <v>1700</v>
      </c>
      <c r="E25" s="616"/>
      <c r="F25" s="623">
        <v>1400</v>
      </c>
      <c r="G25" s="623">
        <v>2100</v>
      </c>
      <c r="H25" s="570">
        <f t="shared" si="0"/>
        <v>0.20588235294117646</v>
      </c>
      <c r="I25" s="616"/>
      <c r="J25" s="571">
        <f t="shared" si="1"/>
        <v>6.4705882352941178</v>
      </c>
      <c r="K25" s="616"/>
      <c r="L25" s="571">
        <f t="shared" si="2"/>
        <v>5.2380952380952381</v>
      </c>
      <c r="M25" s="571">
        <f t="shared" si="3"/>
        <v>7.8571428571428568</v>
      </c>
      <c r="N25" s="626"/>
    </row>
    <row r="26" spans="1:14" ht="12.75" customHeight="1" x14ac:dyDescent="0.2">
      <c r="A26" s="627" t="s">
        <v>26</v>
      </c>
      <c r="B26" s="568">
        <f>'C1 - summary'!O21</f>
        <v>38.4</v>
      </c>
      <c r="C26" s="569"/>
      <c r="D26" s="568">
        <v>2900</v>
      </c>
      <c r="E26" s="616"/>
      <c r="F26" s="623">
        <v>2600</v>
      </c>
      <c r="G26" s="623">
        <v>3400</v>
      </c>
      <c r="H26" s="570">
        <f t="shared" si="0"/>
        <v>0.13793103448275862</v>
      </c>
      <c r="I26" s="616"/>
      <c r="J26" s="571">
        <f t="shared" si="1"/>
        <v>13.241379310344827</v>
      </c>
      <c r="K26" s="616"/>
      <c r="L26" s="571">
        <f t="shared" si="2"/>
        <v>11.294117647058824</v>
      </c>
      <c r="M26" s="571">
        <f t="shared" si="3"/>
        <v>14.76923076923077</v>
      </c>
      <c r="N26" s="626"/>
    </row>
    <row r="27" spans="1:14" ht="12.75" customHeight="1" x14ac:dyDescent="0.2">
      <c r="A27" s="627" t="s">
        <v>68</v>
      </c>
      <c r="B27" s="568">
        <f>'C1 - summary'!O22</f>
        <v>109.8</v>
      </c>
      <c r="C27" s="569"/>
      <c r="D27" s="568">
        <v>13600</v>
      </c>
      <c r="E27" s="616"/>
      <c r="F27" s="623">
        <v>13000</v>
      </c>
      <c r="G27" s="623">
        <v>14500</v>
      </c>
      <c r="H27" s="570">
        <f t="shared" si="0"/>
        <v>5.514705882352941E-2</v>
      </c>
      <c r="I27" s="616"/>
      <c r="J27" s="571">
        <f t="shared" si="1"/>
        <v>8.0735294117647065</v>
      </c>
      <c r="K27" s="616"/>
      <c r="L27" s="571">
        <f t="shared" si="2"/>
        <v>7.5724137931034479</v>
      </c>
      <c r="M27" s="571">
        <f t="shared" si="3"/>
        <v>8.4461538461538463</v>
      </c>
      <c r="N27" s="626"/>
    </row>
    <row r="28" spans="1:14" ht="12.75" customHeight="1" x14ac:dyDescent="0.2">
      <c r="A28" s="627" t="s">
        <v>67</v>
      </c>
      <c r="B28" s="568">
        <f>'C1 - summary'!O23</f>
        <v>14.4</v>
      </c>
      <c r="C28" s="569"/>
      <c r="D28" s="568">
        <v>1300</v>
      </c>
      <c r="E28" s="616"/>
      <c r="F28" s="623">
        <v>1200</v>
      </c>
      <c r="G28" s="623">
        <v>1500</v>
      </c>
      <c r="H28" s="570">
        <f t="shared" si="0"/>
        <v>0.11538461538461539</v>
      </c>
      <c r="I28" s="616"/>
      <c r="J28" s="571">
        <f t="shared" si="1"/>
        <v>11.076923076923077</v>
      </c>
      <c r="K28" s="616"/>
      <c r="L28" s="571">
        <f t="shared" si="2"/>
        <v>9.6</v>
      </c>
      <c r="M28" s="571">
        <f t="shared" si="3"/>
        <v>12</v>
      </c>
      <c r="N28" s="626"/>
    </row>
    <row r="29" spans="1:14" ht="12.75" customHeight="1" x14ac:dyDescent="0.2">
      <c r="A29" s="627" t="s">
        <v>66</v>
      </c>
      <c r="B29" s="568">
        <f>'C1 - summary'!O24</f>
        <v>15.4</v>
      </c>
      <c r="C29" s="569"/>
      <c r="D29" s="568">
        <v>1700</v>
      </c>
      <c r="E29" s="616"/>
      <c r="F29" s="623">
        <v>1500</v>
      </c>
      <c r="G29" s="623">
        <v>1900</v>
      </c>
      <c r="H29" s="570">
        <f t="shared" si="0"/>
        <v>0.11764705882352941</v>
      </c>
      <c r="I29" s="616"/>
      <c r="J29" s="571">
        <f t="shared" si="1"/>
        <v>9.0588235294117645</v>
      </c>
      <c r="K29" s="616"/>
      <c r="L29" s="571">
        <f t="shared" si="2"/>
        <v>8.1052631578947363</v>
      </c>
      <c r="M29" s="571">
        <f t="shared" si="3"/>
        <v>10.266666666666667</v>
      </c>
      <c r="N29" s="626"/>
    </row>
    <row r="30" spans="1:14" ht="12.75" customHeight="1" x14ac:dyDescent="0.2">
      <c r="A30" s="627" t="s">
        <v>65</v>
      </c>
      <c r="B30" s="568">
        <f>'C1 - summary'!O25</f>
        <v>6.8</v>
      </c>
      <c r="C30" s="569"/>
      <c r="D30" s="568">
        <v>920</v>
      </c>
      <c r="E30" s="616"/>
      <c r="F30" s="623">
        <v>620</v>
      </c>
      <c r="G30" s="623">
        <v>1500</v>
      </c>
      <c r="H30" s="570">
        <f t="shared" si="0"/>
        <v>0.47826086956521741</v>
      </c>
      <c r="I30" s="616"/>
      <c r="J30" s="571">
        <f t="shared" si="1"/>
        <v>7.3913043478260869</v>
      </c>
      <c r="K30" s="616"/>
      <c r="L30" s="571">
        <f t="shared" si="2"/>
        <v>4.5333333333333332</v>
      </c>
      <c r="M30" s="571">
        <f t="shared" si="3"/>
        <v>10.96774193548387</v>
      </c>
      <c r="N30" s="626"/>
    </row>
    <row r="31" spans="1:14" ht="12.75" customHeight="1" x14ac:dyDescent="0.2">
      <c r="A31" s="627" t="s">
        <v>64</v>
      </c>
      <c r="B31" s="568">
        <f>'C1 - summary'!O26</f>
        <v>5.2</v>
      </c>
      <c r="C31" s="569"/>
      <c r="D31" s="568">
        <v>350</v>
      </c>
      <c r="E31" s="616"/>
      <c r="F31" s="623">
        <v>260</v>
      </c>
      <c r="G31" s="623">
        <v>510</v>
      </c>
      <c r="H31" s="570">
        <f t="shared" si="0"/>
        <v>0.3571428571428571</v>
      </c>
      <c r="I31" s="616"/>
      <c r="J31" s="571">
        <f t="shared" si="1"/>
        <v>14.857142857142858</v>
      </c>
      <c r="K31" s="616"/>
      <c r="L31" s="571">
        <f t="shared" si="2"/>
        <v>10.196078431372548</v>
      </c>
      <c r="M31" s="571">
        <f t="shared" si="3"/>
        <v>20</v>
      </c>
      <c r="N31" s="626"/>
    </row>
    <row r="32" spans="1:14" ht="12.75" customHeight="1" x14ac:dyDescent="0.2">
      <c r="A32" s="627" t="s">
        <v>63</v>
      </c>
      <c r="B32" s="568">
        <f>'C1 - summary'!O27</f>
        <v>14.6</v>
      </c>
      <c r="C32" s="569"/>
      <c r="D32" s="568">
        <v>1800</v>
      </c>
      <c r="E32" s="616"/>
      <c r="F32" s="623">
        <v>1600</v>
      </c>
      <c r="G32" s="623">
        <v>2100</v>
      </c>
      <c r="H32" s="570">
        <f t="shared" si="0"/>
        <v>0.1388888888888889</v>
      </c>
      <c r="I32" s="616"/>
      <c r="J32" s="571">
        <f t="shared" si="1"/>
        <v>8.1111111111111107</v>
      </c>
      <c r="K32" s="616"/>
      <c r="L32" s="571">
        <f t="shared" si="2"/>
        <v>6.9523809523809526</v>
      </c>
      <c r="M32" s="571">
        <f t="shared" si="3"/>
        <v>9.125</v>
      </c>
      <c r="N32" s="626"/>
    </row>
    <row r="33" spans="1:14" ht="12.75" customHeight="1" x14ac:dyDescent="0.2">
      <c r="A33" s="625" t="s">
        <v>62</v>
      </c>
      <c r="B33" s="568">
        <f>'C1 - summary'!O28</f>
        <v>34.4</v>
      </c>
      <c r="C33" s="569"/>
      <c r="D33" s="568">
        <v>3700</v>
      </c>
      <c r="E33" s="616"/>
      <c r="F33" s="623">
        <v>3400</v>
      </c>
      <c r="G33" s="623">
        <v>4100</v>
      </c>
      <c r="H33" s="570">
        <f t="shared" si="0"/>
        <v>9.45945945945946E-2</v>
      </c>
      <c r="I33" s="616"/>
      <c r="J33" s="571">
        <f t="shared" si="1"/>
        <v>9.2972972972972965</v>
      </c>
      <c r="K33" s="616"/>
      <c r="L33" s="571">
        <f t="shared" si="2"/>
        <v>8.3902439024390247</v>
      </c>
      <c r="M33" s="571">
        <f t="shared" si="3"/>
        <v>10.117647058823529</v>
      </c>
      <c r="N33" s="626"/>
    </row>
    <row r="34" spans="1:14" ht="12.75" customHeight="1" x14ac:dyDescent="0.2">
      <c r="A34" s="627" t="s">
        <v>61</v>
      </c>
      <c r="B34" s="568">
        <f>'C1 - summary'!O29</f>
        <v>0.8</v>
      </c>
      <c r="C34" s="569"/>
      <c r="D34" s="374">
        <v>30</v>
      </c>
      <c r="E34" s="616"/>
      <c r="F34" s="374">
        <v>20</v>
      </c>
      <c r="G34" s="374">
        <v>110</v>
      </c>
      <c r="H34" s="570">
        <f t="shared" si="0"/>
        <v>1.5</v>
      </c>
      <c r="I34" s="616"/>
      <c r="J34" s="571">
        <f t="shared" si="1"/>
        <v>26.666666666666668</v>
      </c>
      <c r="K34" s="374"/>
      <c r="L34" s="571">
        <f t="shared" si="2"/>
        <v>7.2727272727272725</v>
      </c>
      <c r="M34" s="571">
        <f t="shared" si="3"/>
        <v>40</v>
      </c>
      <c r="N34" s="626"/>
    </row>
    <row r="35" spans="1:14" ht="12.75" customHeight="1" x14ac:dyDescent="0.2">
      <c r="A35" s="625" t="s">
        <v>60</v>
      </c>
      <c r="B35" s="568">
        <f>'C1 - summary'!O30</f>
        <v>5.6</v>
      </c>
      <c r="C35" s="569"/>
      <c r="D35" s="568">
        <v>1100</v>
      </c>
      <c r="E35" s="616"/>
      <c r="F35" s="623">
        <v>920</v>
      </c>
      <c r="G35" s="623">
        <v>1400</v>
      </c>
      <c r="H35" s="570">
        <f t="shared" ref="H35:H43" si="4">AVERAGE((D35-F35)/D35,(G35-D35)/D35)</f>
        <v>0.21818181818181817</v>
      </c>
      <c r="I35" s="616"/>
      <c r="J35" s="571">
        <f t="shared" ref="J35:J43" si="5">1000*B35/D35</f>
        <v>5.0909090909090908</v>
      </c>
      <c r="K35" s="616"/>
      <c r="L35" s="571">
        <f t="shared" ref="L35:L43" si="6">1000*B35/G35</f>
        <v>4</v>
      </c>
      <c r="M35" s="571">
        <f t="shared" ref="M35:M43" si="7">1000*B35/F35</f>
        <v>6.0869565217391308</v>
      </c>
      <c r="N35" s="626"/>
    </row>
    <row r="36" spans="1:14" ht="12.75" customHeight="1" x14ac:dyDescent="0.2">
      <c r="A36" s="625" t="s">
        <v>59</v>
      </c>
      <c r="B36" s="568">
        <f>'C1 - summary'!O31</f>
        <v>22.4</v>
      </c>
      <c r="C36" s="569"/>
      <c r="D36" s="568">
        <v>2800</v>
      </c>
      <c r="E36" s="616"/>
      <c r="F36" s="623">
        <v>2500</v>
      </c>
      <c r="G36" s="623">
        <v>3200</v>
      </c>
      <c r="H36" s="570">
        <f t="shared" si="4"/>
        <v>0.125</v>
      </c>
      <c r="I36" s="616"/>
      <c r="J36" s="571">
        <f t="shared" si="5"/>
        <v>8</v>
      </c>
      <c r="K36" s="616"/>
      <c r="L36" s="571">
        <f t="shared" si="6"/>
        <v>7</v>
      </c>
      <c r="M36" s="571">
        <f t="shared" si="7"/>
        <v>8.9600000000000009</v>
      </c>
      <c r="N36" s="626"/>
    </row>
    <row r="37" spans="1:14" ht="12.75" customHeight="1" x14ac:dyDescent="0.2">
      <c r="A37" s="625" t="s">
        <v>58</v>
      </c>
      <c r="B37" s="568">
        <f>'C1 - summary'!O32</f>
        <v>8.6</v>
      </c>
      <c r="C37" s="569"/>
      <c r="D37" s="568">
        <v>710</v>
      </c>
      <c r="E37" s="616"/>
      <c r="F37" s="623">
        <v>610</v>
      </c>
      <c r="G37" s="623">
        <v>860</v>
      </c>
      <c r="H37" s="570">
        <f t="shared" si="4"/>
        <v>0.176056338028169</v>
      </c>
      <c r="I37" s="616"/>
      <c r="J37" s="571">
        <f t="shared" si="5"/>
        <v>12.112676056338028</v>
      </c>
      <c r="K37" s="616"/>
      <c r="L37" s="571">
        <f t="shared" si="6"/>
        <v>10</v>
      </c>
      <c r="M37" s="571">
        <f t="shared" si="7"/>
        <v>14.098360655737705</v>
      </c>
      <c r="N37" s="626"/>
    </row>
    <row r="38" spans="1:14" ht="12.75" customHeight="1" x14ac:dyDescent="0.2">
      <c r="A38" s="625" t="s">
        <v>57</v>
      </c>
      <c r="B38" s="568">
        <f>'C1 - summary'!O33</f>
        <v>2.2000000000000002</v>
      </c>
      <c r="C38" s="569"/>
      <c r="D38" s="568">
        <v>340</v>
      </c>
      <c r="E38" s="616"/>
      <c r="F38" s="623">
        <v>130</v>
      </c>
      <c r="G38" s="623">
        <v>1300</v>
      </c>
      <c r="H38" s="570">
        <f t="shared" si="4"/>
        <v>1.7205882352941178</v>
      </c>
      <c r="I38" s="616"/>
      <c r="J38" s="571">
        <f t="shared" si="5"/>
        <v>6.4705882352941178</v>
      </c>
      <c r="K38" s="616"/>
      <c r="L38" s="571">
        <f t="shared" si="6"/>
        <v>1.6923076923076923</v>
      </c>
      <c r="M38" s="571">
        <f t="shared" si="7"/>
        <v>16.923076923076923</v>
      </c>
      <c r="N38" s="626"/>
    </row>
    <row r="39" spans="1:14" ht="12.75" customHeight="1" x14ac:dyDescent="0.2">
      <c r="A39" s="625" t="s">
        <v>56</v>
      </c>
      <c r="B39" s="568">
        <f>'C1 - summary'!O34</f>
        <v>11</v>
      </c>
      <c r="C39" s="569"/>
      <c r="D39" s="568">
        <v>780</v>
      </c>
      <c r="E39" s="616"/>
      <c r="F39" s="623">
        <v>670</v>
      </c>
      <c r="G39" s="623">
        <v>930</v>
      </c>
      <c r="H39" s="570">
        <f t="shared" si="4"/>
        <v>0.16666666666666669</v>
      </c>
      <c r="I39" s="616"/>
      <c r="J39" s="571">
        <f t="shared" si="5"/>
        <v>14.102564102564102</v>
      </c>
      <c r="K39" s="616"/>
      <c r="L39" s="571">
        <f t="shared" si="6"/>
        <v>11.827956989247312</v>
      </c>
      <c r="M39" s="571">
        <f t="shared" si="7"/>
        <v>16.417910447761194</v>
      </c>
      <c r="N39" s="626"/>
    </row>
    <row r="40" spans="1:14" ht="12.75" customHeight="1" x14ac:dyDescent="0.2">
      <c r="A40" s="625" t="s">
        <v>55</v>
      </c>
      <c r="B40" s="568">
        <f>'C1 - summary'!O35</f>
        <v>32</v>
      </c>
      <c r="C40" s="569"/>
      <c r="D40" s="568">
        <v>3200</v>
      </c>
      <c r="E40" s="616"/>
      <c r="F40" s="623">
        <v>2800</v>
      </c>
      <c r="G40" s="623">
        <v>3600</v>
      </c>
      <c r="H40" s="570">
        <f t="shared" si="4"/>
        <v>0.125</v>
      </c>
      <c r="I40" s="616"/>
      <c r="J40" s="571">
        <f t="shared" si="5"/>
        <v>10</v>
      </c>
      <c r="K40" s="616"/>
      <c r="L40" s="571">
        <f t="shared" si="6"/>
        <v>8.8888888888888893</v>
      </c>
      <c r="M40" s="571">
        <f t="shared" si="7"/>
        <v>11.428571428571429</v>
      </c>
      <c r="N40" s="626"/>
    </row>
    <row r="41" spans="1:14" ht="12.75" customHeight="1" x14ac:dyDescent="0.2">
      <c r="A41" s="625" t="s">
        <v>54</v>
      </c>
      <c r="B41" s="568">
        <f>'C1 - summary'!O36</f>
        <v>7.6</v>
      </c>
      <c r="C41" s="569"/>
      <c r="D41" s="568">
        <v>820</v>
      </c>
      <c r="E41" s="616"/>
      <c r="F41" s="623">
        <v>710</v>
      </c>
      <c r="G41" s="623">
        <v>970</v>
      </c>
      <c r="H41" s="570">
        <f t="shared" si="4"/>
        <v>0.15853658536585366</v>
      </c>
      <c r="I41" s="616"/>
      <c r="J41" s="571">
        <f t="shared" si="5"/>
        <v>9.2682926829268286</v>
      </c>
      <c r="K41" s="616"/>
      <c r="L41" s="571">
        <f t="shared" si="6"/>
        <v>7.8350515463917523</v>
      </c>
      <c r="M41" s="571">
        <f t="shared" si="7"/>
        <v>10.704225352112676</v>
      </c>
      <c r="N41" s="626"/>
    </row>
    <row r="42" spans="1:14" ht="12.75" customHeight="1" x14ac:dyDescent="0.2">
      <c r="A42" s="625" t="s">
        <v>53</v>
      </c>
      <c r="B42" s="568">
        <f>'C1 - summary'!O37</f>
        <v>16.2</v>
      </c>
      <c r="C42" s="569"/>
      <c r="D42" s="568">
        <v>1500</v>
      </c>
      <c r="E42" s="616"/>
      <c r="F42" s="623">
        <v>1300</v>
      </c>
      <c r="G42" s="623">
        <v>1800</v>
      </c>
      <c r="H42" s="570">
        <f t="shared" si="4"/>
        <v>0.16666666666666669</v>
      </c>
      <c r="I42" s="616"/>
      <c r="J42" s="571">
        <f t="shared" si="5"/>
        <v>10.8</v>
      </c>
      <c r="K42" s="616"/>
      <c r="L42" s="571">
        <f t="shared" si="6"/>
        <v>9</v>
      </c>
      <c r="M42" s="571">
        <f t="shared" si="7"/>
        <v>12.461538461538462</v>
      </c>
      <c r="N42" s="626"/>
    </row>
    <row r="43" spans="1:14" ht="12.75" customHeight="1" x14ac:dyDescent="0.2">
      <c r="A43" s="625" t="s">
        <v>52</v>
      </c>
      <c r="B43" s="568">
        <f>'C1 - summary'!O38</f>
        <v>14</v>
      </c>
      <c r="C43" s="628"/>
      <c r="D43" s="568">
        <v>1400</v>
      </c>
      <c r="E43" s="616"/>
      <c r="F43" s="623">
        <v>1200</v>
      </c>
      <c r="G43" s="623">
        <v>1700</v>
      </c>
      <c r="H43" s="570">
        <f t="shared" si="4"/>
        <v>0.17857142857142855</v>
      </c>
      <c r="I43" s="616"/>
      <c r="J43" s="571">
        <f t="shared" si="5"/>
        <v>10</v>
      </c>
      <c r="K43" s="616"/>
      <c r="L43" s="571">
        <f t="shared" si="6"/>
        <v>8.235294117647058</v>
      </c>
      <c r="M43" s="571">
        <f t="shared" si="7"/>
        <v>11.666666666666666</v>
      </c>
      <c r="N43" s="626"/>
    </row>
    <row r="44" spans="1:14" ht="12.75" customHeight="1" thickBot="1" x14ac:dyDescent="0.25">
      <c r="A44" s="629"/>
      <c r="B44" s="630"/>
      <c r="C44" s="631"/>
      <c r="D44" s="631"/>
      <c r="E44" s="631"/>
      <c r="F44" s="631"/>
      <c r="G44" s="631"/>
      <c r="H44" s="631"/>
      <c r="I44" s="631"/>
      <c r="J44" s="631"/>
      <c r="K44" s="631"/>
      <c r="L44" s="631"/>
      <c r="M44" s="631"/>
      <c r="N44" s="632"/>
    </row>
    <row r="45" spans="1:14" ht="12.75" customHeight="1" x14ac:dyDescent="0.2">
      <c r="A45" s="626"/>
      <c r="B45" s="626"/>
      <c r="C45" s="626"/>
      <c r="D45" s="626"/>
      <c r="E45" s="626"/>
      <c r="F45" s="626"/>
      <c r="G45" s="626"/>
      <c r="H45" s="626"/>
      <c r="I45" s="626"/>
      <c r="J45" s="626"/>
      <c r="K45" s="626"/>
      <c r="L45" s="626"/>
      <c r="M45" s="626"/>
      <c r="N45" s="626"/>
    </row>
    <row r="46" spans="1:14" ht="15" x14ac:dyDescent="0.2">
      <c r="A46" s="552" t="s">
        <v>195</v>
      </c>
      <c r="B46" s="626"/>
      <c r="C46" s="626"/>
      <c r="D46" s="626"/>
      <c r="E46" s="626"/>
      <c r="F46" s="626"/>
      <c r="G46" s="626"/>
      <c r="H46" s="626"/>
      <c r="I46" s="626"/>
      <c r="J46" s="626"/>
      <c r="K46" s="626"/>
      <c r="L46" s="626"/>
      <c r="M46" s="626"/>
      <c r="N46" s="626"/>
    </row>
    <row r="47" spans="1:14" ht="15" customHeight="1" x14ac:dyDescent="0.2">
      <c r="A47" s="915" t="s">
        <v>376</v>
      </c>
      <c r="B47" s="915"/>
      <c r="C47" s="915"/>
      <c r="D47" s="915"/>
      <c r="E47" s="915"/>
      <c r="F47" s="633"/>
      <c r="G47" s="633"/>
      <c r="H47" s="626"/>
      <c r="I47" s="626"/>
      <c r="J47" s="626"/>
      <c r="K47" s="626"/>
      <c r="L47" s="626"/>
      <c r="M47" s="626"/>
      <c r="N47" s="626"/>
    </row>
    <row r="48" spans="1:14" ht="15" x14ac:dyDescent="0.2">
      <c r="A48" s="626"/>
      <c r="B48" s="626"/>
      <c r="C48" s="626"/>
      <c r="D48" s="626"/>
      <c r="E48" s="626"/>
      <c r="F48" s="626"/>
      <c r="G48" s="626"/>
      <c r="H48" s="626"/>
      <c r="I48" s="626"/>
      <c r="J48" s="626"/>
      <c r="K48" s="626"/>
      <c r="L48" s="626"/>
      <c r="M48" s="626"/>
      <c r="N48" s="626"/>
    </row>
    <row r="49" spans="1:14" ht="15" x14ac:dyDescent="0.2">
      <c r="A49" s="918" t="s">
        <v>440</v>
      </c>
      <c r="B49" s="918"/>
      <c r="C49" s="626"/>
      <c r="D49" s="626"/>
      <c r="E49" s="626"/>
      <c r="F49" s="626"/>
      <c r="G49" s="626"/>
      <c r="H49" s="626"/>
      <c r="I49" s="626"/>
      <c r="J49" s="626"/>
      <c r="K49" s="626"/>
      <c r="L49" s="626"/>
      <c r="M49" s="626"/>
      <c r="N49" s="626"/>
    </row>
  </sheetData>
  <mergeCells count="10">
    <mergeCell ref="O1:Q1"/>
    <mergeCell ref="A49:B49"/>
    <mergeCell ref="A1:M1"/>
    <mergeCell ref="A47:E47"/>
    <mergeCell ref="B4:B7"/>
    <mergeCell ref="D4:H4"/>
    <mergeCell ref="J4:M4"/>
    <mergeCell ref="J5:M5"/>
    <mergeCell ref="D6:H6"/>
    <mergeCell ref="J6:M6"/>
  </mergeCells>
  <phoneticPr fontId="27" type="noConversion"/>
  <hyperlinks>
    <hyperlink ref="O1:Q1" location="Contents!A1" display="Back to contents"/>
  </hyperlinks>
  <pageMargins left="0.75" right="0.75" top="1" bottom="1" header="0.5" footer="0.5"/>
  <pageSetup paperSize="9" scale="7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6"/>
  <sheetViews>
    <sheetView zoomScaleNormal="100" workbookViewId="0"/>
  </sheetViews>
  <sheetFormatPr defaultRowHeight="11.25" x14ac:dyDescent="0.2"/>
  <cols>
    <col min="1" max="1" width="2.33203125" customWidth="1"/>
    <col min="2" max="2" width="15.5" customWidth="1"/>
    <col min="12" max="12" width="2" customWidth="1"/>
    <col min="14" max="14" width="2.5" customWidth="1"/>
  </cols>
  <sheetData>
    <row r="1" spans="2:17" ht="15.75" x14ac:dyDescent="0.25">
      <c r="B1" s="923" t="s">
        <v>713</v>
      </c>
      <c r="C1" s="924"/>
      <c r="D1" s="924"/>
      <c r="E1" s="924"/>
      <c r="F1" s="924"/>
      <c r="G1" s="924"/>
      <c r="H1" s="924"/>
      <c r="I1" s="924"/>
      <c r="J1" s="924"/>
      <c r="K1" s="924"/>
      <c r="L1" s="924"/>
      <c r="M1" s="924"/>
      <c r="O1" s="756" t="s">
        <v>423</v>
      </c>
      <c r="P1" s="756"/>
      <c r="Q1" s="756"/>
    </row>
    <row r="3" spans="2:17" ht="40.9" customHeight="1" x14ac:dyDescent="0.2">
      <c r="B3" s="925" t="s">
        <v>777</v>
      </c>
      <c r="C3" s="925"/>
      <c r="D3" s="925"/>
      <c r="E3" s="925"/>
      <c r="F3" s="925"/>
      <c r="G3" s="925"/>
      <c r="H3" s="925"/>
      <c r="I3" s="925"/>
      <c r="J3" s="925"/>
      <c r="K3" s="925"/>
      <c r="L3" s="742"/>
    </row>
    <row r="62" spans="2:9" x14ac:dyDescent="0.2">
      <c r="B62" s="921" t="s">
        <v>440</v>
      </c>
      <c r="C62" s="922"/>
      <c r="D62" s="733"/>
      <c r="E62" s="733"/>
      <c r="F62" s="733"/>
      <c r="G62" s="733"/>
      <c r="H62" s="733"/>
      <c r="I62" s="733"/>
    </row>
    <row r="65" spans="2:3" x14ac:dyDescent="0.2">
      <c r="B65" s="221"/>
      <c r="C65" s="221"/>
    </row>
    <row r="66" spans="2:3" ht="5.25" customHeight="1" x14ac:dyDescent="0.2"/>
  </sheetData>
  <mergeCells count="4">
    <mergeCell ref="B62:C62"/>
    <mergeCell ref="B1:M1"/>
    <mergeCell ref="O1:Q1"/>
    <mergeCell ref="B3:K3"/>
  </mergeCells>
  <phoneticPr fontId="27" type="noConversion"/>
  <hyperlinks>
    <hyperlink ref="O1:Q1" location="Contents!A1" display="Back to contents"/>
  </hyperlinks>
  <pageMargins left="0.75" right="0.75" top="1" bottom="1" header="0.5" footer="0.5"/>
  <pageSetup paperSize="9" scale="96"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sqref="A1:F1"/>
    </sheetView>
  </sheetViews>
  <sheetFormatPr defaultRowHeight="15" x14ac:dyDescent="0.2"/>
  <cols>
    <col min="1" max="1" width="15.5" style="4" customWidth="1"/>
    <col min="2" max="2" width="20" style="4" customWidth="1"/>
    <col min="3" max="3" width="17.6640625" style="4" customWidth="1"/>
    <col min="4" max="4" width="21.6640625" style="4" customWidth="1"/>
    <col min="5" max="5" width="13.33203125" style="4" customWidth="1"/>
    <col min="6" max="6" width="16.33203125" style="4" customWidth="1"/>
    <col min="7" max="7" width="2.6640625" style="4" customWidth="1"/>
    <col min="8" max="16384" width="9.33203125" style="4"/>
  </cols>
  <sheetData>
    <row r="1" spans="1:10" ht="18" customHeight="1" x14ac:dyDescent="0.2">
      <c r="A1" s="758" t="s">
        <v>469</v>
      </c>
      <c r="B1" s="758"/>
      <c r="C1" s="758"/>
      <c r="D1" s="758"/>
      <c r="E1" s="758"/>
      <c r="F1" s="758"/>
      <c r="G1" s="600"/>
      <c r="H1" s="756" t="s">
        <v>423</v>
      </c>
      <c r="I1" s="756"/>
      <c r="J1" s="756"/>
    </row>
    <row r="2" spans="1:10" ht="12" customHeight="1" x14ac:dyDescent="0.2">
      <c r="A2" s="6"/>
      <c r="B2" s="6"/>
      <c r="C2" s="6"/>
      <c r="D2" s="6"/>
      <c r="E2" s="6"/>
      <c r="F2" s="6"/>
      <c r="G2" s="6"/>
    </row>
    <row r="3" spans="1:10" ht="6" customHeight="1" x14ac:dyDescent="0.2">
      <c r="A3" s="14"/>
      <c r="B3" s="10"/>
      <c r="C3" s="10"/>
      <c r="D3" s="10"/>
    </row>
    <row r="4" spans="1:10" s="39" customFormat="1" ht="93" customHeight="1" x14ac:dyDescent="0.2">
      <c r="A4" s="188" t="s">
        <v>20</v>
      </c>
      <c r="B4" s="187" t="s">
        <v>246</v>
      </c>
      <c r="C4" s="187" t="s">
        <v>279</v>
      </c>
      <c r="D4" s="187" t="s">
        <v>280</v>
      </c>
    </row>
    <row r="5" spans="1:10" s="39" customFormat="1" ht="19.5" customHeight="1" x14ac:dyDescent="0.2">
      <c r="A5" s="183">
        <v>1996</v>
      </c>
      <c r="B5" s="184">
        <v>244</v>
      </c>
      <c r="C5" s="183">
        <v>460</v>
      </c>
      <c r="D5" s="183">
        <v>208</v>
      </c>
    </row>
    <row r="6" spans="1:10" s="39" customFormat="1" ht="12.75" x14ac:dyDescent="0.2">
      <c r="A6" s="183">
        <v>1997</v>
      </c>
      <c r="B6" s="184">
        <v>224</v>
      </c>
      <c r="C6" s="183">
        <v>447</v>
      </c>
      <c r="D6" s="183">
        <v>188</v>
      </c>
    </row>
    <row r="7" spans="1:10" s="39" customFormat="1" ht="12.75" x14ac:dyDescent="0.2">
      <c r="A7" s="183">
        <v>1998</v>
      </c>
      <c r="B7" s="184">
        <v>249</v>
      </c>
      <c r="C7" s="183">
        <v>449</v>
      </c>
      <c r="D7" s="183">
        <v>230</v>
      </c>
    </row>
    <row r="8" spans="1:10" s="39" customFormat="1" ht="12.75" x14ac:dyDescent="0.2">
      <c r="A8" s="183">
        <v>1999</v>
      </c>
      <c r="B8" s="184">
        <v>291</v>
      </c>
      <c r="C8" s="183">
        <v>492</v>
      </c>
      <c r="D8" s="183">
        <v>272</v>
      </c>
    </row>
    <row r="9" spans="1:10" s="39" customFormat="1" ht="12.75" x14ac:dyDescent="0.2">
      <c r="A9" s="183">
        <v>2000</v>
      </c>
      <c r="B9" s="184">
        <v>292</v>
      </c>
      <c r="C9" s="183">
        <v>495</v>
      </c>
      <c r="D9" s="183">
        <v>318</v>
      </c>
    </row>
    <row r="10" spans="1:10" s="39" customFormat="1" ht="12.75" x14ac:dyDescent="0.2">
      <c r="A10" s="183">
        <v>2001</v>
      </c>
      <c r="B10" s="184">
        <v>332</v>
      </c>
      <c r="C10" s="183">
        <v>551</v>
      </c>
      <c r="D10" s="183">
        <v>376</v>
      </c>
    </row>
    <row r="11" spans="1:10" s="39" customFormat="1" ht="12.75" x14ac:dyDescent="0.2">
      <c r="A11" s="183">
        <v>2002</v>
      </c>
      <c r="B11" s="184">
        <v>382</v>
      </c>
      <c r="C11" s="183">
        <v>566</v>
      </c>
      <c r="D11" s="183">
        <v>417</v>
      </c>
    </row>
    <row r="12" spans="1:10" s="39" customFormat="1" ht="12.75" x14ac:dyDescent="0.2">
      <c r="A12" s="183">
        <v>2003</v>
      </c>
      <c r="B12" s="184">
        <v>317</v>
      </c>
      <c r="C12" s="183">
        <v>493</v>
      </c>
      <c r="D12" s="183">
        <v>331</v>
      </c>
    </row>
    <row r="13" spans="1:10" s="39" customFormat="1" ht="12.75" x14ac:dyDescent="0.2">
      <c r="A13" s="183">
        <v>2004</v>
      </c>
      <c r="B13" s="184">
        <v>356</v>
      </c>
      <c r="C13" s="183">
        <v>546</v>
      </c>
      <c r="D13" s="183">
        <v>387</v>
      </c>
    </row>
    <row r="14" spans="1:10" s="39" customFormat="1" ht="12.75" x14ac:dyDescent="0.2">
      <c r="A14" s="183">
        <v>2005</v>
      </c>
      <c r="B14" s="184">
        <v>336</v>
      </c>
      <c r="C14" s="183">
        <v>480</v>
      </c>
      <c r="D14" s="183">
        <v>352</v>
      </c>
    </row>
    <row r="15" spans="1:10" s="39" customFormat="1" ht="12.75" x14ac:dyDescent="0.2">
      <c r="A15" s="183">
        <v>2006</v>
      </c>
      <c r="B15" s="184">
        <v>421</v>
      </c>
      <c r="C15" s="183">
        <v>577</v>
      </c>
      <c r="D15" s="183">
        <v>416</v>
      </c>
    </row>
    <row r="16" spans="1:10" s="39" customFormat="1" ht="12.75" x14ac:dyDescent="0.2">
      <c r="A16" s="183">
        <v>2007</v>
      </c>
      <c r="B16" s="185">
        <v>455</v>
      </c>
      <c r="C16" s="186">
        <v>630</v>
      </c>
      <c r="D16" s="186">
        <v>450</v>
      </c>
    </row>
    <row r="17" spans="1:8" s="39" customFormat="1" ht="12.75" x14ac:dyDescent="0.2">
      <c r="A17" s="183">
        <v>2008</v>
      </c>
      <c r="B17" s="185">
        <v>574</v>
      </c>
      <c r="C17" s="186">
        <v>737</v>
      </c>
      <c r="D17" s="186">
        <v>556</v>
      </c>
    </row>
    <row r="18" spans="1:8" s="39" customFormat="1" ht="12.75" x14ac:dyDescent="0.2">
      <c r="A18" s="183">
        <v>2009</v>
      </c>
      <c r="B18" s="185">
        <v>545</v>
      </c>
      <c r="C18" s="186">
        <v>716</v>
      </c>
      <c r="D18" s="186">
        <v>532</v>
      </c>
    </row>
    <row r="19" spans="1:8" s="39" customFormat="1" ht="12.75" x14ac:dyDescent="0.2">
      <c r="A19" s="183">
        <v>2010</v>
      </c>
      <c r="B19" s="185">
        <v>485</v>
      </c>
      <c r="C19" s="186">
        <v>692</v>
      </c>
      <c r="D19" s="186">
        <v>479</v>
      </c>
    </row>
    <row r="20" spans="1:8" s="39" customFormat="1" ht="12.75" x14ac:dyDescent="0.2">
      <c r="A20" s="183">
        <v>2011</v>
      </c>
      <c r="B20" s="185">
        <v>584</v>
      </c>
      <c r="C20" s="186">
        <v>749</v>
      </c>
      <c r="D20" s="186">
        <v>556</v>
      </c>
    </row>
    <row r="21" spans="1:8" s="39" customFormat="1" ht="12.75" x14ac:dyDescent="0.2">
      <c r="A21" s="183">
        <v>2012</v>
      </c>
      <c r="B21" s="185">
        <v>581</v>
      </c>
      <c r="C21" s="186">
        <v>734</v>
      </c>
      <c r="D21" s="186">
        <v>548</v>
      </c>
    </row>
    <row r="22" spans="1:8" s="39" customFormat="1" ht="12.75" x14ac:dyDescent="0.2">
      <c r="A22" s="183">
        <v>2013</v>
      </c>
      <c r="B22" s="185">
        <v>527</v>
      </c>
      <c r="C22" s="186">
        <v>685</v>
      </c>
      <c r="D22" s="186">
        <v>513</v>
      </c>
    </row>
    <row r="23" spans="1:8" s="39" customFormat="1" ht="12.75" x14ac:dyDescent="0.2">
      <c r="A23" s="183">
        <v>2014</v>
      </c>
      <c r="B23" s="185">
        <v>613</v>
      </c>
      <c r="C23" s="186">
        <v>743</v>
      </c>
      <c r="D23" s="186">
        <v>571</v>
      </c>
    </row>
    <row r="24" spans="1:8" ht="8.25" customHeight="1" x14ac:dyDescent="0.2">
      <c r="A24" s="10"/>
      <c r="B24" s="10"/>
      <c r="C24" s="10"/>
      <c r="D24" s="10"/>
    </row>
    <row r="25" spans="1:8" ht="12.75" customHeight="1" x14ac:dyDescent="0.2"/>
    <row r="26" spans="1:8" ht="12.75" customHeight="1" x14ac:dyDescent="0.2">
      <c r="A26" s="179" t="s">
        <v>195</v>
      </c>
    </row>
    <row r="27" spans="1:8" ht="12.75" customHeight="1" x14ac:dyDescent="0.2">
      <c r="A27" s="850" t="s">
        <v>427</v>
      </c>
      <c r="B27" s="850"/>
      <c r="C27" s="850"/>
      <c r="D27" s="850"/>
      <c r="E27" s="235"/>
      <c r="F27" s="235"/>
      <c r="G27" s="235"/>
      <c r="H27" s="235"/>
    </row>
    <row r="28" spans="1:8" ht="12.75" customHeight="1" x14ac:dyDescent="0.2">
      <c r="A28" s="139"/>
      <c r="B28" s="226"/>
      <c r="C28" s="226"/>
      <c r="D28" s="226"/>
      <c r="E28" s="226"/>
      <c r="F28" s="226"/>
      <c r="G28" s="226"/>
      <c r="H28" s="226"/>
    </row>
    <row r="29" spans="1:8" s="182" customFormat="1" x14ac:dyDescent="0.2">
      <c r="A29" s="921" t="s">
        <v>440</v>
      </c>
      <c r="B29" s="922"/>
    </row>
    <row r="31" spans="1:8" x14ac:dyDescent="0.2">
      <c r="B31" s="180"/>
      <c r="C31" s="180"/>
      <c r="D31" s="180"/>
      <c r="E31" s="180"/>
      <c r="F31" s="180"/>
      <c r="G31" s="180"/>
      <c r="H31" s="41"/>
    </row>
  </sheetData>
  <mergeCells count="4">
    <mergeCell ref="A29:B29"/>
    <mergeCell ref="A27:D27"/>
    <mergeCell ref="H1:J1"/>
    <mergeCell ref="A1:F1"/>
  </mergeCells>
  <phoneticPr fontId="0" type="noConversion"/>
  <hyperlinks>
    <hyperlink ref="H1:J1" location="Contents!A1" display="Back to contents"/>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workbookViewId="0">
      <selection sqref="A1:J1"/>
    </sheetView>
  </sheetViews>
  <sheetFormatPr defaultRowHeight="15" x14ac:dyDescent="0.2"/>
  <cols>
    <col min="1" max="1" width="15.1640625" style="4" customWidth="1"/>
    <col min="2" max="16384" width="9.33203125" style="4"/>
  </cols>
  <sheetData>
    <row r="1" spans="1:14" ht="18" customHeight="1" x14ac:dyDescent="0.25">
      <c r="A1" s="937" t="s">
        <v>273</v>
      </c>
      <c r="B1" s="937"/>
      <c r="C1" s="937"/>
      <c r="D1" s="937"/>
      <c r="E1" s="937"/>
      <c r="F1" s="937"/>
      <c r="G1" s="937"/>
      <c r="H1" s="937"/>
      <c r="I1" s="937"/>
      <c r="J1" s="937"/>
      <c r="L1" s="756" t="s">
        <v>423</v>
      </c>
      <c r="M1" s="756"/>
      <c r="N1" s="756"/>
    </row>
    <row r="37" spans="1:3" s="189" customFormat="1" x14ac:dyDescent="0.2">
      <c r="A37" s="938" t="s">
        <v>440</v>
      </c>
      <c r="B37" s="939"/>
      <c r="C37" s="939"/>
    </row>
  </sheetData>
  <mergeCells count="3">
    <mergeCell ref="A1:J1"/>
    <mergeCell ref="A37:C37"/>
    <mergeCell ref="L1:N1"/>
  </mergeCells>
  <phoneticPr fontId="16" type="noConversion"/>
  <hyperlinks>
    <hyperlink ref="L1:N1" location="Contents!A1" display="Back to contents"/>
  </hyperlinks>
  <pageMargins left="0.75" right="0.75" top="1" bottom="1" header="0.5" footer="0.5"/>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workbookViewId="0">
      <selection sqref="A1:I1"/>
    </sheetView>
  </sheetViews>
  <sheetFormatPr defaultRowHeight="11.25" x14ac:dyDescent="0.2"/>
  <cols>
    <col min="1" max="1" width="51.5" style="190" customWidth="1"/>
    <col min="2" max="12" width="9.33203125" style="190"/>
    <col min="13" max="13" width="2.83203125" style="190" customWidth="1"/>
    <col min="14" max="16384" width="9.33203125" style="190"/>
  </cols>
  <sheetData>
    <row r="1" spans="1:16" ht="33" customHeight="1" x14ac:dyDescent="0.25">
      <c r="A1" s="942" t="s">
        <v>470</v>
      </c>
      <c r="B1" s="943"/>
      <c r="C1" s="943"/>
      <c r="D1" s="943"/>
      <c r="E1" s="943"/>
      <c r="F1" s="943"/>
      <c r="G1" s="943"/>
      <c r="H1" s="943"/>
      <c r="I1" s="943"/>
      <c r="N1" s="599" t="s">
        <v>423</v>
      </c>
      <c r="O1" s="599"/>
      <c r="P1" s="599"/>
    </row>
    <row r="2" spans="1:16" ht="12" customHeight="1" x14ac:dyDescent="0.25">
      <c r="A2" s="233"/>
      <c r="B2" s="234"/>
      <c r="C2" s="234"/>
      <c r="D2" s="234"/>
      <c r="E2" s="234"/>
      <c r="F2" s="234"/>
      <c r="G2" s="234"/>
      <c r="H2" s="234"/>
      <c r="I2" s="234"/>
    </row>
    <row r="3" spans="1:16" ht="6" customHeight="1" thickBot="1" x14ac:dyDescent="0.3">
      <c r="A3" s="304"/>
      <c r="B3" s="304"/>
      <c r="C3" s="304"/>
      <c r="D3" s="304"/>
      <c r="E3" s="304"/>
      <c r="F3" s="304"/>
      <c r="G3" s="304"/>
      <c r="H3" s="304"/>
      <c r="I3" s="304"/>
      <c r="J3" s="304"/>
      <c r="K3" s="304"/>
      <c r="L3" s="304"/>
    </row>
    <row r="4" spans="1:16" s="191" customFormat="1" ht="15.6" customHeight="1" x14ac:dyDescent="0.2">
      <c r="A4" s="944" t="s">
        <v>417</v>
      </c>
      <c r="B4" s="947">
        <v>2004</v>
      </c>
      <c r="C4" s="947">
        <v>2005</v>
      </c>
      <c r="D4" s="947">
        <v>2006</v>
      </c>
      <c r="E4" s="947">
        <v>2007</v>
      </c>
      <c r="F4" s="947">
        <v>2008</v>
      </c>
      <c r="G4" s="947">
        <v>2009</v>
      </c>
      <c r="H4" s="950">
        <v>2010</v>
      </c>
      <c r="I4" s="947">
        <v>2011</v>
      </c>
      <c r="J4" s="950">
        <v>2012</v>
      </c>
      <c r="K4" s="950">
        <v>2013</v>
      </c>
      <c r="L4" s="950">
        <v>2014</v>
      </c>
    </row>
    <row r="5" spans="1:16" s="191" customFormat="1" ht="12.75" x14ac:dyDescent="0.2">
      <c r="A5" s="945"/>
      <c r="B5" s="948"/>
      <c r="C5" s="948"/>
      <c r="D5" s="948"/>
      <c r="E5" s="948"/>
      <c r="F5" s="948"/>
      <c r="G5" s="948"/>
      <c r="H5" s="951"/>
      <c r="I5" s="948"/>
      <c r="J5" s="951"/>
      <c r="K5" s="951"/>
      <c r="L5" s="951"/>
    </row>
    <row r="6" spans="1:16" s="191" customFormat="1" ht="12.75" x14ac:dyDescent="0.2">
      <c r="A6" s="946"/>
      <c r="B6" s="949"/>
      <c r="C6" s="949"/>
      <c r="D6" s="949"/>
      <c r="E6" s="949"/>
      <c r="F6" s="949"/>
      <c r="G6" s="949"/>
      <c r="H6" s="952"/>
      <c r="I6" s="949"/>
      <c r="J6" s="952"/>
      <c r="K6" s="952"/>
      <c r="L6" s="952"/>
    </row>
    <row r="7" spans="1:16" s="191" customFormat="1" ht="12.75" x14ac:dyDescent="0.2">
      <c r="A7" s="206"/>
      <c r="B7" s="207"/>
      <c r="C7" s="207"/>
      <c r="D7" s="207"/>
      <c r="E7" s="207"/>
      <c r="F7" s="303"/>
      <c r="G7" s="207"/>
      <c r="H7" s="207"/>
      <c r="I7" s="207"/>
      <c r="J7" s="207"/>
    </row>
    <row r="8" spans="1:16" s="191" customFormat="1" ht="12.75" x14ac:dyDescent="0.2">
      <c r="A8" s="192" t="s">
        <v>99</v>
      </c>
      <c r="B8" s="164">
        <v>546</v>
      </c>
      <c r="C8" s="164">
        <v>480</v>
      </c>
      <c r="D8" s="164">
        <v>577</v>
      </c>
      <c r="E8" s="164">
        <v>630</v>
      </c>
      <c r="F8" s="164">
        <v>737</v>
      </c>
      <c r="G8" s="164">
        <v>716</v>
      </c>
      <c r="H8" s="164">
        <v>692</v>
      </c>
      <c r="I8" s="193">
        <v>749</v>
      </c>
      <c r="J8" s="193">
        <v>734</v>
      </c>
      <c r="K8" s="305">
        <v>685</v>
      </c>
      <c r="L8" s="305">
        <v>743</v>
      </c>
    </row>
    <row r="9" spans="1:16" s="191" customFormat="1" ht="15" x14ac:dyDescent="0.2">
      <c r="A9" s="109" t="s">
        <v>247</v>
      </c>
      <c r="B9" s="164"/>
      <c r="C9" s="164"/>
      <c r="D9" s="164"/>
      <c r="E9" s="164"/>
      <c r="F9" s="164"/>
      <c r="G9" s="164"/>
      <c r="H9" s="166"/>
      <c r="I9" s="109"/>
      <c r="J9" s="222"/>
    </row>
    <row r="10" spans="1:16" s="191" customFormat="1" ht="15" x14ac:dyDescent="0.2">
      <c r="A10" s="124"/>
      <c r="B10" s="124"/>
      <c r="C10" s="124"/>
      <c r="D10" s="109"/>
      <c r="E10" s="194"/>
      <c r="F10" s="194"/>
      <c r="G10" s="194"/>
      <c r="H10" s="166"/>
      <c r="I10" s="109"/>
      <c r="J10" s="222"/>
    </row>
    <row r="11" spans="1:16" s="191" customFormat="1" ht="15" x14ac:dyDescent="0.2">
      <c r="A11" s="118" t="s">
        <v>471</v>
      </c>
      <c r="B11" s="124">
        <v>29</v>
      </c>
      <c r="C11" s="124">
        <v>30</v>
      </c>
      <c r="D11" s="109">
        <v>29</v>
      </c>
      <c r="E11" s="194">
        <v>24</v>
      </c>
      <c r="F11" s="194">
        <v>41</v>
      </c>
      <c r="G11" s="194">
        <v>32</v>
      </c>
      <c r="H11" s="166">
        <v>41</v>
      </c>
      <c r="I11" s="109">
        <v>37</v>
      </c>
      <c r="J11" s="222">
        <v>44</v>
      </c>
      <c r="K11" s="191">
        <v>60</v>
      </c>
      <c r="L11" s="191">
        <v>41</v>
      </c>
    </row>
    <row r="12" spans="1:16" s="191" customFormat="1" ht="17.25" customHeight="1" x14ac:dyDescent="0.2">
      <c r="A12" s="175" t="s">
        <v>98</v>
      </c>
      <c r="B12" s="166">
        <v>10</v>
      </c>
      <c r="C12" s="166">
        <v>11</v>
      </c>
      <c r="D12" s="166">
        <v>11</v>
      </c>
      <c r="E12" s="195">
        <v>12</v>
      </c>
      <c r="F12" s="166">
        <v>12</v>
      </c>
      <c r="G12" s="166">
        <v>7</v>
      </c>
      <c r="H12" s="166">
        <v>3</v>
      </c>
      <c r="I12" s="166">
        <v>24</v>
      </c>
      <c r="J12" s="144">
        <v>18</v>
      </c>
      <c r="K12" s="191">
        <v>27</v>
      </c>
      <c r="L12" s="191">
        <v>22</v>
      </c>
    </row>
    <row r="13" spans="1:16" s="191" customFormat="1" ht="17.25" customHeight="1" x14ac:dyDescent="0.2">
      <c r="A13" s="170" t="s">
        <v>418</v>
      </c>
      <c r="B13" s="166">
        <v>86</v>
      </c>
      <c r="C13" s="166">
        <v>67</v>
      </c>
      <c r="D13" s="166">
        <v>93</v>
      </c>
      <c r="E13" s="195">
        <v>84</v>
      </c>
      <c r="F13" s="166">
        <v>101</v>
      </c>
      <c r="G13" s="166">
        <v>97</v>
      </c>
      <c r="H13" s="166">
        <v>123</v>
      </c>
      <c r="I13" s="166">
        <v>116</v>
      </c>
      <c r="J13" s="144">
        <v>121</v>
      </c>
      <c r="K13" s="191">
        <v>120</v>
      </c>
      <c r="L13" s="191">
        <v>103</v>
      </c>
    </row>
    <row r="14" spans="1:16" s="191" customFormat="1" ht="17.25" customHeight="1" x14ac:dyDescent="0.2">
      <c r="A14" s="170" t="s">
        <v>419</v>
      </c>
      <c r="B14" s="166">
        <v>11</v>
      </c>
      <c r="C14" s="166">
        <v>5</v>
      </c>
      <c r="D14" s="166">
        <v>21</v>
      </c>
      <c r="E14" s="195">
        <v>26</v>
      </c>
      <c r="F14" s="166">
        <v>25</v>
      </c>
      <c r="G14" s="166">
        <v>19</v>
      </c>
      <c r="H14" s="166">
        <v>21</v>
      </c>
      <c r="I14" s="166">
        <v>32</v>
      </c>
      <c r="J14" s="144">
        <v>35</v>
      </c>
      <c r="K14" s="191">
        <v>29</v>
      </c>
      <c r="L14" s="191">
        <v>23</v>
      </c>
    </row>
    <row r="15" spans="1:16" s="191" customFormat="1" ht="17.25" customHeight="1" x14ac:dyDescent="0.2">
      <c r="A15" s="170" t="s">
        <v>420</v>
      </c>
      <c r="B15" s="166">
        <v>140</v>
      </c>
      <c r="C15" s="166">
        <v>110</v>
      </c>
      <c r="D15" s="166">
        <v>94</v>
      </c>
      <c r="E15" s="195">
        <v>109</v>
      </c>
      <c r="F15" s="166">
        <v>150</v>
      </c>
      <c r="G15" s="166">
        <v>158</v>
      </c>
      <c r="H15" s="166">
        <v>124</v>
      </c>
      <c r="I15" s="166">
        <v>187</v>
      </c>
      <c r="J15" s="144">
        <v>198</v>
      </c>
      <c r="K15" s="191">
        <v>149</v>
      </c>
      <c r="L15" s="191">
        <v>125</v>
      </c>
    </row>
    <row r="16" spans="1:16" s="191" customFormat="1" ht="17.25" customHeight="1" x14ac:dyDescent="0.2">
      <c r="A16" s="196" t="s">
        <v>100</v>
      </c>
      <c r="B16" s="166">
        <v>5</v>
      </c>
      <c r="C16" s="166">
        <v>6</v>
      </c>
      <c r="D16" s="166">
        <v>3</v>
      </c>
      <c r="E16" s="195">
        <v>8</v>
      </c>
      <c r="F16" s="166">
        <v>1</v>
      </c>
      <c r="G16" s="166">
        <v>0</v>
      </c>
      <c r="H16" s="166">
        <v>0</v>
      </c>
      <c r="I16" s="166">
        <v>0</v>
      </c>
      <c r="J16" s="144">
        <v>0</v>
      </c>
      <c r="K16" s="191">
        <v>0</v>
      </c>
      <c r="L16" s="191">
        <v>2</v>
      </c>
    </row>
    <row r="17" spans="1:12" s="191" customFormat="1" ht="17.25" customHeight="1" x14ac:dyDescent="0.2">
      <c r="A17" s="196" t="s">
        <v>39</v>
      </c>
      <c r="B17" s="166">
        <v>38</v>
      </c>
      <c r="C17" s="166">
        <v>44</v>
      </c>
      <c r="D17" s="166">
        <v>33</v>
      </c>
      <c r="E17" s="195">
        <v>47</v>
      </c>
      <c r="F17" s="166">
        <v>41</v>
      </c>
      <c r="G17" s="166">
        <v>33</v>
      </c>
      <c r="H17" s="166">
        <v>34</v>
      </c>
      <c r="I17" s="166">
        <v>36</v>
      </c>
      <c r="J17" s="144">
        <v>31</v>
      </c>
      <c r="K17" s="191">
        <v>45</v>
      </c>
      <c r="L17" s="191">
        <v>45</v>
      </c>
    </row>
    <row r="18" spans="1:12" s="191" customFormat="1" ht="17.25" customHeight="1" x14ac:dyDescent="0.2">
      <c r="A18" s="410" t="s">
        <v>476</v>
      </c>
      <c r="B18" s="166">
        <v>30</v>
      </c>
      <c r="C18" s="166">
        <v>18</v>
      </c>
      <c r="D18" s="166">
        <v>38</v>
      </c>
      <c r="E18" s="195">
        <v>30</v>
      </c>
      <c r="F18" s="166">
        <v>40</v>
      </c>
      <c r="G18" s="166">
        <v>46</v>
      </c>
      <c r="H18" s="166">
        <v>20</v>
      </c>
      <c r="I18" s="166">
        <v>48</v>
      </c>
      <c r="J18" s="144">
        <v>41</v>
      </c>
      <c r="K18" s="191">
        <v>46</v>
      </c>
      <c r="L18" s="191">
        <v>45</v>
      </c>
    </row>
    <row r="19" spans="1:12" s="191" customFormat="1" ht="17.25" customHeight="1" x14ac:dyDescent="0.2">
      <c r="A19" s="410" t="s">
        <v>477</v>
      </c>
      <c r="B19" s="166">
        <v>43</v>
      </c>
      <c r="C19" s="166">
        <v>50</v>
      </c>
      <c r="D19" s="166">
        <v>45</v>
      </c>
      <c r="E19" s="195">
        <v>55</v>
      </c>
      <c r="F19" s="166">
        <v>74</v>
      </c>
      <c r="G19" s="166">
        <v>65</v>
      </c>
      <c r="H19" s="166">
        <v>65</v>
      </c>
      <c r="I19" s="166">
        <v>87</v>
      </c>
      <c r="J19" s="144">
        <v>86</v>
      </c>
      <c r="K19" s="191">
        <v>81</v>
      </c>
      <c r="L19" s="191">
        <v>72</v>
      </c>
    </row>
    <row r="20" spans="1:12" s="191" customFormat="1" ht="17.25" customHeight="1" x14ac:dyDescent="0.2">
      <c r="A20" s="196" t="s">
        <v>36</v>
      </c>
      <c r="B20" s="166">
        <v>113</v>
      </c>
      <c r="C20" s="166">
        <v>90</v>
      </c>
      <c r="D20" s="166">
        <v>78</v>
      </c>
      <c r="E20" s="195">
        <v>79</v>
      </c>
      <c r="F20" s="166">
        <v>116</v>
      </c>
      <c r="G20" s="166">
        <v>120</v>
      </c>
      <c r="H20" s="166">
        <v>94</v>
      </c>
      <c r="I20" s="166">
        <v>124</v>
      </c>
      <c r="J20" s="144">
        <v>161</v>
      </c>
      <c r="K20" s="191">
        <v>107</v>
      </c>
      <c r="L20" s="191">
        <v>87</v>
      </c>
    </row>
    <row r="21" spans="1:12" s="191" customFormat="1" ht="17.25" customHeight="1" x14ac:dyDescent="0.2">
      <c r="A21" s="196" t="s">
        <v>101</v>
      </c>
      <c r="B21" s="166">
        <v>17</v>
      </c>
      <c r="C21" s="166">
        <v>10</v>
      </c>
      <c r="D21" s="166">
        <v>12</v>
      </c>
      <c r="E21" s="195">
        <v>12</v>
      </c>
      <c r="F21" s="166">
        <v>5</v>
      </c>
      <c r="G21" s="166">
        <v>2</v>
      </c>
      <c r="H21" s="166">
        <v>0</v>
      </c>
      <c r="I21" s="166">
        <v>9</v>
      </c>
      <c r="J21" s="144">
        <v>9</v>
      </c>
      <c r="K21" s="191">
        <v>17</v>
      </c>
      <c r="L21" s="191">
        <v>14</v>
      </c>
    </row>
    <row r="22" spans="1:12" s="191" customFormat="1" ht="17.25" customHeight="1" x14ac:dyDescent="0.2">
      <c r="A22" s="410" t="s">
        <v>472</v>
      </c>
      <c r="B22" s="166">
        <v>0</v>
      </c>
      <c r="C22" s="166">
        <v>0</v>
      </c>
      <c r="D22" s="166">
        <v>0</v>
      </c>
      <c r="E22" s="195">
        <v>0</v>
      </c>
      <c r="F22" s="166">
        <v>3</v>
      </c>
      <c r="G22" s="166">
        <v>2</v>
      </c>
      <c r="H22" s="166">
        <v>4</v>
      </c>
      <c r="I22" s="166">
        <v>10</v>
      </c>
      <c r="J22" s="144">
        <v>24</v>
      </c>
      <c r="K22" s="191">
        <v>51</v>
      </c>
      <c r="L22" s="191">
        <v>67</v>
      </c>
    </row>
    <row r="23" spans="1:12" s="191" customFormat="1" ht="17.25" customHeight="1" x14ac:dyDescent="0.2">
      <c r="A23" s="410" t="s">
        <v>478</v>
      </c>
      <c r="B23" s="166">
        <v>226</v>
      </c>
      <c r="C23" s="166">
        <v>194</v>
      </c>
      <c r="D23" s="166">
        <v>260</v>
      </c>
      <c r="E23" s="195">
        <v>291</v>
      </c>
      <c r="F23" s="166">
        <v>327</v>
      </c>
      <c r="G23" s="166">
        <v>326</v>
      </c>
      <c r="H23" s="166">
        <v>256</v>
      </c>
      <c r="I23" s="166">
        <v>207</v>
      </c>
      <c r="J23" s="144">
        <v>222</v>
      </c>
      <c r="K23" s="191">
        <v>221</v>
      </c>
      <c r="L23" s="191">
        <v>312</v>
      </c>
    </row>
    <row r="24" spans="1:12" s="191" customFormat="1" ht="17.25" customHeight="1" x14ac:dyDescent="0.2">
      <c r="A24" s="410" t="s">
        <v>687</v>
      </c>
      <c r="B24" s="166">
        <v>276</v>
      </c>
      <c r="C24" s="166">
        <v>246</v>
      </c>
      <c r="D24" s="166">
        <v>328</v>
      </c>
      <c r="E24" s="195">
        <v>372</v>
      </c>
      <c r="F24" s="166">
        <v>449</v>
      </c>
      <c r="G24" s="166">
        <v>440</v>
      </c>
      <c r="H24" s="166">
        <v>400</v>
      </c>
      <c r="I24" s="166">
        <v>431</v>
      </c>
      <c r="J24" s="144">
        <v>403</v>
      </c>
      <c r="K24" s="191">
        <v>383</v>
      </c>
      <c r="L24" s="191">
        <v>454</v>
      </c>
    </row>
    <row r="25" spans="1:12" s="191" customFormat="1" ht="17.25" customHeight="1" x14ac:dyDescent="0.2">
      <c r="A25" s="196" t="s">
        <v>37</v>
      </c>
      <c r="B25" s="166">
        <v>80</v>
      </c>
      <c r="C25" s="166">
        <v>71</v>
      </c>
      <c r="D25" s="166">
        <v>96</v>
      </c>
      <c r="E25" s="195">
        <v>115</v>
      </c>
      <c r="F25" s="166">
        <v>171</v>
      </c>
      <c r="G25" s="166">
        <v>177</v>
      </c>
      <c r="H25" s="166">
        <v>177</v>
      </c>
      <c r="I25" s="166">
        <v>275</v>
      </c>
      <c r="J25" s="144">
        <v>241</v>
      </c>
      <c r="K25" s="191">
        <v>216</v>
      </c>
      <c r="L25" s="191">
        <v>216</v>
      </c>
    </row>
    <row r="26" spans="1:12" s="191" customFormat="1" ht="17.25" customHeight="1" x14ac:dyDescent="0.2">
      <c r="A26" s="410" t="s">
        <v>473</v>
      </c>
      <c r="B26" s="166">
        <v>5</v>
      </c>
      <c r="C26" s="166">
        <v>3</v>
      </c>
      <c r="D26" s="166">
        <v>5</v>
      </c>
      <c r="E26" s="195">
        <v>8</v>
      </c>
      <c r="F26" s="166">
        <v>12</v>
      </c>
      <c r="G26" s="166">
        <v>14</v>
      </c>
      <c r="H26" s="166">
        <v>9</v>
      </c>
      <c r="I26" s="166">
        <v>18</v>
      </c>
      <c r="J26" s="144">
        <v>24</v>
      </c>
      <c r="K26" s="191">
        <v>26</v>
      </c>
      <c r="L26" s="191">
        <v>20</v>
      </c>
    </row>
    <row r="27" spans="1:12" s="191" customFormat="1" ht="17.25" customHeight="1" x14ac:dyDescent="0.2">
      <c r="A27" s="410" t="s">
        <v>479</v>
      </c>
      <c r="B27" s="166">
        <v>385</v>
      </c>
      <c r="C27" s="166">
        <v>337</v>
      </c>
      <c r="D27" s="166">
        <v>403</v>
      </c>
      <c r="E27" s="195">
        <v>451</v>
      </c>
      <c r="F27" s="166">
        <v>550</v>
      </c>
      <c r="G27" s="166">
        <v>540</v>
      </c>
      <c r="H27" s="166">
        <v>480</v>
      </c>
      <c r="I27" s="166">
        <v>558</v>
      </c>
      <c r="J27" s="144">
        <v>531</v>
      </c>
      <c r="K27" s="191">
        <v>499</v>
      </c>
      <c r="L27" s="191">
        <v>553</v>
      </c>
    </row>
    <row r="28" spans="1:12" s="191" customFormat="1" ht="17.25" customHeight="1" x14ac:dyDescent="0.2">
      <c r="A28" s="410" t="s">
        <v>480</v>
      </c>
      <c r="B28" s="166">
        <v>107</v>
      </c>
      <c r="C28" s="166">
        <v>62</v>
      </c>
      <c r="D28" s="166">
        <v>53</v>
      </c>
      <c r="E28" s="195">
        <v>56</v>
      </c>
      <c r="F28" s="166">
        <v>55</v>
      </c>
      <c r="G28" s="166">
        <v>43</v>
      </c>
      <c r="H28" s="166">
        <v>48</v>
      </c>
      <c r="I28" s="166">
        <v>45</v>
      </c>
      <c r="J28" s="144">
        <v>37</v>
      </c>
      <c r="K28" s="191">
        <v>38</v>
      </c>
      <c r="L28" s="191">
        <v>43</v>
      </c>
    </row>
    <row r="29" spans="1:12" s="191" customFormat="1" ht="17.25" customHeight="1" x14ac:dyDescent="0.2">
      <c r="A29" s="410" t="s">
        <v>474</v>
      </c>
      <c r="B29" s="166">
        <v>0</v>
      </c>
      <c r="C29" s="166">
        <v>0</v>
      </c>
      <c r="D29" s="166">
        <v>0</v>
      </c>
      <c r="E29" s="195">
        <v>0</v>
      </c>
      <c r="F29" s="166">
        <v>0</v>
      </c>
      <c r="G29" s="166">
        <v>0</v>
      </c>
      <c r="H29" s="166">
        <v>0</v>
      </c>
      <c r="I29" s="166">
        <v>14</v>
      </c>
      <c r="J29" s="144">
        <v>20</v>
      </c>
      <c r="K29" s="191">
        <v>34</v>
      </c>
      <c r="L29" s="191">
        <v>6</v>
      </c>
    </row>
    <row r="30" spans="1:12" s="191" customFormat="1" ht="17.25" customHeight="1" x14ac:dyDescent="0.2">
      <c r="A30" s="410" t="s">
        <v>475</v>
      </c>
      <c r="B30" s="166">
        <v>0</v>
      </c>
      <c r="C30" s="166">
        <v>0</v>
      </c>
      <c r="D30" s="166">
        <v>0</v>
      </c>
      <c r="E30" s="195">
        <v>0</v>
      </c>
      <c r="F30" s="166">
        <v>0</v>
      </c>
      <c r="G30" s="166">
        <v>0</v>
      </c>
      <c r="H30" s="166">
        <v>1</v>
      </c>
      <c r="I30" s="166">
        <v>1</v>
      </c>
      <c r="J30" s="144">
        <v>5</v>
      </c>
      <c r="K30" s="191">
        <v>12</v>
      </c>
      <c r="L30" s="191">
        <v>26</v>
      </c>
    </row>
    <row r="31" spans="1:12" s="191" customFormat="1" ht="17.25" customHeight="1" x14ac:dyDescent="0.2">
      <c r="A31" s="196" t="s">
        <v>38</v>
      </c>
      <c r="B31" s="166">
        <v>5</v>
      </c>
      <c r="C31" s="166">
        <v>7</v>
      </c>
      <c r="D31" s="166">
        <v>9</v>
      </c>
      <c r="E31" s="195">
        <v>4</v>
      </c>
      <c r="F31" s="166">
        <v>7</v>
      </c>
      <c r="G31" s="166">
        <v>9</v>
      </c>
      <c r="H31" s="166">
        <v>3</v>
      </c>
      <c r="I31" s="166">
        <v>8</v>
      </c>
      <c r="J31" s="144">
        <v>6</v>
      </c>
      <c r="K31" s="191">
        <v>4</v>
      </c>
      <c r="L31" s="191">
        <v>4</v>
      </c>
    </row>
    <row r="32" spans="1:12" s="191" customFormat="1" ht="17.25" customHeight="1" x14ac:dyDescent="0.2">
      <c r="A32" s="196" t="s">
        <v>102</v>
      </c>
      <c r="B32" s="166">
        <v>11</v>
      </c>
      <c r="C32" s="166">
        <v>16</v>
      </c>
      <c r="D32" s="166">
        <v>17</v>
      </c>
      <c r="E32" s="195">
        <v>26</v>
      </c>
      <c r="F32" s="166">
        <v>32</v>
      </c>
      <c r="G32" s="166">
        <v>40</v>
      </c>
      <c r="H32" s="166">
        <v>40</v>
      </c>
      <c r="I32" s="166">
        <v>34</v>
      </c>
      <c r="J32" s="144">
        <v>48</v>
      </c>
      <c r="K32" s="191">
        <v>64</v>
      </c>
      <c r="L32" s="191">
        <v>38</v>
      </c>
    </row>
    <row r="33" spans="1:12" s="191" customFormat="1" ht="14.25" customHeight="1" x14ac:dyDescent="0.2">
      <c r="A33" s="196"/>
      <c r="B33" s="166"/>
      <c r="C33" s="166"/>
      <c r="D33" s="166"/>
      <c r="E33" s="166"/>
      <c r="F33" s="166"/>
      <c r="G33" s="166"/>
      <c r="H33" s="166"/>
      <c r="I33" s="109"/>
      <c r="J33" s="144"/>
    </row>
    <row r="34" spans="1:12" s="191" customFormat="1" ht="17.25" customHeight="1" x14ac:dyDescent="0.2">
      <c r="A34" s="196" t="s">
        <v>50</v>
      </c>
      <c r="B34" s="166">
        <v>145</v>
      </c>
      <c r="C34" s="166">
        <v>134</v>
      </c>
      <c r="D34" s="166">
        <v>151</v>
      </c>
      <c r="E34" s="195">
        <v>181</v>
      </c>
      <c r="F34" s="166">
        <v>196</v>
      </c>
      <c r="G34" s="166">
        <v>187</v>
      </c>
      <c r="H34" s="166">
        <v>151</v>
      </c>
      <c r="I34" s="144">
        <v>148</v>
      </c>
      <c r="J34" s="144">
        <v>136</v>
      </c>
      <c r="K34" s="191">
        <v>129</v>
      </c>
      <c r="L34" s="191">
        <v>116</v>
      </c>
    </row>
    <row r="35" spans="1:12" s="191" customFormat="1" ht="12.75" x14ac:dyDescent="0.2">
      <c r="A35" s="197"/>
      <c r="B35" s="197"/>
      <c r="C35" s="197"/>
      <c r="D35" s="197"/>
      <c r="E35" s="197"/>
      <c r="F35" s="197"/>
      <c r="G35" s="197"/>
      <c r="H35" s="197"/>
      <c r="I35" s="197"/>
      <c r="J35" s="197"/>
      <c r="K35" s="197"/>
      <c r="L35" s="197"/>
    </row>
    <row r="36" spans="1:12" ht="15" x14ac:dyDescent="0.2">
      <c r="A36" s="198"/>
      <c r="B36" s="53"/>
      <c r="C36" s="53"/>
      <c r="D36" s="53"/>
      <c r="E36" s="53"/>
      <c r="F36" s="53"/>
      <c r="G36" s="53"/>
      <c r="H36" s="53"/>
      <c r="I36" s="53"/>
    </row>
    <row r="37" spans="1:12" s="199" customFormat="1" x14ac:dyDescent="0.2">
      <c r="A37" s="202" t="s">
        <v>210</v>
      </c>
      <c r="B37" s="203"/>
      <c r="C37" s="203"/>
      <c r="D37" s="203"/>
      <c r="E37" s="203"/>
      <c r="F37" s="203"/>
      <c r="G37" s="203"/>
      <c r="H37" s="203"/>
      <c r="I37" s="203"/>
    </row>
    <row r="38" spans="1:12" s="199" customFormat="1" ht="45" customHeight="1" x14ac:dyDescent="0.2">
      <c r="A38" s="877" t="s">
        <v>421</v>
      </c>
      <c r="B38" s="877"/>
      <c r="C38" s="877"/>
      <c r="D38" s="877"/>
      <c r="E38" s="877"/>
      <c r="F38" s="877"/>
      <c r="G38" s="877"/>
      <c r="H38" s="877"/>
      <c r="I38" s="877"/>
      <c r="J38" s="877"/>
      <c r="K38" s="877"/>
    </row>
    <row r="39" spans="1:12" s="199" customFormat="1" ht="24" customHeight="1" x14ac:dyDescent="0.2">
      <c r="A39" s="877" t="s">
        <v>702</v>
      </c>
      <c r="B39" s="875"/>
      <c r="C39" s="875"/>
      <c r="D39" s="875"/>
      <c r="E39" s="875"/>
      <c r="F39" s="875"/>
      <c r="G39" s="875"/>
      <c r="H39" s="875"/>
      <c r="I39" s="875"/>
      <c r="J39" s="875"/>
      <c r="K39" s="875"/>
    </row>
    <row r="40" spans="1:12" s="199" customFormat="1" ht="22.5" customHeight="1" x14ac:dyDescent="0.2">
      <c r="A40" s="847" t="s">
        <v>422</v>
      </c>
      <c r="B40" s="848"/>
      <c r="C40" s="848"/>
      <c r="D40" s="848"/>
      <c r="E40" s="848"/>
      <c r="F40" s="848"/>
      <c r="G40" s="848"/>
      <c r="H40" s="848"/>
      <c r="I40" s="848"/>
      <c r="J40" s="848"/>
      <c r="K40" s="848"/>
    </row>
    <row r="41" spans="1:12" s="199" customFormat="1" ht="35.25" customHeight="1" x14ac:dyDescent="0.2">
      <c r="A41" s="875" t="s">
        <v>252</v>
      </c>
      <c r="B41" s="875"/>
      <c r="C41" s="875"/>
      <c r="D41" s="875"/>
      <c r="E41" s="875"/>
      <c r="F41" s="875"/>
      <c r="G41" s="875"/>
      <c r="H41" s="875"/>
      <c r="I41" s="875"/>
      <c r="J41" s="875"/>
      <c r="K41" s="875"/>
    </row>
    <row r="42" spans="1:12" s="199" customFormat="1" ht="12.75" customHeight="1" x14ac:dyDescent="0.2">
      <c r="A42" s="853" t="s">
        <v>248</v>
      </c>
      <c r="B42" s="853"/>
      <c r="C42" s="853"/>
      <c r="D42" s="853"/>
      <c r="E42" s="159"/>
      <c r="F42" s="159"/>
      <c r="G42" s="203"/>
      <c r="H42" s="203"/>
      <c r="I42" s="203"/>
    </row>
    <row r="43" spans="1:12" s="199" customFormat="1" ht="12.75" customHeight="1" x14ac:dyDescent="0.2">
      <c r="A43" s="851" t="s">
        <v>249</v>
      </c>
      <c r="B43" s="851"/>
      <c r="C43" s="159"/>
      <c r="D43" s="159"/>
      <c r="E43" s="159"/>
      <c r="F43" s="159"/>
      <c r="G43" s="203"/>
      <c r="H43" s="203"/>
      <c r="I43" s="203"/>
    </row>
    <row r="44" spans="1:12" s="199" customFormat="1" ht="12.75" customHeight="1" x14ac:dyDescent="0.2">
      <c r="A44" s="853" t="s">
        <v>250</v>
      </c>
      <c r="B44" s="853"/>
      <c r="C44" s="853"/>
      <c r="D44" s="853"/>
      <c r="E44" s="159"/>
      <c r="F44" s="159"/>
      <c r="G44" s="203"/>
      <c r="H44" s="203"/>
      <c r="I44" s="203"/>
    </row>
    <row r="45" spans="1:12" s="199" customFormat="1" ht="12.75" customHeight="1" x14ac:dyDescent="0.2">
      <c r="A45" s="852" t="s">
        <v>481</v>
      </c>
      <c r="B45" s="853"/>
      <c r="C45" s="853"/>
      <c r="D45" s="853"/>
      <c r="E45" s="454"/>
      <c r="F45" s="454"/>
      <c r="G45" s="203"/>
      <c r="H45" s="203"/>
      <c r="I45" s="203"/>
    </row>
    <row r="46" spans="1:12" s="199" customFormat="1" ht="12.75" customHeight="1" x14ac:dyDescent="0.2">
      <c r="A46" s="852" t="s">
        <v>482</v>
      </c>
      <c r="B46" s="853"/>
      <c r="C46" s="853"/>
      <c r="D46" s="853"/>
      <c r="E46" s="454"/>
      <c r="F46" s="454"/>
      <c r="G46" s="203"/>
      <c r="H46" s="203"/>
      <c r="I46" s="203"/>
    </row>
    <row r="47" spans="1:12" s="199" customFormat="1" ht="13.5" customHeight="1" x14ac:dyDescent="0.2">
      <c r="A47" s="940" t="s">
        <v>483</v>
      </c>
      <c r="B47" s="849"/>
      <c r="C47" s="849"/>
      <c r="D47" s="849"/>
      <c r="E47" s="849"/>
      <c r="F47" s="849"/>
      <c r="G47" s="849"/>
      <c r="H47" s="849"/>
      <c r="I47" s="849"/>
    </row>
    <row r="48" spans="1:12" s="199" customFormat="1" ht="13.5" customHeight="1" x14ac:dyDescent="0.2">
      <c r="A48" s="940" t="s">
        <v>484</v>
      </c>
      <c r="B48" s="849"/>
      <c r="C48" s="849"/>
      <c r="D48" s="849"/>
      <c r="E48" s="849"/>
      <c r="F48" s="849"/>
      <c r="G48" s="849"/>
      <c r="H48" s="849"/>
      <c r="I48" s="849"/>
    </row>
    <row r="49" spans="1:11" s="199" customFormat="1" ht="13.5" customHeight="1" x14ac:dyDescent="0.2">
      <c r="A49" s="940" t="s">
        <v>485</v>
      </c>
      <c r="B49" s="849"/>
      <c r="C49" s="849"/>
      <c r="D49" s="849"/>
      <c r="E49" s="849"/>
      <c r="F49" s="849"/>
      <c r="G49" s="849"/>
      <c r="H49" s="849"/>
      <c r="I49" s="849"/>
    </row>
    <row r="50" spans="1:11" s="199" customFormat="1" x14ac:dyDescent="0.2">
      <c r="A50" s="847" t="s">
        <v>486</v>
      </c>
      <c r="B50" s="848"/>
      <c r="C50" s="848"/>
      <c r="D50" s="848"/>
      <c r="E50" s="848"/>
      <c r="F50" s="848"/>
      <c r="G50" s="848"/>
      <c r="H50" s="848"/>
      <c r="I50" s="848"/>
      <c r="J50" s="848"/>
      <c r="K50" s="848"/>
    </row>
    <row r="51" spans="1:11" s="199" customFormat="1" x14ac:dyDescent="0.2">
      <c r="A51" s="875" t="s">
        <v>251</v>
      </c>
      <c r="B51" s="941"/>
      <c r="C51" s="941"/>
      <c r="D51" s="941"/>
      <c r="E51" s="941"/>
      <c r="F51" s="203"/>
      <c r="G51" s="203"/>
      <c r="H51" s="203"/>
      <c r="I51" s="203"/>
    </row>
    <row r="52" spans="1:11" s="199" customFormat="1" x14ac:dyDescent="0.2">
      <c r="A52" s="350" t="s">
        <v>440</v>
      </c>
      <c r="B52" s="203"/>
      <c r="C52" s="203"/>
      <c r="D52" s="203"/>
      <c r="E52" s="203"/>
      <c r="F52" s="203"/>
      <c r="G52" s="203"/>
      <c r="H52" s="203"/>
      <c r="I52" s="203"/>
    </row>
    <row r="53" spans="1:11" s="199" customFormat="1" x14ac:dyDescent="0.2">
      <c r="A53" s="200"/>
    </row>
    <row r="54" spans="1:11" s="199" customFormat="1" x14ac:dyDescent="0.2">
      <c r="A54" s="200"/>
    </row>
    <row r="55" spans="1:11" s="199" customFormat="1" x14ac:dyDescent="0.2">
      <c r="A55" s="200"/>
    </row>
    <row r="56" spans="1:11" s="199" customFormat="1" x14ac:dyDescent="0.2">
      <c r="A56" s="200"/>
    </row>
    <row r="57" spans="1:11" s="199" customFormat="1" x14ac:dyDescent="0.2">
      <c r="A57" s="200"/>
    </row>
    <row r="58" spans="1:11" s="199" customFormat="1" x14ac:dyDescent="0.2">
      <c r="A58" s="200"/>
    </row>
    <row r="59" spans="1:11" s="199" customFormat="1" x14ac:dyDescent="0.2">
      <c r="A59" s="200"/>
    </row>
    <row r="60" spans="1:11" s="199" customFormat="1" x14ac:dyDescent="0.2">
      <c r="A60" s="200"/>
    </row>
    <row r="61" spans="1:11" ht="15" x14ac:dyDescent="0.2">
      <c r="A61" s="201"/>
    </row>
    <row r="62" spans="1:11" ht="15" x14ac:dyDescent="0.2">
      <c r="A62" s="201"/>
    </row>
    <row r="63" spans="1:11" ht="15" x14ac:dyDescent="0.2">
      <c r="A63" s="201"/>
    </row>
    <row r="64" spans="1:11" ht="15" x14ac:dyDescent="0.2">
      <c r="A64" s="201"/>
    </row>
    <row r="65" spans="1:1" ht="15" x14ac:dyDescent="0.2">
      <c r="A65" s="201"/>
    </row>
    <row r="66" spans="1:1" ht="15" x14ac:dyDescent="0.2">
      <c r="A66" s="201"/>
    </row>
    <row r="67" spans="1:1" ht="15" x14ac:dyDescent="0.2">
      <c r="A67" s="201"/>
    </row>
    <row r="68" spans="1:1" ht="15" x14ac:dyDescent="0.2">
      <c r="A68" s="201"/>
    </row>
    <row r="69" spans="1:1" ht="15" x14ac:dyDescent="0.2">
      <c r="A69" s="201"/>
    </row>
    <row r="70" spans="1:1" ht="15" x14ac:dyDescent="0.2">
      <c r="A70" s="201"/>
    </row>
    <row r="71" spans="1:1" ht="15" x14ac:dyDescent="0.2">
      <c r="A71" s="201"/>
    </row>
    <row r="72" spans="1:1" ht="15" x14ac:dyDescent="0.2">
      <c r="A72" s="201"/>
    </row>
    <row r="73" spans="1:1" ht="15" x14ac:dyDescent="0.2">
      <c r="A73" s="201"/>
    </row>
    <row r="74" spans="1:1" ht="15" x14ac:dyDescent="0.2">
      <c r="A74" s="201"/>
    </row>
    <row r="75" spans="1:1" ht="15" x14ac:dyDescent="0.2">
      <c r="A75" s="201"/>
    </row>
    <row r="76" spans="1:1" ht="15" x14ac:dyDescent="0.2">
      <c r="A76" s="201"/>
    </row>
    <row r="77" spans="1:1" ht="15" x14ac:dyDescent="0.2">
      <c r="A77" s="201"/>
    </row>
    <row r="78" spans="1:1" ht="15" x14ac:dyDescent="0.2">
      <c r="A78" s="201"/>
    </row>
    <row r="79" spans="1:1" ht="15" x14ac:dyDescent="0.2">
      <c r="A79" s="201"/>
    </row>
    <row r="80" spans="1:1" ht="15" x14ac:dyDescent="0.2">
      <c r="A80" s="201"/>
    </row>
  </sheetData>
  <mergeCells count="27">
    <mergeCell ref="L4:L6"/>
    <mergeCell ref="A45:D45"/>
    <mergeCell ref="A46:D46"/>
    <mergeCell ref="A48:I48"/>
    <mergeCell ref="A49:I49"/>
    <mergeCell ref="A42:D42"/>
    <mergeCell ref="H4:H6"/>
    <mergeCell ref="I4:I6"/>
    <mergeCell ref="A41:K41"/>
    <mergeCell ref="F4:F6"/>
    <mergeCell ref="G4:G6"/>
    <mergeCell ref="J4:J6"/>
    <mergeCell ref="K4:K6"/>
    <mergeCell ref="A50:K50"/>
    <mergeCell ref="A47:I47"/>
    <mergeCell ref="A51:E51"/>
    <mergeCell ref="A1:I1"/>
    <mergeCell ref="A4:A6"/>
    <mergeCell ref="B4:B6"/>
    <mergeCell ref="C4:C6"/>
    <mergeCell ref="D4:D6"/>
    <mergeCell ref="E4:E6"/>
    <mergeCell ref="A43:B43"/>
    <mergeCell ref="A44:D44"/>
    <mergeCell ref="A38:K38"/>
    <mergeCell ref="A39:K39"/>
    <mergeCell ref="A40:K40"/>
  </mergeCells>
  <phoneticPr fontId="13" type="noConversion"/>
  <hyperlinks>
    <hyperlink ref="N1:P1" location="Contents!A1" display="Back to contents"/>
  </hyperlinks>
  <pageMargins left="0.75" right="0.75" top="1" bottom="1" header="0.5" footer="0.5"/>
  <pageSetup paperSize="9" scale="6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zoomScaleNormal="100" workbookViewId="0">
      <selection sqref="A1:O1"/>
    </sheetView>
  </sheetViews>
  <sheetFormatPr defaultRowHeight="11.25" x14ac:dyDescent="0.2"/>
  <cols>
    <col min="1" max="2" width="4.33203125" style="204" customWidth="1"/>
    <col min="3" max="3" width="5.5" style="204" customWidth="1"/>
    <col min="4" max="4" width="28.83203125" style="204" customWidth="1"/>
    <col min="5" max="5" width="41.5" style="204" customWidth="1"/>
    <col min="6" max="16" width="6.83203125" style="204" customWidth="1"/>
    <col min="17" max="17" width="1.83203125" style="204" customWidth="1"/>
    <col min="18" max="16384" width="9.33203125" style="204"/>
  </cols>
  <sheetData>
    <row r="1" spans="1:20" ht="49.5" customHeight="1" x14ac:dyDescent="0.25">
      <c r="A1" s="968" t="s">
        <v>487</v>
      </c>
      <c r="B1" s="968"/>
      <c r="C1" s="968"/>
      <c r="D1" s="968"/>
      <c r="E1" s="968"/>
      <c r="F1" s="968"/>
      <c r="G1" s="968"/>
      <c r="H1" s="968"/>
      <c r="I1" s="968"/>
      <c r="J1" s="968"/>
      <c r="K1" s="968"/>
      <c r="L1" s="968"/>
      <c r="M1" s="968"/>
      <c r="N1" s="968"/>
      <c r="O1" s="968"/>
      <c r="P1" s="455"/>
      <c r="Q1" s="455"/>
      <c r="R1" s="756" t="s">
        <v>423</v>
      </c>
      <c r="S1" s="756"/>
      <c r="T1" s="756"/>
    </row>
    <row r="2" spans="1:20" ht="16.5" thickBot="1" x14ac:dyDescent="0.25">
      <c r="A2" s="308" t="s">
        <v>245</v>
      </c>
      <c r="B2" s="308"/>
      <c r="C2" s="308"/>
      <c r="D2" s="308"/>
      <c r="E2" s="308"/>
      <c r="F2" s="309"/>
      <c r="G2" s="309"/>
      <c r="H2" s="309"/>
      <c r="I2" s="309"/>
      <c r="J2" s="309"/>
      <c r="K2" s="309"/>
      <c r="L2" s="309"/>
      <c r="M2" s="309"/>
      <c r="N2" s="309"/>
      <c r="O2" s="309"/>
      <c r="P2" s="309"/>
      <c r="Q2" s="481"/>
    </row>
    <row r="3" spans="1:20" ht="12.75" x14ac:dyDescent="0.2">
      <c r="A3" s="965" t="s">
        <v>152</v>
      </c>
      <c r="B3" s="965"/>
      <c r="C3" s="965"/>
      <c r="D3" s="965"/>
      <c r="E3" s="965"/>
      <c r="F3" s="947">
        <v>2004</v>
      </c>
      <c r="G3" s="947">
        <v>2005</v>
      </c>
      <c r="H3" s="947">
        <v>2006</v>
      </c>
      <c r="I3" s="947">
        <v>2007</v>
      </c>
      <c r="J3" s="947">
        <v>2008</v>
      </c>
      <c r="K3" s="947">
        <v>2009</v>
      </c>
      <c r="L3" s="950">
        <v>2010</v>
      </c>
      <c r="M3" s="947">
        <v>2011</v>
      </c>
      <c r="N3" s="947">
        <v>2012</v>
      </c>
      <c r="O3" s="950">
        <v>2013</v>
      </c>
      <c r="P3" s="950">
        <v>2014</v>
      </c>
      <c r="Q3" s="453"/>
    </row>
    <row r="4" spans="1:20" s="205" customFormat="1" ht="12.75" x14ac:dyDescent="0.2">
      <c r="A4" s="966"/>
      <c r="B4" s="966"/>
      <c r="C4" s="966"/>
      <c r="D4" s="966"/>
      <c r="E4" s="966"/>
      <c r="F4" s="948"/>
      <c r="G4" s="948"/>
      <c r="H4" s="948"/>
      <c r="I4" s="948"/>
      <c r="J4" s="948"/>
      <c r="K4" s="948"/>
      <c r="L4" s="951"/>
      <c r="M4" s="948"/>
      <c r="N4" s="948"/>
      <c r="O4" s="951"/>
      <c r="P4" s="951"/>
      <c r="Q4" s="453"/>
    </row>
    <row r="5" spans="1:20" s="205" customFormat="1" ht="12.75" x14ac:dyDescent="0.2">
      <c r="A5" s="967"/>
      <c r="B5" s="967"/>
      <c r="C5" s="967"/>
      <c r="D5" s="967"/>
      <c r="E5" s="967"/>
      <c r="F5" s="949"/>
      <c r="G5" s="949"/>
      <c r="H5" s="949"/>
      <c r="I5" s="949"/>
      <c r="J5" s="949"/>
      <c r="K5" s="949"/>
      <c r="L5" s="952"/>
      <c r="M5" s="949"/>
      <c r="N5" s="949"/>
      <c r="O5" s="952"/>
      <c r="P5" s="952"/>
      <c r="Q5" s="453"/>
    </row>
    <row r="6" spans="1:20" s="205" customFormat="1" ht="12.75" x14ac:dyDescent="0.2">
      <c r="A6" s="206"/>
      <c r="B6" s="206"/>
      <c r="C6" s="206"/>
      <c r="D6" s="206"/>
      <c r="E6" s="206"/>
      <c r="F6" s="207"/>
      <c r="G6" s="207"/>
      <c r="H6" s="207"/>
      <c r="I6" s="207"/>
      <c r="J6" s="207"/>
      <c r="K6" s="145"/>
      <c r="L6" s="145"/>
      <c r="M6" s="109"/>
      <c r="N6" s="109"/>
    </row>
    <row r="7" spans="1:20" s="205" customFormat="1" ht="15.75" customHeight="1" x14ac:dyDescent="0.2">
      <c r="A7" s="964" t="s">
        <v>253</v>
      </c>
      <c r="B7" s="964"/>
      <c r="C7" s="964"/>
      <c r="D7" s="964"/>
      <c r="E7" s="964"/>
      <c r="F7" s="166">
        <v>546</v>
      </c>
      <c r="G7" s="166">
        <v>480</v>
      </c>
      <c r="H7" s="166">
        <v>577</v>
      </c>
      <c r="I7" s="166">
        <v>630</v>
      </c>
      <c r="J7" s="166">
        <v>737</v>
      </c>
      <c r="K7" s="166">
        <v>716</v>
      </c>
      <c r="L7" s="166">
        <v>692</v>
      </c>
      <c r="M7" s="144">
        <v>749</v>
      </c>
      <c r="N7" s="144">
        <v>734</v>
      </c>
      <c r="O7" s="205">
        <v>685</v>
      </c>
      <c r="P7" s="205">
        <v>743</v>
      </c>
    </row>
    <row r="8" spans="1:20" s="205" customFormat="1" ht="6" customHeight="1" x14ac:dyDescent="0.2">
      <c r="A8" s="109"/>
      <c r="B8" s="109"/>
      <c r="C8" s="208"/>
      <c r="D8" s="208"/>
      <c r="E8" s="208"/>
      <c r="F8" s="164"/>
      <c r="G8" s="164"/>
      <c r="H8" s="164"/>
      <c r="I8" s="164"/>
      <c r="J8" s="164"/>
      <c r="K8" s="166"/>
      <c r="L8" s="166"/>
      <c r="M8" s="109"/>
      <c r="N8" s="109"/>
    </row>
    <row r="9" spans="1:20" s="205" customFormat="1" ht="12.75" x14ac:dyDescent="0.2">
      <c r="A9" s="961" t="s">
        <v>97</v>
      </c>
      <c r="B9" s="961"/>
      <c r="C9" s="961"/>
      <c r="D9" s="961"/>
      <c r="E9" s="208"/>
      <c r="F9" s="164"/>
      <c r="G9" s="164"/>
      <c r="H9" s="164"/>
      <c r="I9" s="164"/>
      <c r="J9" s="164"/>
      <c r="K9" s="166"/>
      <c r="L9" s="166"/>
      <c r="M9" s="109"/>
      <c r="N9" s="109"/>
    </row>
    <row r="10" spans="1:20" s="205" customFormat="1" ht="42" customHeight="1" x14ac:dyDescent="0.2">
      <c r="A10" s="109"/>
      <c r="B10" s="109"/>
      <c r="C10" s="963" t="s">
        <v>254</v>
      </c>
      <c r="D10" s="960"/>
      <c r="E10" s="960"/>
      <c r="F10" s="164">
        <v>356</v>
      </c>
      <c r="G10" s="164">
        <v>336</v>
      </c>
      <c r="H10" s="164">
        <v>421</v>
      </c>
      <c r="I10" s="164">
        <v>455</v>
      </c>
      <c r="J10" s="164">
        <v>574</v>
      </c>
      <c r="K10" s="164">
        <v>545</v>
      </c>
      <c r="L10" s="164">
        <v>485</v>
      </c>
      <c r="M10" s="193">
        <v>584</v>
      </c>
      <c r="N10" s="193">
        <v>581</v>
      </c>
      <c r="O10" s="193">
        <v>527</v>
      </c>
      <c r="P10" s="193">
        <v>613</v>
      </c>
      <c r="Q10" s="193"/>
    </row>
    <row r="11" spans="1:20" s="205" customFormat="1" ht="6" customHeight="1" x14ac:dyDescent="0.2">
      <c r="A11" s="208"/>
      <c r="B11" s="208"/>
      <c r="C11" s="109"/>
      <c r="D11" s="109"/>
      <c r="E11" s="109"/>
      <c r="F11" s="164"/>
      <c r="G11" s="164"/>
      <c r="H11" s="164"/>
      <c r="I11" s="164"/>
      <c r="J11" s="164"/>
      <c r="K11" s="166"/>
      <c r="L11" s="194"/>
      <c r="M11" s="109"/>
      <c r="N11" s="109"/>
    </row>
    <row r="12" spans="1:20" s="205" customFormat="1" ht="30.75" customHeight="1" x14ac:dyDescent="0.2">
      <c r="A12" s="208"/>
      <c r="B12" s="208"/>
      <c r="C12" s="960" t="s">
        <v>16</v>
      </c>
      <c r="D12" s="960"/>
      <c r="E12" s="960"/>
      <c r="F12" s="164"/>
      <c r="G12" s="164"/>
      <c r="H12" s="164"/>
      <c r="I12" s="164"/>
      <c r="J12" s="164"/>
      <c r="K12" s="166"/>
      <c r="L12" s="194"/>
      <c r="M12" s="109"/>
      <c r="N12" s="109"/>
    </row>
    <row r="13" spans="1:20" s="205" customFormat="1" ht="30" customHeight="1" x14ac:dyDescent="0.2">
      <c r="A13" s="208"/>
      <c r="B13" s="208"/>
      <c r="C13" s="969" t="s">
        <v>17</v>
      </c>
      <c r="D13" s="960"/>
      <c r="E13" s="960"/>
      <c r="F13" s="166">
        <v>6</v>
      </c>
      <c r="G13" s="166">
        <v>12</v>
      </c>
      <c r="H13" s="166">
        <v>13</v>
      </c>
      <c r="I13" s="166">
        <v>10</v>
      </c>
      <c r="J13" s="166">
        <v>23</v>
      </c>
      <c r="K13" s="166">
        <v>22</v>
      </c>
      <c r="L13" s="166">
        <v>33</v>
      </c>
      <c r="M13" s="144">
        <v>16</v>
      </c>
      <c r="N13" s="144">
        <v>14</v>
      </c>
      <c r="O13" s="205">
        <v>22</v>
      </c>
      <c r="P13" s="205">
        <v>22</v>
      </c>
    </row>
    <row r="14" spans="1:20" s="205" customFormat="1" ht="30.75" customHeight="1" x14ac:dyDescent="0.2">
      <c r="A14" s="124"/>
      <c r="B14" s="124"/>
      <c r="C14" s="956" t="s">
        <v>11</v>
      </c>
      <c r="D14" s="960"/>
      <c r="E14" s="960"/>
      <c r="F14" s="124">
        <v>0</v>
      </c>
      <c r="G14" s="124">
        <v>1</v>
      </c>
      <c r="H14" s="109">
        <v>2</v>
      </c>
      <c r="I14" s="194">
        <v>8</v>
      </c>
      <c r="J14" s="194">
        <v>10</v>
      </c>
      <c r="K14" s="194">
        <v>3</v>
      </c>
      <c r="L14" s="166">
        <v>5</v>
      </c>
      <c r="M14" s="194">
        <v>4</v>
      </c>
      <c r="N14" s="194">
        <v>1</v>
      </c>
      <c r="O14" s="205">
        <v>4</v>
      </c>
      <c r="P14" s="205">
        <v>5</v>
      </c>
    </row>
    <row r="15" spans="1:20" s="205" customFormat="1" ht="6" customHeight="1" x14ac:dyDescent="0.2">
      <c r="A15" s="124"/>
      <c r="B15" s="124"/>
      <c r="C15" s="209"/>
      <c r="D15" s="209"/>
      <c r="E15" s="209"/>
      <c r="F15" s="124"/>
      <c r="G15" s="124"/>
      <c r="H15" s="109"/>
      <c r="I15" s="194"/>
      <c r="J15" s="194"/>
      <c r="K15" s="194"/>
      <c r="L15" s="166"/>
      <c r="M15" s="109"/>
      <c r="N15" s="109"/>
    </row>
    <row r="16" spans="1:20" s="205" customFormat="1" ht="30" customHeight="1" x14ac:dyDescent="0.2">
      <c r="A16" s="124"/>
      <c r="B16" s="124"/>
      <c r="C16" s="956" t="s">
        <v>18</v>
      </c>
      <c r="D16" s="956"/>
      <c r="E16" s="956"/>
      <c r="F16" s="163">
        <f t="shared" ref="F16:P16" si="0">F7-F10-F13-F14</f>
        <v>184</v>
      </c>
      <c r="G16" s="163">
        <f t="shared" si="0"/>
        <v>131</v>
      </c>
      <c r="H16" s="163">
        <f t="shared" si="0"/>
        <v>141</v>
      </c>
      <c r="I16" s="163">
        <f t="shared" si="0"/>
        <v>157</v>
      </c>
      <c r="J16" s="163">
        <f t="shared" si="0"/>
        <v>130</v>
      </c>
      <c r="K16" s="163">
        <f t="shared" si="0"/>
        <v>146</v>
      </c>
      <c r="L16" s="163">
        <f t="shared" si="0"/>
        <v>169</v>
      </c>
      <c r="M16" s="163">
        <f t="shared" si="0"/>
        <v>145</v>
      </c>
      <c r="N16" s="163">
        <f t="shared" si="0"/>
        <v>138</v>
      </c>
      <c r="O16" s="163">
        <f t="shared" si="0"/>
        <v>132</v>
      </c>
      <c r="P16" s="163">
        <f t="shared" si="0"/>
        <v>103</v>
      </c>
      <c r="Q16" s="163"/>
    </row>
    <row r="17" spans="1:17" s="205" customFormat="1" ht="12.75" x14ac:dyDescent="0.2">
      <c r="A17" s="124"/>
      <c r="B17" s="124"/>
      <c r="C17" s="124"/>
      <c r="D17" s="124"/>
      <c r="E17" s="124"/>
      <c r="F17" s="163"/>
      <c r="G17" s="163"/>
      <c r="H17" s="163"/>
      <c r="I17" s="163"/>
      <c r="J17" s="163"/>
      <c r="K17" s="194"/>
      <c r="L17" s="194"/>
      <c r="M17" s="109"/>
      <c r="N17" s="109"/>
    </row>
    <row r="18" spans="1:17" s="205" customFormat="1" ht="31.5" customHeight="1" x14ac:dyDescent="0.2">
      <c r="A18" s="962" t="s">
        <v>377</v>
      </c>
      <c r="B18" s="963"/>
      <c r="C18" s="963"/>
      <c r="D18" s="963"/>
      <c r="E18" s="963"/>
      <c r="F18" s="124"/>
      <c r="G18" s="124"/>
      <c r="H18" s="109"/>
      <c r="I18" s="194"/>
      <c r="J18" s="194"/>
      <c r="K18" s="194"/>
      <c r="L18" s="194"/>
      <c r="M18" s="109"/>
      <c r="N18" s="109"/>
    </row>
    <row r="19" spans="1:17" s="205" customFormat="1" ht="6" customHeight="1" x14ac:dyDescent="0.2">
      <c r="A19" s="124"/>
      <c r="B19" s="124"/>
      <c r="C19" s="124"/>
      <c r="D19" s="124"/>
      <c r="E19" s="124"/>
      <c r="F19" s="124"/>
      <c r="G19" s="124"/>
      <c r="H19" s="109"/>
      <c r="I19" s="194"/>
      <c r="J19" s="194"/>
      <c r="K19" s="194"/>
      <c r="L19" s="194"/>
      <c r="M19" s="109"/>
      <c r="N19" s="109"/>
    </row>
    <row r="20" spans="1:17" s="205" customFormat="1" ht="14.25" x14ac:dyDescent="0.2">
      <c r="A20" s="124"/>
      <c r="B20" s="955" t="s">
        <v>19</v>
      </c>
      <c r="C20" s="955"/>
      <c r="D20" s="955"/>
      <c r="E20" s="955"/>
      <c r="F20" s="124"/>
      <c r="G20" s="124"/>
      <c r="H20" s="109"/>
      <c r="I20" s="194"/>
      <c r="J20" s="194"/>
      <c r="K20" s="194"/>
      <c r="L20" s="194"/>
      <c r="M20" s="109"/>
      <c r="N20" s="109"/>
    </row>
    <row r="21" spans="1:17" s="205" customFormat="1" ht="6" customHeight="1" x14ac:dyDescent="0.2">
      <c r="A21" s="124"/>
      <c r="B21" s="124"/>
      <c r="C21" s="124"/>
      <c r="D21" s="124"/>
      <c r="E21" s="124"/>
      <c r="F21" s="124"/>
      <c r="G21" s="124"/>
      <c r="H21" s="109"/>
      <c r="I21" s="194"/>
      <c r="J21" s="194"/>
      <c r="K21" s="194"/>
      <c r="L21" s="194"/>
      <c r="M21" s="109"/>
      <c r="N21" s="109"/>
    </row>
    <row r="22" spans="1:17" s="205" customFormat="1" ht="12.75" x14ac:dyDescent="0.2">
      <c r="A22" s="124"/>
      <c r="B22" s="124"/>
      <c r="C22" s="955" t="s">
        <v>153</v>
      </c>
      <c r="D22" s="955"/>
      <c r="E22" s="109" t="s">
        <v>154</v>
      </c>
      <c r="F22" s="124">
        <v>5</v>
      </c>
      <c r="G22" s="124">
        <v>10</v>
      </c>
      <c r="H22" s="109">
        <v>14</v>
      </c>
      <c r="I22" s="194">
        <v>12</v>
      </c>
      <c r="J22" s="194">
        <v>18</v>
      </c>
      <c r="K22" s="194">
        <v>21</v>
      </c>
      <c r="L22" s="194">
        <v>19</v>
      </c>
      <c r="M22" s="194">
        <v>25</v>
      </c>
      <c r="N22" s="194">
        <v>22</v>
      </c>
      <c r="O22" s="205">
        <v>23</v>
      </c>
      <c r="P22" s="205">
        <v>18</v>
      </c>
    </row>
    <row r="23" spans="1:17" s="205" customFormat="1" ht="12.75" x14ac:dyDescent="0.2">
      <c r="A23" s="124"/>
      <c r="B23" s="124"/>
      <c r="C23" s="955" t="s">
        <v>155</v>
      </c>
      <c r="D23" s="955"/>
      <c r="E23" s="109" t="s">
        <v>156</v>
      </c>
      <c r="F23" s="124">
        <v>16</v>
      </c>
      <c r="G23" s="124">
        <v>31</v>
      </c>
      <c r="H23" s="109">
        <v>19</v>
      </c>
      <c r="I23" s="194">
        <v>21</v>
      </c>
      <c r="J23" s="194">
        <v>18</v>
      </c>
      <c r="K23" s="194">
        <v>17</v>
      </c>
      <c r="L23" s="194">
        <v>21</v>
      </c>
      <c r="M23" s="194">
        <v>16</v>
      </c>
      <c r="N23" s="194">
        <v>18</v>
      </c>
      <c r="O23" s="205">
        <v>14</v>
      </c>
      <c r="P23" s="205">
        <v>14</v>
      </c>
    </row>
    <row r="24" spans="1:17" s="205" customFormat="1" ht="6" customHeight="1" x14ac:dyDescent="0.2">
      <c r="A24" s="124"/>
      <c r="B24" s="124"/>
      <c r="C24" s="124"/>
      <c r="D24" s="124"/>
      <c r="E24" s="124"/>
      <c r="F24" s="124"/>
      <c r="G24" s="124"/>
      <c r="H24" s="109"/>
      <c r="I24" s="194"/>
      <c r="J24" s="194"/>
      <c r="K24" s="194"/>
      <c r="L24" s="194"/>
      <c r="M24" s="109"/>
      <c r="N24" s="109"/>
    </row>
    <row r="25" spans="1:17" s="205" customFormat="1" ht="15.75" customHeight="1" x14ac:dyDescent="0.2">
      <c r="A25" s="124"/>
      <c r="B25" s="955" t="s">
        <v>157</v>
      </c>
      <c r="C25" s="955"/>
      <c r="D25" s="955"/>
      <c r="E25" s="955"/>
      <c r="F25" s="124">
        <f t="shared" ref="F25:P25" si="1">F22+F23</f>
        <v>21</v>
      </c>
      <c r="G25" s="124">
        <f t="shared" si="1"/>
        <v>41</v>
      </c>
      <c r="H25" s="124">
        <f t="shared" si="1"/>
        <v>33</v>
      </c>
      <c r="I25" s="124">
        <f t="shared" si="1"/>
        <v>33</v>
      </c>
      <c r="J25" s="124">
        <f t="shared" si="1"/>
        <v>36</v>
      </c>
      <c r="K25" s="124">
        <f t="shared" si="1"/>
        <v>38</v>
      </c>
      <c r="L25" s="124">
        <f t="shared" si="1"/>
        <v>40</v>
      </c>
      <c r="M25" s="124">
        <f t="shared" si="1"/>
        <v>41</v>
      </c>
      <c r="N25" s="124">
        <f t="shared" si="1"/>
        <v>40</v>
      </c>
      <c r="O25" s="124">
        <f t="shared" si="1"/>
        <v>37</v>
      </c>
      <c r="P25" s="124">
        <f t="shared" si="1"/>
        <v>32</v>
      </c>
      <c r="Q25" s="124"/>
    </row>
    <row r="26" spans="1:17" s="205" customFormat="1" ht="12.75" x14ac:dyDescent="0.2">
      <c r="A26" s="124"/>
      <c r="B26" s="124"/>
      <c r="C26" s="88"/>
      <c r="D26" s="88"/>
      <c r="E26" s="88"/>
      <c r="F26" s="124"/>
      <c r="G26" s="124"/>
      <c r="H26" s="124"/>
      <c r="I26" s="124"/>
      <c r="J26" s="124"/>
      <c r="K26" s="124"/>
      <c r="L26" s="109"/>
      <c r="M26" s="109"/>
      <c r="N26" s="109"/>
    </row>
    <row r="27" spans="1:17" s="205" customFormat="1" ht="15.75" customHeight="1" x14ac:dyDescent="0.2">
      <c r="A27" s="953" t="s">
        <v>158</v>
      </c>
      <c r="B27" s="953"/>
      <c r="C27" s="953"/>
      <c r="D27" s="953"/>
      <c r="E27" s="953"/>
      <c r="F27" s="124"/>
      <c r="G27" s="124"/>
      <c r="H27" s="124"/>
      <c r="I27" s="124"/>
      <c r="J27" s="124"/>
      <c r="K27" s="124"/>
      <c r="L27" s="109"/>
      <c r="M27" s="109"/>
      <c r="N27" s="109"/>
    </row>
    <row r="28" spans="1:17" s="205" customFormat="1" ht="6" customHeight="1" x14ac:dyDescent="0.2">
      <c r="A28" s="124"/>
      <c r="B28" s="124"/>
      <c r="C28" s="88"/>
      <c r="D28" s="88"/>
      <c r="E28" s="88"/>
      <c r="F28" s="124"/>
      <c r="G28" s="124"/>
      <c r="H28" s="124"/>
      <c r="I28" s="124"/>
      <c r="J28" s="124"/>
      <c r="K28" s="124"/>
      <c r="L28" s="109"/>
      <c r="M28" s="109"/>
      <c r="N28" s="109"/>
    </row>
    <row r="29" spans="1:17" s="205" customFormat="1" ht="15" customHeight="1" x14ac:dyDescent="0.2">
      <c r="A29" s="124"/>
      <c r="B29" s="954" t="s">
        <v>378</v>
      </c>
      <c r="C29" s="955"/>
      <c r="D29" s="955"/>
      <c r="E29" s="955"/>
      <c r="F29" s="124">
        <v>1</v>
      </c>
      <c r="G29" s="124">
        <v>4</v>
      </c>
      <c r="H29" s="124">
        <v>9</v>
      </c>
      <c r="I29" s="124">
        <v>10</v>
      </c>
      <c r="J29" s="124">
        <v>3</v>
      </c>
      <c r="K29" s="210">
        <v>4</v>
      </c>
      <c r="L29" s="211">
        <v>17</v>
      </c>
      <c r="M29" s="211" t="s">
        <v>85</v>
      </c>
      <c r="N29" s="211" t="s">
        <v>85</v>
      </c>
      <c r="O29" s="211" t="s">
        <v>85</v>
      </c>
      <c r="P29" s="211" t="s">
        <v>85</v>
      </c>
      <c r="Q29" s="211"/>
    </row>
    <row r="30" spans="1:17" s="205" customFormat="1" ht="15" customHeight="1" x14ac:dyDescent="0.2">
      <c r="A30" s="124"/>
      <c r="B30" s="220"/>
      <c r="C30" s="220"/>
      <c r="D30" s="220"/>
      <c r="E30" s="220"/>
      <c r="F30" s="124"/>
      <c r="G30" s="124"/>
      <c r="H30" s="124"/>
      <c r="I30" s="124"/>
      <c r="J30" s="124"/>
      <c r="K30" s="210"/>
      <c r="L30" s="211"/>
      <c r="M30" s="211"/>
      <c r="N30" s="211"/>
    </row>
    <row r="31" spans="1:17" s="205" customFormat="1" ht="6" customHeight="1" x14ac:dyDescent="0.2">
      <c r="A31" s="228"/>
      <c r="B31" s="228"/>
      <c r="C31" s="227"/>
      <c r="D31" s="227"/>
      <c r="E31" s="227"/>
      <c r="F31" s="210"/>
      <c r="G31" s="210"/>
      <c r="H31" s="210"/>
      <c r="I31" s="210"/>
      <c r="J31" s="210"/>
      <c r="K31" s="210"/>
      <c r="L31" s="210"/>
      <c r="M31" s="210"/>
      <c r="N31" s="210"/>
    </row>
    <row r="32" spans="1:17" ht="12.75" x14ac:dyDescent="0.2">
      <c r="A32" s="212"/>
      <c r="B32" s="212"/>
      <c r="C32" s="212"/>
      <c r="D32" s="212"/>
      <c r="E32" s="212"/>
      <c r="F32" s="212"/>
      <c r="G32" s="212"/>
      <c r="H32" s="212"/>
      <c r="I32" s="212"/>
      <c r="J32" s="212"/>
      <c r="K32" s="212"/>
      <c r="L32" s="212"/>
      <c r="M32" s="212"/>
      <c r="N32" s="212"/>
      <c r="O32" s="212"/>
      <c r="P32" s="212"/>
      <c r="Q32" s="481"/>
    </row>
    <row r="33" spans="1:17" ht="15" x14ac:dyDescent="0.2">
      <c r="A33" s="198"/>
      <c r="B33" s="198"/>
      <c r="C33" s="198"/>
      <c r="D33" s="198"/>
      <c r="E33" s="198"/>
      <c r="F33" s="53"/>
      <c r="G33" s="53"/>
      <c r="H33" s="53"/>
      <c r="I33" s="53"/>
      <c r="J33" s="53"/>
      <c r="K33" s="53"/>
      <c r="L33" s="53"/>
      <c r="M33" s="53"/>
      <c r="N33" s="53"/>
      <c r="O33" s="53"/>
      <c r="P33" s="53"/>
      <c r="Q33" s="53"/>
    </row>
    <row r="34" spans="1:17" s="213" customFormat="1" x14ac:dyDescent="0.2">
      <c r="A34" s="959" t="s">
        <v>210</v>
      </c>
      <c r="B34" s="959"/>
      <c r="C34" s="959"/>
      <c r="D34" s="216"/>
      <c r="E34" s="216"/>
      <c r="F34" s="203"/>
      <c r="G34" s="203"/>
      <c r="H34" s="203"/>
      <c r="I34" s="203"/>
      <c r="J34" s="203"/>
      <c r="K34" s="203"/>
      <c r="L34" s="203"/>
      <c r="M34" s="203"/>
      <c r="N34" s="203"/>
    </row>
    <row r="35" spans="1:17" s="213" customFormat="1" ht="12.75" customHeight="1" x14ac:dyDescent="0.2">
      <c r="A35" s="847" t="s">
        <v>3</v>
      </c>
      <c r="B35" s="848"/>
      <c r="C35" s="848"/>
      <c r="D35" s="848"/>
      <c r="E35" s="848"/>
      <c r="F35" s="848"/>
      <c r="G35" s="848"/>
      <c r="H35" s="848"/>
      <c r="I35" s="848"/>
      <c r="J35" s="848"/>
      <c r="K35" s="848"/>
      <c r="L35" s="848"/>
      <c r="M35" s="848"/>
      <c r="N35" s="848"/>
    </row>
    <row r="36" spans="1:17" s="213" customFormat="1" ht="13.5" customHeight="1" x14ac:dyDescent="0.2">
      <c r="A36" s="853" t="s">
        <v>12</v>
      </c>
      <c r="B36" s="853"/>
      <c r="C36" s="853"/>
      <c r="D36" s="853"/>
      <c r="E36" s="853"/>
      <c r="F36" s="853"/>
      <c r="G36" s="853"/>
      <c r="H36" s="853"/>
      <c r="I36" s="853"/>
      <c r="J36" s="853"/>
      <c r="K36" s="853"/>
      <c r="L36" s="203"/>
      <c r="M36" s="203"/>
      <c r="N36" s="203"/>
    </row>
    <row r="37" spans="1:17" s="213" customFormat="1" ht="22.5" customHeight="1" x14ac:dyDescent="0.2">
      <c r="A37" s="877" t="s">
        <v>13</v>
      </c>
      <c r="B37" s="824"/>
      <c r="C37" s="824"/>
      <c r="D37" s="824"/>
      <c r="E37" s="824"/>
      <c r="F37" s="824"/>
      <c r="G37" s="824"/>
      <c r="H37" s="824"/>
      <c r="I37" s="824"/>
      <c r="J37" s="824"/>
      <c r="K37" s="824"/>
      <c r="L37" s="824"/>
      <c r="M37" s="824"/>
      <c r="N37" s="824"/>
    </row>
    <row r="38" spans="1:17" s="213" customFormat="1" ht="12.75" customHeight="1" x14ac:dyDescent="0.2">
      <c r="A38" s="853" t="s">
        <v>14</v>
      </c>
      <c r="B38" s="853"/>
      <c r="C38" s="853"/>
      <c r="D38" s="853"/>
      <c r="E38" s="853"/>
      <c r="F38" s="853"/>
      <c r="G38" s="853"/>
      <c r="H38" s="853"/>
      <c r="I38" s="853"/>
      <c r="J38" s="853"/>
      <c r="K38" s="853"/>
      <c r="L38" s="853"/>
      <c r="M38" s="853"/>
      <c r="N38" s="203"/>
    </row>
    <row r="39" spans="1:17" s="213" customFormat="1" x14ac:dyDescent="0.2">
      <c r="A39" s="847" t="s">
        <v>428</v>
      </c>
      <c r="B39" s="848"/>
      <c r="C39" s="848"/>
      <c r="D39" s="848"/>
      <c r="E39" s="848"/>
      <c r="F39" s="848"/>
      <c r="G39" s="848"/>
      <c r="H39" s="848"/>
      <c r="I39" s="848"/>
      <c r="J39" s="848"/>
      <c r="K39" s="848"/>
      <c r="L39" s="848"/>
      <c r="M39" s="848"/>
      <c r="N39" s="848"/>
    </row>
    <row r="40" spans="1:17" s="213" customFormat="1" ht="23.25" customHeight="1" x14ac:dyDescent="0.2">
      <c r="A40" s="875" t="s">
        <v>15</v>
      </c>
      <c r="B40" s="824"/>
      <c r="C40" s="824"/>
      <c r="D40" s="824"/>
      <c r="E40" s="824"/>
      <c r="F40" s="824"/>
      <c r="G40" s="824"/>
      <c r="H40" s="824"/>
      <c r="I40" s="824"/>
      <c r="J40" s="824"/>
      <c r="K40" s="824"/>
      <c r="L40" s="824"/>
      <c r="M40" s="824"/>
      <c r="N40" s="824"/>
    </row>
    <row r="41" spans="1:17" s="213" customFormat="1" x14ac:dyDescent="0.2">
      <c r="A41" s="139"/>
      <c r="B41" s="219"/>
      <c r="C41" s="219"/>
      <c r="D41" s="219"/>
      <c r="E41" s="219"/>
      <c r="F41" s="219"/>
      <c r="G41" s="219"/>
      <c r="H41" s="219"/>
      <c r="I41" s="219"/>
      <c r="J41" s="219"/>
      <c r="K41" s="219"/>
      <c r="L41" s="219"/>
      <c r="M41" s="219"/>
      <c r="N41" s="219"/>
    </row>
    <row r="42" spans="1:17" s="213" customFormat="1" x14ac:dyDescent="0.2">
      <c r="A42" s="957" t="s">
        <v>440</v>
      </c>
      <c r="B42" s="958"/>
      <c r="C42" s="958"/>
      <c r="D42" s="958"/>
      <c r="E42" s="219"/>
      <c r="F42" s="219"/>
      <c r="G42" s="219"/>
      <c r="H42" s="219"/>
      <c r="I42" s="219"/>
      <c r="J42" s="219"/>
      <c r="K42" s="219"/>
      <c r="L42" s="219"/>
      <c r="M42" s="219"/>
      <c r="N42" s="219"/>
    </row>
    <row r="43" spans="1:17" s="213" customFormat="1" ht="12.75" customHeight="1" x14ac:dyDescent="0.2">
      <c r="A43" s="40" t="s">
        <v>251</v>
      </c>
      <c r="B43" s="216"/>
      <c r="C43" s="216"/>
      <c r="D43" s="216"/>
      <c r="E43" s="216"/>
      <c r="F43" s="203"/>
      <c r="G43" s="203"/>
      <c r="H43" s="203"/>
      <c r="I43" s="203"/>
      <c r="J43" s="203"/>
      <c r="K43" s="203"/>
      <c r="L43" s="203"/>
      <c r="M43" s="203"/>
      <c r="N43" s="203"/>
    </row>
    <row r="44" spans="1:17" s="213" customFormat="1" x14ac:dyDescent="0.2">
      <c r="E44" s="216"/>
      <c r="F44" s="203"/>
      <c r="G44" s="203"/>
      <c r="H44" s="203"/>
      <c r="I44" s="203"/>
      <c r="J44" s="203"/>
      <c r="K44" s="203"/>
      <c r="L44" s="203"/>
      <c r="M44" s="203"/>
      <c r="N44" s="203"/>
    </row>
    <row r="45" spans="1:17" s="213" customFormat="1" ht="10.5" customHeight="1" x14ac:dyDescent="0.2">
      <c r="A45" s="214"/>
      <c r="B45" s="214"/>
      <c r="C45" s="214"/>
      <c r="D45" s="214"/>
      <c r="E45" s="214"/>
    </row>
    <row r="46" spans="1:17" s="213" customFormat="1" x14ac:dyDescent="0.2">
      <c r="A46" s="214"/>
      <c r="B46" s="214"/>
      <c r="C46" s="214"/>
      <c r="D46" s="214"/>
      <c r="E46" s="214"/>
    </row>
    <row r="47" spans="1:17" ht="15" x14ac:dyDescent="0.2">
      <c r="A47" s="215"/>
      <c r="B47" s="215"/>
      <c r="C47" s="215"/>
      <c r="D47" s="215"/>
      <c r="E47" s="215"/>
    </row>
    <row r="48" spans="1:17" ht="15" x14ac:dyDescent="0.2">
      <c r="A48" s="215"/>
      <c r="B48" s="215"/>
      <c r="C48" s="215"/>
      <c r="D48" s="215"/>
      <c r="E48" s="215"/>
    </row>
    <row r="49" spans="1:5" ht="15" x14ac:dyDescent="0.2">
      <c r="A49" s="215"/>
      <c r="B49" s="215"/>
      <c r="C49" s="215"/>
      <c r="D49" s="215"/>
      <c r="E49" s="215"/>
    </row>
    <row r="50" spans="1:5" ht="15" x14ac:dyDescent="0.2">
      <c r="A50" s="215"/>
      <c r="B50" s="215"/>
      <c r="C50" s="215"/>
      <c r="D50" s="215"/>
      <c r="E50" s="215"/>
    </row>
    <row r="51" spans="1:5" ht="15" x14ac:dyDescent="0.2">
      <c r="A51" s="215"/>
      <c r="B51" s="215"/>
      <c r="C51" s="215"/>
      <c r="D51" s="215"/>
      <c r="E51" s="215"/>
    </row>
    <row r="52" spans="1:5" ht="15" x14ac:dyDescent="0.2">
      <c r="A52" s="215"/>
      <c r="B52" s="215"/>
      <c r="C52" s="215"/>
      <c r="D52" s="215"/>
      <c r="E52" s="215"/>
    </row>
    <row r="53" spans="1:5" ht="15" x14ac:dyDescent="0.2">
      <c r="A53" s="215"/>
      <c r="B53" s="215"/>
      <c r="C53" s="215"/>
      <c r="D53" s="215"/>
      <c r="E53" s="215"/>
    </row>
    <row r="54" spans="1:5" ht="15" x14ac:dyDescent="0.2">
      <c r="A54" s="215"/>
      <c r="B54" s="215"/>
      <c r="C54" s="215"/>
      <c r="D54" s="215"/>
      <c r="E54" s="215"/>
    </row>
    <row r="55" spans="1:5" ht="15" x14ac:dyDescent="0.2">
      <c r="A55" s="215"/>
      <c r="B55" s="215"/>
      <c r="C55" s="215"/>
      <c r="D55" s="215"/>
      <c r="E55" s="215"/>
    </row>
    <row r="56" spans="1:5" ht="15" x14ac:dyDescent="0.2">
      <c r="A56" s="215"/>
      <c r="B56" s="215"/>
      <c r="C56" s="215"/>
      <c r="D56" s="215"/>
      <c r="E56" s="215"/>
    </row>
    <row r="57" spans="1:5" ht="15" x14ac:dyDescent="0.2">
      <c r="A57" s="215"/>
      <c r="B57" s="215"/>
      <c r="C57" s="215"/>
      <c r="D57" s="215"/>
      <c r="E57" s="215"/>
    </row>
    <row r="58" spans="1:5" ht="15" x14ac:dyDescent="0.2">
      <c r="A58" s="215"/>
      <c r="B58" s="215"/>
      <c r="C58" s="215"/>
      <c r="D58" s="215"/>
      <c r="E58" s="215"/>
    </row>
    <row r="59" spans="1:5" ht="15" x14ac:dyDescent="0.2">
      <c r="A59" s="215"/>
      <c r="B59" s="215"/>
      <c r="C59" s="215"/>
      <c r="D59" s="215"/>
      <c r="E59" s="215"/>
    </row>
    <row r="60" spans="1:5" ht="15" x14ac:dyDescent="0.2">
      <c r="A60" s="215"/>
      <c r="B60" s="215"/>
      <c r="C60" s="215"/>
      <c r="D60" s="215"/>
      <c r="E60" s="215"/>
    </row>
    <row r="61" spans="1:5" ht="15" x14ac:dyDescent="0.2">
      <c r="A61" s="215"/>
      <c r="B61" s="215"/>
      <c r="C61" s="215"/>
      <c r="D61" s="215"/>
      <c r="E61" s="215"/>
    </row>
    <row r="62" spans="1:5" ht="15" x14ac:dyDescent="0.2">
      <c r="A62" s="215"/>
      <c r="B62" s="215"/>
      <c r="C62" s="215"/>
      <c r="D62" s="215"/>
      <c r="E62" s="215"/>
    </row>
    <row r="63" spans="1:5" ht="15" x14ac:dyDescent="0.2">
      <c r="A63" s="215"/>
      <c r="B63" s="215"/>
      <c r="C63" s="215"/>
      <c r="D63" s="215"/>
      <c r="E63" s="215"/>
    </row>
  </sheetData>
  <mergeCells count="36">
    <mergeCell ref="P3:P5"/>
    <mergeCell ref="R1:T1"/>
    <mergeCell ref="A36:K36"/>
    <mergeCell ref="A38:M38"/>
    <mergeCell ref="I3:I5"/>
    <mergeCell ref="J3:J5"/>
    <mergeCell ref="K3:K5"/>
    <mergeCell ref="L3:L5"/>
    <mergeCell ref="M3:M5"/>
    <mergeCell ref="A3:E5"/>
    <mergeCell ref="A1:O1"/>
    <mergeCell ref="C23:D23"/>
    <mergeCell ref="B25:E25"/>
    <mergeCell ref="C10:E10"/>
    <mergeCell ref="C12:E12"/>
    <mergeCell ref="C13:E13"/>
    <mergeCell ref="C14:E14"/>
    <mergeCell ref="A9:D9"/>
    <mergeCell ref="N3:N5"/>
    <mergeCell ref="A18:E18"/>
    <mergeCell ref="O3:O5"/>
    <mergeCell ref="F3:F5"/>
    <mergeCell ref="A7:E7"/>
    <mergeCell ref="H3:H5"/>
    <mergeCell ref="G3:G5"/>
    <mergeCell ref="A39:N39"/>
    <mergeCell ref="A40:N40"/>
    <mergeCell ref="A42:D42"/>
    <mergeCell ref="A34:C34"/>
    <mergeCell ref="A37:N37"/>
    <mergeCell ref="A35:N35"/>
    <mergeCell ref="A27:E27"/>
    <mergeCell ref="B29:E29"/>
    <mergeCell ref="C16:E16"/>
    <mergeCell ref="B20:E20"/>
    <mergeCell ref="C22:D22"/>
  </mergeCells>
  <phoneticPr fontId="13" type="noConversion"/>
  <hyperlinks>
    <hyperlink ref="R1:T1" location="Contents!A1" display="Back to contents"/>
  </hyperlinks>
  <pageMargins left="0.51" right="0.47" top="0.71" bottom="0.73" header="0.5" footer="0.5"/>
  <pageSetup paperSize="9" scale="6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
  <sheetViews>
    <sheetView workbookViewId="0">
      <selection sqref="A1:K1"/>
    </sheetView>
  </sheetViews>
  <sheetFormatPr defaultRowHeight="11.25" x14ac:dyDescent="0.2"/>
  <cols>
    <col min="1" max="1" width="5.1640625" style="203" customWidth="1"/>
    <col min="2" max="2" width="69" style="203" customWidth="1"/>
    <col min="3" max="3" width="15.83203125" style="203" customWidth="1"/>
    <col min="4" max="4" width="9.1640625" style="203" customWidth="1"/>
    <col min="5" max="5" width="15.83203125" style="203" customWidth="1"/>
    <col min="6" max="6" width="8.83203125" style="203" customWidth="1"/>
    <col min="7" max="7" width="15.83203125" style="203" customWidth="1"/>
    <col min="8" max="8" width="8.83203125" style="203" customWidth="1"/>
    <col min="9" max="9" width="2.6640625" style="203" customWidth="1"/>
    <col min="10" max="11" width="8.83203125" style="203" customWidth="1"/>
    <col min="12" max="12" width="2" style="203" customWidth="1"/>
    <col min="13" max="16384" width="9.33203125" style="203"/>
  </cols>
  <sheetData>
    <row r="1" spans="1:15" ht="33" customHeight="1" x14ac:dyDescent="0.25">
      <c r="A1" s="968" t="s">
        <v>488</v>
      </c>
      <c r="B1" s="968"/>
      <c r="C1" s="968"/>
      <c r="D1" s="968"/>
      <c r="E1" s="968"/>
      <c r="F1" s="968"/>
      <c r="G1" s="968"/>
      <c r="H1" s="968"/>
      <c r="I1" s="968"/>
      <c r="J1" s="968"/>
      <c r="K1" s="968"/>
      <c r="L1" s="219"/>
      <c r="M1" s="756" t="s">
        <v>423</v>
      </c>
      <c r="N1" s="756"/>
      <c r="O1" s="756"/>
    </row>
    <row r="2" spans="1:15" ht="12" thickBot="1" x14ac:dyDescent="0.25">
      <c r="A2" s="310"/>
      <c r="B2" s="310"/>
      <c r="C2" s="310"/>
      <c r="D2" s="310"/>
      <c r="E2" s="310"/>
      <c r="F2" s="310"/>
      <c r="G2" s="310"/>
      <c r="H2" s="310"/>
      <c r="I2" s="310"/>
      <c r="J2" s="310"/>
      <c r="K2" s="310"/>
    </row>
    <row r="3" spans="1:15" ht="12.75" x14ac:dyDescent="0.2">
      <c r="A3" s="250"/>
      <c r="B3" s="238"/>
      <c r="C3" s="247"/>
      <c r="D3" s="247"/>
      <c r="E3" s="247"/>
      <c r="F3" s="247"/>
      <c r="G3" s="247"/>
      <c r="H3" s="247"/>
      <c r="I3" s="247"/>
      <c r="J3" s="247"/>
    </row>
    <row r="4" spans="1:15" ht="15" x14ac:dyDescent="0.2">
      <c r="A4" s="980" t="s">
        <v>429</v>
      </c>
      <c r="B4" s="980"/>
      <c r="C4" s="980"/>
      <c r="D4" s="980"/>
      <c r="E4" s="980"/>
      <c r="F4" s="980"/>
      <c r="G4" s="980"/>
      <c r="H4" s="980"/>
      <c r="I4" s="980"/>
      <c r="J4" s="980"/>
    </row>
    <row r="5" spans="1:15" ht="15.75" x14ac:dyDescent="0.2">
      <c r="A5" s="252"/>
      <c r="B5" s="251"/>
      <c r="C5" s="314"/>
      <c r="D5" s="314"/>
      <c r="E5" s="314"/>
      <c r="F5" s="313"/>
      <c r="G5" s="313"/>
      <c r="H5" s="313"/>
      <c r="I5" s="313"/>
      <c r="J5" s="313"/>
    </row>
    <row r="6" spans="1:15" ht="24.75" customHeight="1" thickBot="1" x14ac:dyDescent="0.25">
      <c r="A6" s="251"/>
      <c r="B6" s="251"/>
      <c r="C6" s="971" t="s">
        <v>287</v>
      </c>
      <c r="D6" s="971"/>
      <c r="E6" s="971"/>
      <c r="F6" s="971"/>
      <c r="G6" s="971"/>
      <c r="H6" s="971"/>
      <c r="I6" s="971"/>
      <c r="J6" s="971"/>
    </row>
    <row r="7" spans="1:15" ht="12.75" customHeight="1" x14ac:dyDescent="0.2">
      <c r="A7" s="251"/>
      <c r="B7" s="251"/>
      <c r="C7" s="981" t="s">
        <v>379</v>
      </c>
      <c r="D7" s="735"/>
      <c r="E7" s="981" t="s">
        <v>380</v>
      </c>
      <c r="F7" s="735"/>
      <c r="G7" s="981" t="s">
        <v>761</v>
      </c>
      <c r="H7" s="734"/>
      <c r="I7" s="734"/>
      <c r="J7" s="970" t="s">
        <v>381</v>
      </c>
    </row>
    <row r="8" spans="1:15" ht="12.75" x14ac:dyDescent="0.2">
      <c r="A8" s="251"/>
      <c r="B8" s="251"/>
      <c r="C8" s="970"/>
      <c r="D8" s="735"/>
      <c r="E8" s="970"/>
      <c r="F8" s="735"/>
      <c r="G8" s="970"/>
      <c r="H8" s="734"/>
      <c r="I8" s="734"/>
      <c r="J8" s="970"/>
    </row>
    <row r="9" spans="1:15" ht="12.75" x14ac:dyDescent="0.2">
      <c r="A9" s="251"/>
      <c r="B9" s="251"/>
      <c r="C9" s="970"/>
      <c r="D9" s="735"/>
      <c r="E9" s="970"/>
      <c r="F9" s="735"/>
      <c r="G9" s="970"/>
      <c r="H9" s="734"/>
      <c r="I9" s="734"/>
      <c r="J9" s="970"/>
    </row>
    <row r="10" spans="1:15" ht="12.75" x14ac:dyDescent="0.2">
      <c r="A10" s="251"/>
      <c r="B10" s="251"/>
      <c r="C10" s="970"/>
      <c r="D10" s="735"/>
      <c r="E10" s="970"/>
      <c r="F10" s="735"/>
      <c r="G10" s="970"/>
      <c r="H10" s="734"/>
      <c r="I10" s="734"/>
      <c r="J10" s="970"/>
    </row>
    <row r="11" spans="1:15" ht="81.599999999999994" customHeight="1" x14ac:dyDescent="0.2">
      <c r="A11" s="253"/>
      <c r="B11" s="253"/>
      <c r="C11" s="970"/>
      <c r="D11" s="735"/>
      <c r="E11" s="970"/>
      <c r="F11" s="735"/>
      <c r="G11" s="970"/>
      <c r="H11" s="734"/>
      <c r="I11" s="734"/>
      <c r="J11" s="970"/>
    </row>
    <row r="12" spans="1:15" ht="12.75" x14ac:dyDescent="0.2">
      <c r="A12" s="254"/>
      <c r="B12" s="254"/>
      <c r="C12" s="313"/>
      <c r="D12" s="249"/>
      <c r="E12" s="313"/>
      <c r="F12" s="249"/>
      <c r="G12" s="313"/>
      <c r="H12" s="249"/>
      <c r="I12" s="249"/>
      <c r="J12" s="313"/>
    </row>
    <row r="13" spans="1:15" ht="14.25" x14ac:dyDescent="0.2">
      <c r="A13" s="973" t="s">
        <v>292</v>
      </c>
      <c r="B13" s="973"/>
      <c r="C13" s="247"/>
      <c r="E13" s="247"/>
      <c r="G13" s="247"/>
      <c r="J13" s="247"/>
    </row>
    <row r="14" spans="1:15" ht="12.75" x14ac:dyDescent="0.2">
      <c r="A14" s="251"/>
      <c r="B14" s="316" t="s">
        <v>335</v>
      </c>
      <c r="C14" s="291">
        <v>1</v>
      </c>
      <c r="D14" s="292"/>
      <c r="E14" s="291">
        <v>1</v>
      </c>
      <c r="F14" s="292"/>
      <c r="G14" s="291">
        <v>0</v>
      </c>
      <c r="J14" s="291">
        <v>2</v>
      </c>
    </row>
    <row r="15" spans="1:15" ht="12.75" x14ac:dyDescent="0.2">
      <c r="A15" s="251"/>
      <c r="B15" s="316" t="s">
        <v>336</v>
      </c>
      <c r="C15" s="291">
        <v>38</v>
      </c>
      <c r="D15" s="292"/>
      <c r="E15" s="291">
        <v>13</v>
      </c>
      <c r="F15" s="292"/>
      <c r="G15" s="291">
        <v>2</v>
      </c>
      <c r="J15" s="291">
        <v>53</v>
      </c>
    </row>
    <row r="16" spans="1:15" ht="12.75" x14ac:dyDescent="0.2">
      <c r="A16" s="251"/>
      <c r="B16" s="254" t="s">
        <v>108</v>
      </c>
      <c r="C16" s="291">
        <v>39</v>
      </c>
      <c r="D16" s="292"/>
      <c r="E16" s="291">
        <v>14</v>
      </c>
      <c r="F16" s="292"/>
      <c r="G16" s="291">
        <v>2</v>
      </c>
      <c r="J16" s="291">
        <v>55</v>
      </c>
    </row>
    <row r="17" spans="1:11" ht="12.75" x14ac:dyDescent="0.2">
      <c r="A17" s="251"/>
      <c r="B17" s="254"/>
      <c r="C17" s="291"/>
      <c r="D17" s="292"/>
      <c r="E17" s="291"/>
      <c r="F17" s="292"/>
      <c r="G17" s="291"/>
      <c r="J17" s="291"/>
    </row>
    <row r="18" spans="1:11" ht="12.75" x14ac:dyDescent="0.2">
      <c r="A18" s="973" t="s">
        <v>284</v>
      </c>
      <c r="B18" s="973"/>
      <c r="C18" s="293"/>
      <c r="D18" s="292"/>
      <c r="E18" s="293"/>
      <c r="F18" s="292"/>
      <c r="G18" s="291"/>
      <c r="J18" s="293"/>
    </row>
    <row r="19" spans="1:11" ht="12.75" x14ac:dyDescent="0.2">
      <c r="A19" s="247"/>
      <c r="B19" s="316" t="s">
        <v>335</v>
      </c>
      <c r="C19" s="291">
        <v>0</v>
      </c>
      <c r="D19" s="292"/>
      <c r="E19" s="291">
        <v>2</v>
      </c>
      <c r="F19" s="292"/>
      <c r="G19" s="291">
        <v>3</v>
      </c>
      <c r="J19" s="291">
        <v>5</v>
      </c>
    </row>
    <row r="20" spans="1:11" ht="12.75" x14ac:dyDescent="0.2">
      <c r="A20" s="247"/>
      <c r="B20" s="316" t="s">
        <v>336</v>
      </c>
      <c r="C20" s="291">
        <v>1</v>
      </c>
      <c r="D20" s="292"/>
      <c r="E20" s="291">
        <v>1</v>
      </c>
      <c r="F20" s="292"/>
      <c r="G20" s="291">
        <v>0</v>
      </c>
      <c r="J20" s="291">
        <v>2</v>
      </c>
    </row>
    <row r="21" spans="1:11" ht="12.75" x14ac:dyDescent="0.2">
      <c r="A21" s="251"/>
      <c r="B21" s="254" t="s">
        <v>108</v>
      </c>
      <c r="C21" s="291">
        <v>1</v>
      </c>
      <c r="D21" s="292"/>
      <c r="E21" s="291">
        <v>3</v>
      </c>
      <c r="F21" s="292"/>
      <c r="G21" s="291">
        <v>3</v>
      </c>
      <c r="J21" s="291">
        <v>7</v>
      </c>
    </row>
    <row r="22" spans="1:11" ht="12.75" x14ac:dyDescent="0.2">
      <c r="C22" s="292"/>
      <c r="D22" s="292"/>
      <c r="E22" s="292"/>
      <c r="F22" s="292"/>
      <c r="G22" s="291"/>
      <c r="J22" s="292"/>
    </row>
    <row r="23" spans="1:11" ht="12.75" x14ac:dyDescent="0.2">
      <c r="A23" s="973" t="s">
        <v>289</v>
      </c>
      <c r="B23" s="973"/>
      <c r="C23" s="973"/>
      <c r="D23" s="973"/>
      <c r="E23" s="973"/>
      <c r="F23" s="292"/>
      <c r="G23" s="291"/>
      <c r="J23" s="293"/>
    </row>
    <row r="24" spans="1:11" ht="12.75" x14ac:dyDescent="0.2">
      <c r="A24" s="251"/>
      <c r="B24" s="316" t="s">
        <v>335</v>
      </c>
      <c r="C24" s="291">
        <v>1</v>
      </c>
      <c r="D24" s="292"/>
      <c r="E24" s="291">
        <v>3</v>
      </c>
      <c r="F24" s="292"/>
      <c r="G24" s="291">
        <v>3</v>
      </c>
      <c r="J24" s="291">
        <v>7</v>
      </c>
    </row>
    <row r="25" spans="1:11" ht="12.75" x14ac:dyDescent="0.2">
      <c r="A25" s="251"/>
      <c r="B25" s="316" t="s">
        <v>336</v>
      </c>
      <c r="C25" s="291">
        <v>39</v>
      </c>
      <c r="D25" s="292"/>
      <c r="E25" s="291">
        <v>14</v>
      </c>
      <c r="F25" s="292"/>
      <c r="G25" s="291">
        <v>2</v>
      </c>
      <c r="J25" s="291">
        <v>55</v>
      </c>
    </row>
    <row r="26" spans="1:11" ht="12.75" x14ac:dyDescent="0.2">
      <c r="A26" s="251"/>
      <c r="B26" s="254" t="s">
        <v>108</v>
      </c>
      <c r="C26" s="291">
        <v>40</v>
      </c>
      <c r="D26" s="292"/>
      <c r="E26" s="291">
        <v>17</v>
      </c>
      <c r="F26" s="292"/>
      <c r="G26" s="291">
        <v>5</v>
      </c>
      <c r="J26" s="291">
        <v>62</v>
      </c>
    </row>
    <row r="27" spans="1:11" x14ac:dyDescent="0.2">
      <c r="A27" s="238"/>
      <c r="B27" s="238"/>
      <c r="C27" s="247"/>
      <c r="D27" s="247"/>
      <c r="E27" s="247"/>
      <c r="F27" s="247"/>
      <c r="G27" s="247"/>
      <c r="H27" s="247"/>
      <c r="I27" s="247"/>
      <c r="J27" s="247"/>
    </row>
    <row r="28" spans="1:11" x14ac:dyDescent="0.2">
      <c r="A28" s="238"/>
      <c r="B28" s="238"/>
      <c r="C28" s="313"/>
      <c r="D28" s="313"/>
      <c r="E28" s="313"/>
      <c r="F28" s="313"/>
      <c r="G28" s="313"/>
      <c r="H28" s="313"/>
      <c r="I28" s="313"/>
      <c r="J28" s="313"/>
      <c r="K28" s="249"/>
    </row>
    <row r="29" spans="1:11" ht="19.5" customHeight="1" thickBot="1" x14ac:dyDescent="0.25">
      <c r="A29" s="251"/>
      <c r="B29" s="251"/>
      <c r="C29" s="978" t="s">
        <v>107</v>
      </c>
      <c r="D29" s="978"/>
      <c r="E29" s="978"/>
      <c r="F29" s="978"/>
      <c r="G29" s="978"/>
      <c r="H29" s="311"/>
      <c r="I29" s="311"/>
      <c r="J29" s="978" t="s">
        <v>89</v>
      </c>
      <c r="K29" s="978"/>
    </row>
    <row r="30" spans="1:11" ht="12.75" customHeight="1" x14ac:dyDescent="0.2">
      <c r="A30" s="251"/>
      <c r="B30" s="251"/>
      <c r="C30" s="974" t="s">
        <v>217</v>
      </c>
      <c r="D30" s="974" t="s">
        <v>140</v>
      </c>
      <c r="E30" s="976" t="s">
        <v>762</v>
      </c>
      <c r="F30" s="974" t="s">
        <v>142</v>
      </c>
      <c r="G30" s="974" t="s">
        <v>221</v>
      </c>
      <c r="H30" s="979" t="s">
        <v>108</v>
      </c>
      <c r="I30" s="312"/>
      <c r="J30" s="976" t="s">
        <v>88</v>
      </c>
      <c r="K30" s="976" t="s">
        <v>216</v>
      </c>
    </row>
    <row r="31" spans="1:11" ht="12.75" x14ac:dyDescent="0.2">
      <c r="A31" s="254"/>
      <c r="B31" s="254"/>
      <c r="C31" s="977"/>
      <c r="D31" s="975"/>
      <c r="E31" s="977"/>
      <c r="F31" s="975"/>
      <c r="G31" s="975"/>
      <c r="H31" s="977"/>
      <c r="I31" s="313"/>
      <c r="J31" s="977"/>
      <c r="K31" s="977"/>
    </row>
    <row r="32" spans="1:11" ht="14.25" x14ac:dyDescent="0.2">
      <c r="A32" s="972" t="s">
        <v>292</v>
      </c>
      <c r="B32" s="972"/>
      <c r="C32" s="247"/>
      <c r="D32" s="247"/>
      <c r="E32" s="247"/>
      <c r="F32" s="247"/>
      <c r="G32" s="247"/>
      <c r="H32" s="247"/>
      <c r="I32" s="247"/>
      <c r="J32" s="247"/>
      <c r="K32" s="247"/>
    </row>
    <row r="33" spans="1:11" ht="12.75" x14ac:dyDescent="0.2">
      <c r="A33" s="251"/>
      <c r="B33" s="254" t="s">
        <v>285</v>
      </c>
      <c r="C33" s="291">
        <v>8</v>
      </c>
      <c r="D33" s="291">
        <v>16</v>
      </c>
      <c r="E33" s="291">
        <v>9</v>
      </c>
      <c r="F33" s="291">
        <v>5</v>
      </c>
      <c r="G33" s="291">
        <v>1</v>
      </c>
      <c r="H33" s="291">
        <v>39</v>
      </c>
      <c r="I33" s="291"/>
      <c r="J33" s="291">
        <v>32</v>
      </c>
      <c r="K33" s="291">
        <v>7</v>
      </c>
    </row>
    <row r="34" spans="1:11" ht="12.75" x14ac:dyDescent="0.2">
      <c r="A34" s="251"/>
      <c r="B34" s="254" t="s">
        <v>286</v>
      </c>
      <c r="C34" s="291">
        <v>1</v>
      </c>
      <c r="D34" s="291">
        <v>4</v>
      </c>
      <c r="E34" s="291">
        <v>8</v>
      </c>
      <c r="F34" s="291">
        <v>1</v>
      </c>
      <c r="G34" s="291">
        <v>0</v>
      </c>
      <c r="H34" s="291">
        <v>14</v>
      </c>
      <c r="I34" s="291"/>
      <c r="J34" s="291">
        <v>11</v>
      </c>
      <c r="K34" s="291">
        <v>3</v>
      </c>
    </row>
    <row r="35" spans="1:11" ht="12.75" x14ac:dyDescent="0.2">
      <c r="A35" s="251"/>
      <c r="B35" s="254" t="s">
        <v>291</v>
      </c>
      <c r="C35" s="291">
        <v>1</v>
      </c>
      <c r="D35" s="291">
        <v>1</v>
      </c>
      <c r="E35" s="291">
        <v>0</v>
      </c>
      <c r="F35" s="291">
        <v>0</v>
      </c>
      <c r="G35" s="291">
        <v>0</v>
      </c>
      <c r="H35" s="291">
        <v>2</v>
      </c>
      <c r="I35" s="291"/>
      <c r="J35" s="291">
        <v>2</v>
      </c>
      <c r="K35" s="291">
        <v>0</v>
      </c>
    </row>
    <row r="36" spans="1:11" ht="12.75" x14ac:dyDescent="0.2">
      <c r="A36" s="251"/>
      <c r="B36" s="254" t="s">
        <v>108</v>
      </c>
      <c r="C36" s="291">
        <v>10</v>
      </c>
      <c r="D36" s="291">
        <v>21</v>
      </c>
      <c r="E36" s="291">
        <v>17</v>
      </c>
      <c r="F36" s="291">
        <v>6</v>
      </c>
      <c r="G36" s="291">
        <v>1</v>
      </c>
      <c r="H36" s="291">
        <v>55</v>
      </c>
      <c r="I36" s="291"/>
      <c r="J36" s="291">
        <v>45</v>
      </c>
      <c r="K36" s="291">
        <v>10</v>
      </c>
    </row>
    <row r="37" spans="1:11" ht="12.75" x14ac:dyDescent="0.2">
      <c r="A37" s="251"/>
      <c r="B37" s="254"/>
      <c r="C37" s="291"/>
      <c r="D37" s="291"/>
      <c r="E37" s="291"/>
      <c r="F37" s="291"/>
      <c r="G37" s="291"/>
      <c r="H37" s="291"/>
      <c r="I37" s="291"/>
      <c r="J37" s="291"/>
      <c r="K37" s="291"/>
    </row>
    <row r="38" spans="1:11" ht="12.75" x14ac:dyDescent="0.2">
      <c r="A38" s="973" t="s">
        <v>284</v>
      </c>
      <c r="B38" s="973"/>
      <c r="C38" s="293"/>
      <c r="D38" s="293"/>
      <c r="E38" s="293"/>
      <c r="F38" s="293"/>
      <c r="G38" s="293"/>
      <c r="H38" s="293"/>
      <c r="I38" s="293"/>
      <c r="J38" s="293"/>
      <c r="K38" s="293"/>
    </row>
    <row r="39" spans="1:11" ht="12.75" x14ac:dyDescent="0.2">
      <c r="A39" s="247"/>
      <c r="B39" s="254" t="s">
        <v>285</v>
      </c>
      <c r="C39" s="291">
        <v>0</v>
      </c>
      <c r="D39" s="291">
        <v>1</v>
      </c>
      <c r="E39" s="291">
        <v>0</v>
      </c>
      <c r="F39" s="291">
        <v>0</v>
      </c>
      <c r="G39" s="291">
        <v>0</v>
      </c>
      <c r="H39" s="291">
        <v>1</v>
      </c>
      <c r="I39" s="291"/>
      <c r="J39" s="291">
        <v>0</v>
      </c>
      <c r="K39" s="291">
        <v>1</v>
      </c>
    </row>
    <row r="40" spans="1:11" ht="12.75" x14ac:dyDescent="0.2">
      <c r="A40" s="251"/>
      <c r="B40" s="254" t="s">
        <v>286</v>
      </c>
      <c r="C40" s="291">
        <v>1</v>
      </c>
      <c r="D40" s="291">
        <v>0</v>
      </c>
      <c r="E40" s="291">
        <v>0</v>
      </c>
      <c r="F40" s="291">
        <v>1</v>
      </c>
      <c r="G40" s="291">
        <v>1</v>
      </c>
      <c r="H40" s="291">
        <v>3</v>
      </c>
      <c r="I40" s="291"/>
      <c r="J40" s="291">
        <v>1</v>
      </c>
      <c r="K40" s="291">
        <v>2</v>
      </c>
    </row>
    <row r="41" spans="1:11" ht="12.75" x14ac:dyDescent="0.2">
      <c r="A41" s="251"/>
      <c r="B41" s="254" t="s">
        <v>291</v>
      </c>
      <c r="C41" s="291">
        <v>0</v>
      </c>
      <c r="D41" s="291">
        <v>1</v>
      </c>
      <c r="E41" s="291">
        <v>2</v>
      </c>
      <c r="F41" s="291">
        <v>0</v>
      </c>
      <c r="G41" s="291">
        <v>0</v>
      </c>
      <c r="H41" s="291">
        <v>3</v>
      </c>
      <c r="I41" s="291"/>
      <c r="J41" s="291">
        <v>3</v>
      </c>
      <c r="K41" s="291">
        <v>0</v>
      </c>
    </row>
    <row r="42" spans="1:11" ht="12.75" x14ac:dyDescent="0.2">
      <c r="A42" s="251"/>
      <c r="B42" s="254" t="s">
        <v>108</v>
      </c>
      <c r="C42" s="291">
        <v>1</v>
      </c>
      <c r="D42" s="291">
        <v>2</v>
      </c>
      <c r="E42" s="291">
        <v>2</v>
      </c>
      <c r="F42" s="291">
        <v>1</v>
      </c>
      <c r="G42" s="291">
        <v>1</v>
      </c>
      <c r="H42" s="291">
        <v>7</v>
      </c>
      <c r="I42" s="291"/>
      <c r="J42" s="291">
        <v>4</v>
      </c>
      <c r="K42" s="291">
        <v>3</v>
      </c>
    </row>
    <row r="43" spans="1:11" ht="12.75" x14ac:dyDescent="0.2">
      <c r="A43" s="251"/>
      <c r="B43" s="254"/>
      <c r="C43" s="291"/>
      <c r="D43" s="291"/>
      <c r="E43" s="291"/>
      <c r="F43" s="291"/>
      <c r="G43" s="291"/>
      <c r="H43" s="291"/>
      <c r="I43" s="291"/>
      <c r="J43" s="291"/>
      <c r="K43" s="291"/>
    </row>
    <row r="44" spans="1:11" ht="12.75" x14ac:dyDescent="0.2">
      <c r="A44" s="973" t="s">
        <v>289</v>
      </c>
      <c r="B44" s="973"/>
      <c r="C44" s="973"/>
      <c r="D44" s="973"/>
      <c r="E44" s="973"/>
      <c r="F44" s="293"/>
      <c r="G44" s="293"/>
      <c r="H44" s="293"/>
      <c r="I44" s="293"/>
      <c r="J44" s="293"/>
      <c r="K44" s="293"/>
    </row>
    <row r="45" spans="1:11" ht="12.75" x14ac:dyDescent="0.2">
      <c r="A45" s="251"/>
      <c r="B45" s="254" t="s">
        <v>285</v>
      </c>
      <c r="C45" s="291">
        <v>8</v>
      </c>
      <c r="D45" s="291">
        <v>17</v>
      </c>
      <c r="E45" s="291">
        <v>9</v>
      </c>
      <c r="F45" s="291">
        <v>5</v>
      </c>
      <c r="G45" s="291">
        <v>1</v>
      </c>
      <c r="H45" s="291">
        <v>40</v>
      </c>
      <c r="I45" s="291"/>
      <c r="J45" s="291">
        <v>32</v>
      </c>
      <c r="K45" s="291">
        <v>8</v>
      </c>
    </row>
    <row r="46" spans="1:11" ht="12.75" x14ac:dyDescent="0.2">
      <c r="A46" s="251"/>
      <c r="B46" s="254" t="s">
        <v>286</v>
      </c>
      <c r="C46" s="291">
        <v>2</v>
      </c>
      <c r="D46" s="291">
        <v>4</v>
      </c>
      <c r="E46" s="291">
        <v>8</v>
      </c>
      <c r="F46" s="291">
        <v>2</v>
      </c>
      <c r="G46" s="291">
        <v>1</v>
      </c>
      <c r="H46" s="291">
        <v>17</v>
      </c>
      <c r="I46" s="291"/>
      <c r="J46" s="291">
        <v>12</v>
      </c>
      <c r="K46" s="291">
        <v>5</v>
      </c>
    </row>
    <row r="47" spans="1:11" ht="12.75" x14ac:dyDescent="0.2">
      <c r="A47" s="251"/>
      <c r="B47" s="254" t="s">
        <v>291</v>
      </c>
      <c r="C47" s="291">
        <v>1</v>
      </c>
      <c r="D47" s="291">
        <v>2</v>
      </c>
      <c r="E47" s="291">
        <v>2</v>
      </c>
      <c r="F47" s="291">
        <v>0</v>
      </c>
      <c r="G47" s="291">
        <v>0</v>
      </c>
      <c r="H47" s="291">
        <v>5</v>
      </c>
      <c r="I47" s="291"/>
      <c r="J47" s="291">
        <v>0</v>
      </c>
      <c r="K47" s="291">
        <v>5</v>
      </c>
    </row>
    <row r="48" spans="1:11" ht="12.75" x14ac:dyDescent="0.2">
      <c r="A48" s="251"/>
      <c r="B48" s="254" t="s">
        <v>108</v>
      </c>
      <c r="C48" s="291">
        <v>11</v>
      </c>
      <c r="D48" s="291">
        <v>23</v>
      </c>
      <c r="E48" s="291">
        <v>19</v>
      </c>
      <c r="F48" s="291">
        <v>7</v>
      </c>
      <c r="G48" s="291">
        <v>2</v>
      </c>
      <c r="H48" s="291">
        <v>62</v>
      </c>
      <c r="I48" s="291"/>
      <c r="J48" s="291">
        <v>49</v>
      </c>
      <c r="K48" s="291">
        <v>13</v>
      </c>
    </row>
    <row r="49" spans="1:11" x14ac:dyDescent="0.2">
      <c r="A49" s="238"/>
      <c r="B49" s="238"/>
      <c r="C49" s="247"/>
      <c r="D49" s="247"/>
      <c r="E49" s="247"/>
      <c r="F49" s="247"/>
      <c r="G49" s="247"/>
      <c r="H49" s="247"/>
      <c r="I49" s="247"/>
      <c r="J49" s="247"/>
    </row>
    <row r="50" spans="1:11" x14ac:dyDescent="0.2">
      <c r="A50" s="238"/>
      <c r="B50" s="238"/>
      <c r="C50" s="247"/>
      <c r="D50" s="247"/>
      <c r="E50" s="247"/>
      <c r="F50" s="247"/>
      <c r="G50" s="247"/>
      <c r="H50" s="247"/>
      <c r="I50" s="247"/>
      <c r="J50" s="247"/>
    </row>
    <row r="51" spans="1:11" ht="15" x14ac:dyDescent="0.2">
      <c r="A51" s="980" t="s">
        <v>430</v>
      </c>
      <c r="B51" s="980"/>
      <c r="C51" s="980"/>
      <c r="D51" s="980"/>
      <c r="E51" s="980"/>
      <c r="F51" s="980"/>
      <c r="G51" s="980"/>
      <c r="H51" s="980"/>
      <c r="I51" s="247"/>
      <c r="J51" s="247"/>
    </row>
    <row r="52" spans="1:11" x14ac:dyDescent="0.2">
      <c r="A52" s="238"/>
      <c r="B52" s="238"/>
      <c r="C52" s="313"/>
      <c r="D52" s="313"/>
      <c r="E52" s="313"/>
      <c r="F52" s="313"/>
      <c r="G52" s="313"/>
      <c r="H52" s="313"/>
      <c r="I52" s="313"/>
      <c r="J52" s="313"/>
      <c r="K52" s="249"/>
    </row>
    <row r="53" spans="1:11" ht="19.5" customHeight="1" thickBot="1" x14ac:dyDescent="0.25">
      <c r="A53" s="251"/>
      <c r="B53" s="251"/>
      <c r="C53" s="978" t="s">
        <v>107</v>
      </c>
      <c r="D53" s="978"/>
      <c r="E53" s="978"/>
      <c r="F53" s="978"/>
      <c r="G53" s="978"/>
      <c r="H53" s="311"/>
      <c r="I53" s="311"/>
      <c r="J53" s="978" t="s">
        <v>89</v>
      </c>
      <c r="K53" s="978"/>
    </row>
    <row r="54" spans="1:11" ht="12.75" customHeight="1" x14ac:dyDescent="0.2">
      <c r="A54" s="251"/>
      <c r="B54" s="251"/>
      <c r="C54" s="974" t="s">
        <v>217</v>
      </c>
      <c r="D54" s="974" t="s">
        <v>140</v>
      </c>
      <c r="E54" s="976" t="s">
        <v>762</v>
      </c>
      <c r="F54" s="974" t="s">
        <v>142</v>
      </c>
      <c r="G54" s="974" t="s">
        <v>221</v>
      </c>
      <c r="H54" s="979" t="s">
        <v>108</v>
      </c>
      <c r="I54" s="312"/>
      <c r="J54" s="976" t="s">
        <v>88</v>
      </c>
      <c r="K54" s="976" t="s">
        <v>216</v>
      </c>
    </row>
    <row r="55" spans="1:11" ht="12.75" x14ac:dyDescent="0.2">
      <c r="A55" s="254"/>
      <c r="B55" s="254"/>
      <c r="C55" s="977"/>
      <c r="D55" s="975"/>
      <c r="E55" s="977"/>
      <c r="F55" s="975"/>
      <c r="G55" s="975"/>
      <c r="H55" s="977"/>
      <c r="I55" s="313"/>
      <c r="J55" s="977"/>
      <c r="K55" s="977"/>
    </row>
    <row r="56" spans="1:11" ht="14.25" x14ac:dyDescent="0.2">
      <c r="A56" s="973" t="s">
        <v>292</v>
      </c>
      <c r="B56" s="973"/>
      <c r="C56" s="247"/>
      <c r="D56" s="247"/>
      <c r="E56" s="247"/>
      <c r="F56" s="247"/>
      <c r="G56" s="247"/>
      <c r="H56" s="247"/>
      <c r="I56" s="247"/>
      <c r="J56" s="247"/>
      <c r="K56" s="247"/>
    </row>
    <row r="57" spans="1:11" ht="12.75" x14ac:dyDescent="0.2">
      <c r="A57" s="247"/>
      <c r="B57" s="254" t="s">
        <v>285</v>
      </c>
      <c r="C57" s="291">
        <v>3</v>
      </c>
      <c r="D57" s="291">
        <v>15</v>
      </c>
      <c r="E57" s="291">
        <v>16</v>
      </c>
      <c r="F57" s="291">
        <v>9</v>
      </c>
      <c r="G57" s="291">
        <v>1</v>
      </c>
      <c r="H57" s="291">
        <v>44</v>
      </c>
      <c r="I57" s="291"/>
      <c r="J57" s="291">
        <v>28</v>
      </c>
      <c r="K57" s="291">
        <v>16</v>
      </c>
    </row>
    <row r="58" spans="1:11" ht="12.75" x14ac:dyDescent="0.2">
      <c r="A58" s="251"/>
      <c r="B58" s="254" t="s">
        <v>286</v>
      </c>
      <c r="C58" s="291">
        <v>0</v>
      </c>
      <c r="D58" s="291">
        <v>5</v>
      </c>
      <c r="E58" s="291">
        <v>1</v>
      </c>
      <c r="F58" s="291">
        <v>1</v>
      </c>
      <c r="G58" s="291">
        <v>0</v>
      </c>
      <c r="H58" s="291">
        <v>7</v>
      </c>
      <c r="I58" s="291"/>
      <c r="J58" s="291">
        <v>6</v>
      </c>
      <c r="K58" s="291">
        <v>1</v>
      </c>
    </row>
    <row r="59" spans="1:11" ht="12.75" x14ac:dyDescent="0.2">
      <c r="A59" s="251"/>
      <c r="B59" s="254" t="s">
        <v>291</v>
      </c>
      <c r="C59" s="291">
        <v>0</v>
      </c>
      <c r="D59" s="291">
        <v>0</v>
      </c>
      <c r="E59" s="291">
        <v>0</v>
      </c>
      <c r="F59" s="291">
        <v>0</v>
      </c>
      <c r="G59" s="291">
        <v>0</v>
      </c>
      <c r="H59" s="291">
        <v>0</v>
      </c>
      <c r="I59" s="291"/>
      <c r="J59" s="291">
        <v>0</v>
      </c>
      <c r="K59" s="291">
        <v>0</v>
      </c>
    </row>
    <row r="60" spans="1:11" ht="12.75" x14ac:dyDescent="0.2">
      <c r="A60" s="251"/>
      <c r="B60" s="254" t="s">
        <v>108</v>
      </c>
      <c r="C60" s="291">
        <v>3</v>
      </c>
      <c r="D60" s="291">
        <v>20</v>
      </c>
      <c r="E60" s="291">
        <v>17</v>
      </c>
      <c r="F60" s="291">
        <v>10</v>
      </c>
      <c r="G60" s="291">
        <v>1</v>
      </c>
      <c r="H60" s="291">
        <v>51</v>
      </c>
      <c r="I60" s="291"/>
      <c r="J60" s="291">
        <v>34</v>
      </c>
      <c r="K60" s="291">
        <v>17</v>
      </c>
    </row>
    <row r="61" spans="1:11" ht="12.75" x14ac:dyDescent="0.2">
      <c r="A61" s="251"/>
      <c r="B61" s="254"/>
      <c r="C61" s="291"/>
      <c r="D61" s="291"/>
      <c r="E61" s="291"/>
      <c r="F61" s="291"/>
      <c r="G61" s="291"/>
      <c r="H61" s="291"/>
      <c r="I61" s="291"/>
      <c r="J61" s="291"/>
      <c r="K61" s="291"/>
    </row>
    <row r="62" spans="1:11" ht="12.75" x14ac:dyDescent="0.2">
      <c r="A62" s="973" t="s">
        <v>284</v>
      </c>
      <c r="B62" s="973"/>
      <c r="C62" s="291"/>
      <c r="D62" s="293"/>
      <c r="E62" s="291"/>
      <c r="F62" s="291"/>
      <c r="G62" s="291"/>
      <c r="H62" s="291"/>
      <c r="I62" s="291"/>
      <c r="J62" s="291"/>
      <c r="K62" s="291"/>
    </row>
    <row r="63" spans="1:11" ht="12.75" x14ac:dyDescent="0.2">
      <c r="A63" s="247"/>
      <c r="B63" s="254" t="s">
        <v>285</v>
      </c>
      <c r="C63" s="291">
        <v>0</v>
      </c>
      <c r="D63" s="291">
        <v>0</v>
      </c>
      <c r="E63" s="291">
        <v>0</v>
      </c>
      <c r="F63" s="291">
        <v>0</v>
      </c>
      <c r="G63" s="291">
        <v>0</v>
      </c>
      <c r="H63" s="291">
        <v>0</v>
      </c>
      <c r="I63" s="291"/>
      <c r="J63" s="291">
        <v>0</v>
      </c>
      <c r="K63" s="291">
        <v>0</v>
      </c>
    </row>
    <row r="64" spans="1:11" ht="12.75" x14ac:dyDescent="0.2">
      <c r="A64" s="251"/>
      <c r="B64" s="254" t="s">
        <v>286</v>
      </c>
      <c r="C64" s="291">
        <v>0</v>
      </c>
      <c r="D64" s="291">
        <v>0</v>
      </c>
      <c r="E64" s="291">
        <v>1</v>
      </c>
      <c r="F64" s="291">
        <v>0</v>
      </c>
      <c r="G64" s="291">
        <v>0</v>
      </c>
      <c r="H64" s="291">
        <v>1</v>
      </c>
      <c r="I64" s="291"/>
      <c r="J64" s="291">
        <v>1</v>
      </c>
      <c r="K64" s="291">
        <v>0</v>
      </c>
    </row>
    <row r="65" spans="1:15" ht="12.75" x14ac:dyDescent="0.2">
      <c r="A65" s="251"/>
      <c r="B65" s="254" t="s">
        <v>291</v>
      </c>
      <c r="C65" s="291">
        <v>0</v>
      </c>
      <c r="D65" s="291">
        <v>0</v>
      </c>
      <c r="E65" s="291">
        <v>0</v>
      </c>
      <c r="F65" s="291">
        <v>0</v>
      </c>
      <c r="G65" s="291">
        <v>0</v>
      </c>
      <c r="H65" s="291">
        <v>0</v>
      </c>
      <c r="I65" s="291"/>
      <c r="J65" s="291">
        <v>0</v>
      </c>
      <c r="K65" s="291">
        <v>0</v>
      </c>
    </row>
    <row r="66" spans="1:15" ht="12.75" x14ac:dyDescent="0.2">
      <c r="A66" s="251"/>
      <c r="B66" s="254" t="s">
        <v>108</v>
      </c>
      <c r="C66" s="291">
        <v>0</v>
      </c>
      <c r="D66" s="291">
        <v>0</v>
      </c>
      <c r="E66" s="291">
        <v>1</v>
      </c>
      <c r="F66" s="291">
        <v>0</v>
      </c>
      <c r="G66" s="291">
        <v>0</v>
      </c>
      <c r="H66" s="291">
        <v>1</v>
      </c>
      <c r="I66" s="291"/>
      <c r="J66" s="291">
        <v>1</v>
      </c>
      <c r="K66" s="291">
        <v>0</v>
      </c>
    </row>
    <row r="67" spans="1:15" ht="12.75" x14ac:dyDescent="0.2">
      <c r="A67" s="251"/>
      <c r="B67" s="254"/>
      <c r="C67" s="291"/>
      <c r="D67" s="291"/>
      <c r="E67" s="291"/>
      <c r="F67" s="291"/>
      <c r="G67" s="291"/>
      <c r="H67" s="291"/>
      <c r="I67" s="291"/>
      <c r="J67" s="291"/>
      <c r="K67" s="291"/>
    </row>
    <row r="68" spans="1:15" ht="12.75" x14ac:dyDescent="0.2">
      <c r="A68" s="973" t="s">
        <v>290</v>
      </c>
      <c r="B68" s="973"/>
      <c r="C68" s="973"/>
      <c r="D68" s="973"/>
      <c r="E68" s="973"/>
      <c r="F68" s="973"/>
      <c r="G68" s="293"/>
      <c r="H68" s="293"/>
      <c r="I68" s="293"/>
      <c r="J68" s="293"/>
      <c r="K68" s="293"/>
    </row>
    <row r="69" spans="1:15" ht="12.75" x14ac:dyDescent="0.2">
      <c r="A69" s="251"/>
      <c r="B69" s="254" t="s">
        <v>285</v>
      </c>
      <c r="C69" s="291">
        <v>3</v>
      </c>
      <c r="D69" s="291">
        <v>15</v>
      </c>
      <c r="E69" s="291">
        <v>16</v>
      </c>
      <c r="F69" s="291">
        <v>9</v>
      </c>
      <c r="G69" s="291">
        <v>1</v>
      </c>
      <c r="H69" s="291">
        <v>44</v>
      </c>
      <c r="I69" s="291"/>
      <c r="J69" s="291">
        <v>28</v>
      </c>
      <c r="K69" s="291">
        <v>16</v>
      </c>
    </row>
    <row r="70" spans="1:15" ht="12.75" x14ac:dyDescent="0.2">
      <c r="A70" s="251"/>
      <c r="B70" s="254" t="s">
        <v>286</v>
      </c>
      <c r="C70" s="291">
        <v>0</v>
      </c>
      <c r="D70" s="291">
        <v>5</v>
      </c>
      <c r="E70" s="291">
        <v>2</v>
      </c>
      <c r="F70" s="291">
        <v>1</v>
      </c>
      <c r="G70" s="291">
        <v>0</v>
      </c>
      <c r="H70" s="291">
        <v>8</v>
      </c>
      <c r="I70" s="291"/>
      <c r="J70" s="291">
        <v>7</v>
      </c>
      <c r="K70" s="291">
        <v>1</v>
      </c>
    </row>
    <row r="71" spans="1:15" ht="12.75" x14ac:dyDescent="0.2">
      <c r="A71" s="251"/>
      <c r="B71" s="254" t="s">
        <v>291</v>
      </c>
      <c r="C71" s="291">
        <v>0</v>
      </c>
      <c r="D71" s="291">
        <v>0</v>
      </c>
      <c r="E71" s="291">
        <v>0</v>
      </c>
      <c r="F71" s="291">
        <v>0</v>
      </c>
      <c r="G71" s="291">
        <v>0</v>
      </c>
      <c r="H71" s="291">
        <v>0</v>
      </c>
      <c r="I71" s="291"/>
      <c r="J71" s="291">
        <v>0</v>
      </c>
      <c r="K71" s="291">
        <v>0</v>
      </c>
    </row>
    <row r="72" spans="1:15" ht="12.75" x14ac:dyDescent="0.2">
      <c r="A72" s="251"/>
      <c r="B72" s="254" t="s">
        <v>108</v>
      </c>
      <c r="C72" s="291">
        <v>3</v>
      </c>
      <c r="D72" s="291">
        <v>20</v>
      </c>
      <c r="E72" s="291">
        <v>18</v>
      </c>
      <c r="F72" s="291">
        <v>10</v>
      </c>
      <c r="G72" s="291">
        <v>1</v>
      </c>
      <c r="H72" s="291">
        <v>52</v>
      </c>
      <c r="I72" s="291"/>
      <c r="J72" s="291">
        <v>35</v>
      </c>
      <c r="K72" s="291">
        <v>17</v>
      </c>
    </row>
    <row r="73" spans="1:15" x14ac:dyDescent="0.2">
      <c r="A73" s="249"/>
      <c r="B73" s="249"/>
      <c r="C73" s="249"/>
      <c r="D73" s="249"/>
      <c r="E73" s="249"/>
      <c r="F73" s="249"/>
      <c r="G73" s="249"/>
      <c r="H73" s="249"/>
      <c r="I73" s="249"/>
      <c r="J73" s="249"/>
      <c r="K73" s="249"/>
    </row>
    <row r="75" spans="1:15" x14ac:dyDescent="0.2">
      <c r="A75" s="959" t="s">
        <v>210</v>
      </c>
      <c r="B75" s="959"/>
      <c r="C75" s="959"/>
      <c r="D75" s="216"/>
      <c r="E75" s="216"/>
    </row>
    <row r="76" spans="1:15" ht="12" customHeight="1" x14ac:dyDescent="0.2">
      <c r="A76" s="851" t="s">
        <v>288</v>
      </c>
      <c r="B76" s="851"/>
      <c r="C76" s="851"/>
      <c r="D76" s="851"/>
      <c r="E76" s="851"/>
      <c r="F76" s="851"/>
      <c r="G76" s="851"/>
      <c r="H76" s="851"/>
      <c r="I76" s="851"/>
      <c r="J76" s="40"/>
      <c r="K76" s="40"/>
      <c r="L76" s="40"/>
      <c r="M76" s="40"/>
      <c r="N76" s="40"/>
      <c r="O76" s="40"/>
    </row>
    <row r="77" spans="1:15" ht="12" customHeight="1" x14ac:dyDescent="0.2">
      <c r="A77" s="850" t="s">
        <v>760</v>
      </c>
      <c r="B77" s="851"/>
      <c r="C77" s="851"/>
      <c r="D77" s="851"/>
      <c r="E77" s="851"/>
      <c r="F77" s="851"/>
      <c r="G77" s="851"/>
      <c r="H77" s="851"/>
      <c r="I77" s="851"/>
      <c r="J77" s="247"/>
      <c r="K77" s="247"/>
      <c r="L77" s="247"/>
      <c r="M77" s="247"/>
      <c r="N77" s="247"/>
      <c r="O77" s="247"/>
    </row>
    <row r="78" spans="1:15" ht="22.5" customHeight="1" x14ac:dyDescent="0.2">
      <c r="A78" s="912" t="s">
        <v>382</v>
      </c>
      <c r="B78" s="912"/>
      <c r="C78" s="912"/>
      <c r="D78" s="912"/>
      <c r="E78" s="912"/>
      <c r="F78" s="912"/>
      <c r="G78" s="912"/>
      <c r="H78" s="912"/>
      <c r="I78" s="912"/>
      <c r="J78" s="912"/>
      <c r="K78" s="912"/>
      <c r="L78" s="247"/>
      <c r="M78" s="247"/>
      <c r="N78" s="247"/>
      <c r="O78" s="247"/>
    </row>
    <row r="79" spans="1:15" ht="12" customHeight="1" x14ac:dyDescent="0.2">
      <c r="A79" s="908" t="s">
        <v>383</v>
      </c>
      <c r="B79" s="908"/>
      <c r="C79" s="40"/>
      <c r="D79" s="40"/>
      <c r="E79" s="40"/>
      <c r="F79" s="40"/>
      <c r="G79" s="40"/>
      <c r="H79" s="247"/>
      <c r="I79" s="247"/>
      <c r="J79" s="247"/>
      <c r="K79" s="247"/>
      <c r="L79" s="247"/>
      <c r="M79" s="247"/>
      <c r="N79" s="247"/>
      <c r="O79" s="247"/>
    </row>
    <row r="81" spans="1:4" x14ac:dyDescent="0.2">
      <c r="A81" s="982" t="s">
        <v>440</v>
      </c>
      <c r="B81" s="983"/>
      <c r="C81" s="248"/>
      <c r="D81" s="248"/>
    </row>
  </sheetData>
  <mergeCells count="44">
    <mergeCell ref="M1:O1"/>
    <mergeCell ref="A79:B79"/>
    <mergeCell ref="A81:B81"/>
    <mergeCell ref="A51:H51"/>
    <mergeCell ref="A56:B56"/>
    <mergeCell ref="A62:B62"/>
    <mergeCell ref="A68:F68"/>
    <mergeCell ref="A76:I76"/>
    <mergeCell ref="A75:C75"/>
    <mergeCell ref="A77:I77"/>
    <mergeCell ref="J54:J55"/>
    <mergeCell ref="K54:K55"/>
    <mergeCell ref="C54:C55"/>
    <mergeCell ref="D54:D55"/>
    <mergeCell ref="E54:E55"/>
    <mergeCell ref="F54:F55"/>
    <mergeCell ref="A1:K1"/>
    <mergeCell ref="C29:G29"/>
    <mergeCell ref="J29:K29"/>
    <mergeCell ref="C30:C31"/>
    <mergeCell ref="J30:J31"/>
    <mergeCell ref="K30:K31"/>
    <mergeCell ref="F30:F31"/>
    <mergeCell ref="G30:G31"/>
    <mergeCell ref="H30:H31"/>
    <mergeCell ref="A4:J4"/>
    <mergeCell ref="A13:B13"/>
    <mergeCell ref="A18:B18"/>
    <mergeCell ref="A23:E23"/>
    <mergeCell ref="C7:C11"/>
    <mergeCell ref="E7:E11"/>
    <mergeCell ref="G7:G11"/>
    <mergeCell ref="J7:J11"/>
    <mergeCell ref="C6:J6"/>
    <mergeCell ref="A32:B32"/>
    <mergeCell ref="A38:B38"/>
    <mergeCell ref="A78:K78"/>
    <mergeCell ref="A44:E44"/>
    <mergeCell ref="D30:D31"/>
    <mergeCell ref="E30:E31"/>
    <mergeCell ref="J53:K53"/>
    <mergeCell ref="G54:G55"/>
    <mergeCell ref="H54:H55"/>
    <mergeCell ref="C53:G53"/>
  </mergeCells>
  <hyperlinks>
    <hyperlink ref="M1:O1" location="Contents!A1" display="Back to contents"/>
  </hyperlinks>
  <pageMargins left="0.70866141732283472" right="0.70866141732283472" top="0.74803149606299213" bottom="0.74803149606299213" header="0.31496062992125984" footer="0.31496062992125984"/>
  <pageSetup paperSize="9" scale="6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
  <sheetViews>
    <sheetView workbookViewId="0">
      <selection sqref="A1:N1"/>
    </sheetView>
  </sheetViews>
  <sheetFormatPr defaultRowHeight="11.25" x14ac:dyDescent="0.2"/>
  <cols>
    <col min="1" max="3" width="2.83203125" style="204" customWidth="1"/>
    <col min="4" max="4" width="28.83203125" style="204" customWidth="1"/>
    <col min="5" max="5" width="30.83203125" style="204" customWidth="1"/>
    <col min="6" max="16" width="6.33203125" style="204" customWidth="1"/>
    <col min="17" max="17" width="3" style="204" customWidth="1"/>
    <col min="18" max="16384" width="9.33203125" style="204"/>
  </cols>
  <sheetData>
    <row r="1" spans="1:20" ht="31.9" customHeight="1" x14ac:dyDescent="0.25">
      <c r="A1" s="942" t="s">
        <v>489</v>
      </c>
      <c r="B1" s="931"/>
      <c r="C1" s="931"/>
      <c r="D1" s="931"/>
      <c r="E1" s="931"/>
      <c r="F1" s="931"/>
      <c r="G1" s="931"/>
      <c r="H1" s="931"/>
      <c r="I1" s="931"/>
      <c r="J1" s="931"/>
      <c r="K1" s="931"/>
      <c r="L1" s="931"/>
      <c r="M1" s="931"/>
      <c r="N1" s="931"/>
      <c r="R1" s="756" t="s">
        <v>423</v>
      </c>
      <c r="S1" s="756"/>
      <c r="T1" s="756"/>
    </row>
    <row r="2" spans="1:20" ht="11.25" customHeight="1" thickBot="1" x14ac:dyDescent="0.4">
      <c r="A2" s="486"/>
      <c r="B2" s="308"/>
      <c r="C2" s="308"/>
      <c r="D2" s="308"/>
      <c r="E2" s="308"/>
      <c r="F2" s="309"/>
      <c r="G2" s="309"/>
      <c r="H2" s="309"/>
      <c r="I2" s="309"/>
      <c r="J2" s="309"/>
      <c r="K2" s="309"/>
      <c r="L2" s="309"/>
      <c r="M2" s="309"/>
      <c r="N2" s="309"/>
      <c r="O2" s="309"/>
      <c r="P2" s="309"/>
      <c r="Q2" s="481"/>
    </row>
    <row r="3" spans="1:20" ht="15.75" x14ac:dyDescent="0.25">
      <c r="A3" s="307"/>
      <c r="B3" s="307"/>
      <c r="C3" s="307"/>
      <c r="D3" s="307"/>
      <c r="E3" s="307"/>
      <c r="F3" s="947">
        <v>2004</v>
      </c>
      <c r="G3" s="947">
        <v>2005</v>
      </c>
      <c r="H3" s="947">
        <v>2006</v>
      </c>
      <c r="I3" s="947">
        <v>2007</v>
      </c>
      <c r="J3" s="947">
        <v>2008</v>
      </c>
      <c r="K3" s="947">
        <v>2009</v>
      </c>
      <c r="L3" s="950">
        <v>2010</v>
      </c>
      <c r="M3" s="947">
        <v>2011</v>
      </c>
      <c r="N3" s="947">
        <v>2012</v>
      </c>
      <c r="O3" s="950">
        <v>2013</v>
      </c>
      <c r="P3" s="950">
        <v>2014</v>
      </c>
      <c r="Q3" s="462"/>
    </row>
    <row r="4" spans="1:20" s="205" customFormat="1" ht="12.75" x14ac:dyDescent="0.2">
      <c r="A4" s="988"/>
      <c r="B4" s="988"/>
      <c r="C4" s="988"/>
      <c r="D4" s="988"/>
      <c r="E4" s="988"/>
      <c r="F4" s="948"/>
      <c r="G4" s="948"/>
      <c r="H4" s="948"/>
      <c r="I4" s="948"/>
      <c r="J4" s="948"/>
      <c r="K4" s="948"/>
      <c r="L4" s="951"/>
      <c r="M4" s="948"/>
      <c r="N4" s="948"/>
      <c r="O4" s="951"/>
      <c r="P4" s="951"/>
      <c r="Q4" s="462"/>
    </row>
    <row r="5" spans="1:20" s="205" customFormat="1" ht="12.75" x14ac:dyDescent="0.2">
      <c r="A5" s="306"/>
      <c r="B5" s="306"/>
      <c r="C5" s="306"/>
      <c r="D5" s="306"/>
      <c r="E5" s="306"/>
      <c r="F5" s="949"/>
      <c r="G5" s="949"/>
      <c r="H5" s="949"/>
      <c r="I5" s="949"/>
      <c r="J5" s="949"/>
      <c r="K5" s="949"/>
      <c r="L5" s="952"/>
      <c r="M5" s="949"/>
      <c r="N5" s="949"/>
      <c r="O5" s="952"/>
      <c r="P5" s="952"/>
      <c r="Q5" s="462"/>
    </row>
    <row r="6" spans="1:20" s="205" customFormat="1" ht="12.75" x14ac:dyDescent="0.2">
      <c r="A6" s="206"/>
      <c r="B6" s="206"/>
      <c r="C6" s="206"/>
      <c r="D6" s="206"/>
      <c r="E6" s="206"/>
      <c r="F6" s="207"/>
      <c r="G6" s="207"/>
      <c r="H6" s="207"/>
      <c r="I6" s="207"/>
      <c r="J6" s="207"/>
      <c r="K6" s="145"/>
      <c r="L6" s="145"/>
      <c r="M6" s="109"/>
      <c r="N6" s="109"/>
    </row>
    <row r="7" spans="1:20" s="205" customFormat="1" ht="15.75" customHeight="1" x14ac:dyDescent="0.2">
      <c r="A7" s="964" t="s">
        <v>253</v>
      </c>
      <c r="B7" s="964"/>
      <c r="C7" s="964"/>
      <c r="D7" s="964"/>
      <c r="E7" s="964"/>
      <c r="F7" s="166">
        <v>546</v>
      </c>
      <c r="G7" s="166">
        <v>480</v>
      </c>
      <c r="H7" s="166">
        <v>577</v>
      </c>
      <c r="I7" s="166">
        <v>630</v>
      </c>
      <c r="J7" s="166">
        <v>737</v>
      </c>
      <c r="K7" s="166">
        <v>716</v>
      </c>
      <c r="L7" s="166">
        <v>692</v>
      </c>
      <c r="M7" s="144">
        <v>749</v>
      </c>
      <c r="N7" s="144">
        <v>734</v>
      </c>
      <c r="O7" s="205">
        <v>685</v>
      </c>
      <c r="P7" s="205">
        <v>743</v>
      </c>
    </row>
    <row r="8" spans="1:20" s="205" customFormat="1" ht="12.75" x14ac:dyDescent="0.2">
      <c r="A8" s="124"/>
      <c r="B8" s="220"/>
      <c r="C8" s="220"/>
      <c r="D8" s="220"/>
      <c r="E8" s="220"/>
      <c r="F8" s="124"/>
      <c r="G8" s="124"/>
      <c r="H8" s="124"/>
      <c r="I8" s="124"/>
      <c r="J8" s="124"/>
      <c r="K8" s="210"/>
      <c r="L8" s="211"/>
      <c r="M8" s="211"/>
      <c r="N8" s="211"/>
    </row>
    <row r="9" spans="1:20" s="205" customFormat="1" ht="14.25" x14ac:dyDescent="0.2">
      <c r="A9" s="987" t="s">
        <v>384</v>
      </c>
      <c r="B9" s="987"/>
      <c r="C9" s="987"/>
      <c r="D9" s="987"/>
      <c r="E9" s="987"/>
      <c r="F9" s="229">
        <f t="shared" ref="F9:K9" si="0">F13+F32</f>
        <v>0</v>
      </c>
      <c r="G9" s="229">
        <f t="shared" si="0"/>
        <v>0</v>
      </c>
      <c r="H9" s="229">
        <f t="shared" si="0"/>
        <v>0</v>
      </c>
      <c r="I9" s="229">
        <f t="shared" si="0"/>
        <v>0</v>
      </c>
      <c r="J9" s="229">
        <f t="shared" si="0"/>
        <v>0</v>
      </c>
      <c r="K9" s="229">
        <f t="shared" si="0"/>
        <v>4</v>
      </c>
      <c r="L9" s="229">
        <v>11</v>
      </c>
      <c r="M9" s="229">
        <f>M13+M32</f>
        <v>47</v>
      </c>
      <c r="N9" s="229">
        <f>N13+N32</f>
        <v>47</v>
      </c>
      <c r="O9" s="229">
        <v>113</v>
      </c>
      <c r="P9" s="485">
        <v>114</v>
      </c>
    </row>
    <row r="10" spans="1:20" s="205" customFormat="1" ht="12.75" x14ac:dyDescent="0.2">
      <c r="A10" s="228"/>
      <c r="B10" s="228"/>
      <c r="C10" s="227"/>
      <c r="D10" s="227"/>
      <c r="E10" s="227"/>
      <c r="F10" s="210"/>
      <c r="G10" s="210"/>
      <c r="H10" s="210"/>
      <c r="I10" s="210"/>
      <c r="J10" s="210"/>
      <c r="K10" s="210"/>
      <c r="L10" s="210"/>
      <c r="M10" s="210"/>
      <c r="N10" s="210"/>
    </row>
    <row r="11" spans="1:20" s="205" customFormat="1" ht="12.75" x14ac:dyDescent="0.2">
      <c r="A11" s="228"/>
      <c r="B11" s="985" t="s">
        <v>97</v>
      </c>
      <c r="C11" s="985"/>
      <c r="D11" s="985"/>
      <c r="E11" s="227"/>
      <c r="F11" s="210"/>
      <c r="G11" s="210"/>
      <c r="H11" s="210"/>
      <c r="I11" s="210"/>
      <c r="J11" s="210"/>
      <c r="K11" s="210"/>
      <c r="L11" s="210"/>
      <c r="M11" s="210"/>
      <c r="N11" s="210"/>
    </row>
    <row r="12" spans="1:20" s="205" customFormat="1" ht="12.75" x14ac:dyDescent="0.2">
      <c r="A12" s="228"/>
      <c r="B12" s="986" t="s">
        <v>257</v>
      </c>
      <c r="C12" s="986"/>
      <c r="D12" s="986"/>
      <c r="E12" s="986"/>
      <c r="F12" s="986"/>
      <c r="G12" s="210"/>
      <c r="H12" s="210"/>
      <c r="I12" s="210"/>
      <c r="J12" s="210"/>
      <c r="K12" s="210"/>
      <c r="L12" s="210"/>
      <c r="M12" s="210"/>
      <c r="N12" s="210"/>
    </row>
    <row r="13" spans="1:20" s="205" customFormat="1" ht="12.75" x14ac:dyDescent="0.2">
      <c r="A13" s="228"/>
      <c r="B13" s="228"/>
      <c r="C13" s="986" t="s">
        <v>256</v>
      </c>
      <c r="D13" s="986"/>
      <c r="E13" s="986"/>
      <c r="F13" s="210">
        <f t="shared" ref="F13:N13" si="1">F15+F21</f>
        <v>0</v>
      </c>
      <c r="G13" s="210">
        <f t="shared" si="1"/>
        <v>0</v>
      </c>
      <c r="H13" s="210">
        <f t="shared" si="1"/>
        <v>0</v>
      </c>
      <c r="I13" s="210">
        <f t="shared" si="1"/>
        <v>0</v>
      </c>
      <c r="J13" s="210">
        <f t="shared" si="1"/>
        <v>0</v>
      </c>
      <c r="K13" s="210">
        <f t="shared" si="1"/>
        <v>3</v>
      </c>
      <c r="L13" s="210">
        <v>9</v>
      </c>
      <c r="M13" s="210">
        <f t="shared" si="1"/>
        <v>28</v>
      </c>
      <c r="N13" s="210">
        <f t="shared" si="1"/>
        <v>32</v>
      </c>
      <c r="O13" s="205">
        <v>60</v>
      </c>
      <c r="P13" s="205">
        <v>62</v>
      </c>
    </row>
    <row r="14" spans="1:20" s="205" customFormat="1" ht="12.75" x14ac:dyDescent="0.2">
      <c r="A14" s="228"/>
      <c r="B14" s="165"/>
      <c r="C14" s="228"/>
      <c r="D14" s="228"/>
      <c r="E14" s="228"/>
      <c r="F14" s="210"/>
      <c r="G14" s="210"/>
      <c r="H14" s="210"/>
      <c r="I14" s="210"/>
      <c r="J14" s="210"/>
      <c r="K14" s="210"/>
      <c r="L14" s="210"/>
      <c r="M14" s="210"/>
      <c r="N14" s="210"/>
    </row>
    <row r="15" spans="1:20" s="205" customFormat="1" ht="12.75" x14ac:dyDescent="0.2">
      <c r="A15" s="228"/>
      <c r="B15" s="228"/>
      <c r="C15" s="986" t="s">
        <v>255</v>
      </c>
      <c r="D15" s="986"/>
      <c r="E15" s="986"/>
      <c r="F15" s="210">
        <f t="shared" ref="F15:N15" si="2">F18+F19</f>
        <v>0</v>
      </c>
      <c r="G15" s="210">
        <f t="shared" si="2"/>
        <v>0</v>
      </c>
      <c r="H15" s="210">
        <f t="shared" si="2"/>
        <v>0</v>
      </c>
      <c r="I15" s="210">
        <f t="shared" si="2"/>
        <v>0</v>
      </c>
      <c r="J15" s="210">
        <f t="shared" si="2"/>
        <v>0</v>
      </c>
      <c r="K15" s="210">
        <f t="shared" si="2"/>
        <v>2</v>
      </c>
      <c r="L15" s="210">
        <f t="shared" si="2"/>
        <v>6</v>
      </c>
      <c r="M15" s="210">
        <f t="shared" si="2"/>
        <v>26</v>
      </c>
      <c r="N15" s="210">
        <f t="shared" si="2"/>
        <v>30</v>
      </c>
      <c r="O15" s="205">
        <v>58</v>
      </c>
      <c r="P15" s="205">
        <v>55</v>
      </c>
    </row>
    <row r="16" spans="1:20" s="205" customFormat="1" ht="12.75" x14ac:dyDescent="0.2">
      <c r="A16" s="228"/>
      <c r="B16" s="228"/>
      <c r="C16" s="984" t="s">
        <v>301</v>
      </c>
      <c r="D16" s="984"/>
      <c r="E16" s="984"/>
      <c r="F16" s="984"/>
      <c r="G16" s="984"/>
      <c r="H16" s="210"/>
      <c r="I16" s="210"/>
      <c r="J16" s="210"/>
      <c r="K16" s="210"/>
      <c r="L16" s="210"/>
      <c r="M16" s="210"/>
      <c r="N16" s="210"/>
    </row>
    <row r="17" spans="1:16" s="205" customFormat="1" ht="12.75" x14ac:dyDescent="0.2">
      <c r="A17" s="228"/>
      <c r="B17" s="228"/>
      <c r="C17" s="985" t="s">
        <v>97</v>
      </c>
      <c r="D17" s="985"/>
      <c r="E17" s="228"/>
      <c r="F17" s="210"/>
      <c r="G17" s="210"/>
      <c r="H17" s="210"/>
      <c r="I17" s="210"/>
      <c r="J17" s="210"/>
      <c r="K17" s="210"/>
      <c r="L17" s="210"/>
      <c r="M17" s="210"/>
      <c r="N17" s="210"/>
    </row>
    <row r="18" spans="1:16" s="205" customFormat="1" ht="14.25" x14ac:dyDescent="0.2">
      <c r="A18" s="228"/>
      <c r="B18" s="228"/>
      <c r="C18" s="228"/>
      <c r="D18" s="984" t="s">
        <v>333</v>
      </c>
      <c r="E18" s="984"/>
      <c r="F18" s="210">
        <v>0</v>
      </c>
      <c r="G18" s="210">
        <v>0</v>
      </c>
      <c r="H18" s="210">
        <v>0</v>
      </c>
      <c r="I18" s="210">
        <v>0</v>
      </c>
      <c r="J18" s="210">
        <v>0</v>
      </c>
      <c r="K18" s="210">
        <v>0</v>
      </c>
      <c r="L18" s="210">
        <v>4</v>
      </c>
      <c r="M18" s="210">
        <v>0</v>
      </c>
      <c r="N18" s="210">
        <v>3</v>
      </c>
      <c r="O18" s="205">
        <v>4</v>
      </c>
      <c r="P18" s="205">
        <v>2</v>
      </c>
    </row>
    <row r="19" spans="1:16" s="205" customFormat="1" ht="14.25" x14ac:dyDescent="0.2">
      <c r="A19" s="228"/>
      <c r="B19" s="228"/>
      <c r="C19" s="228"/>
      <c r="D19" s="984" t="s">
        <v>337</v>
      </c>
      <c r="E19" s="984"/>
      <c r="F19" s="210">
        <v>0</v>
      </c>
      <c r="G19" s="210">
        <v>0</v>
      </c>
      <c r="H19" s="210">
        <v>0</v>
      </c>
      <c r="I19" s="210">
        <v>0</v>
      </c>
      <c r="J19" s="210">
        <v>0</v>
      </c>
      <c r="K19" s="210">
        <v>2</v>
      </c>
      <c r="L19" s="210">
        <v>2</v>
      </c>
      <c r="M19" s="210">
        <v>26</v>
      </c>
      <c r="N19" s="210">
        <v>27</v>
      </c>
      <c r="O19" s="205">
        <v>54</v>
      </c>
      <c r="P19" s="205">
        <v>53</v>
      </c>
    </row>
    <row r="20" spans="1:16" s="205" customFormat="1" ht="12.75" x14ac:dyDescent="0.2">
      <c r="A20" s="228"/>
      <c r="B20" s="228"/>
      <c r="C20" s="228"/>
      <c r="D20" s="228"/>
      <c r="E20" s="228"/>
      <c r="F20" s="210"/>
      <c r="G20" s="210"/>
      <c r="H20" s="210"/>
      <c r="I20" s="210"/>
      <c r="J20" s="210"/>
      <c r="K20" s="210"/>
      <c r="L20" s="210"/>
      <c r="M20" s="210"/>
      <c r="N20" s="210"/>
    </row>
    <row r="21" spans="1:16" s="205" customFormat="1" ht="12.75" x14ac:dyDescent="0.2">
      <c r="A21" s="228"/>
      <c r="B21" s="228"/>
      <c r="C21" s="986" t="s">
        <v>259</v>
      </c>
      <c r="D21" s="986"/>
      <c r="E21" s="986"/>
      <c r="F21" s="210">
        <f t="shared" ref="F21:N21" si="3">F23+F24</f>
        <v>0</v>
      </c>
      <c r="G21" s="210">
        <f t="shared" si="3"/>
        <v>0</v>
      </c>
      <c r="H21" s="210">
        <f t="shared" si="3"/>
        <v>0</v>
      </c>
      <c r="I21" s="210">
        <f t="shared" si="3"/>
        <v>0</v>
      </c>
      <c r="J21" s="210">
        <f t="shared" si="3"/>
        <v>0</v>
      </c>
      <c r="K21" s="210">
        <f t="shared" si="3"/>
        <v>1</v>
      </c>
      <c r="L21" s="210">
        <v>3</v>
      </c>
      <c r="M21" s="210">
        <f t="shared" si="3"/>
        <v>2</v>
      </c>
      <c r="N21" s="210">
        <f t="shared" si="3"/>
        <v>2</v>
      </c>
      <c r="O21" s="205">
        <v>2</v>
      </c>
      <c r="P21" s="205">
        <v>7</v>
      </c>
    </row>
    <row r="22" spans="1:16" s="205" customFormat="1" ht="12.75" x14ac:dyDescent="0.2">
      <c r="A22" s="228"/>
      <c r="B22" s="228"/>
      <c r="C22" s="985" t="s">
        <v>97</v>
      </c>
      <c r="D22" s="985"/>
      <c r="E22" s="228"/>
      <c r="F22" s="210"/>
      <c r="G22" s="210"/>
      <c r="H22" s="210"/>
      <c r="I22" s="210"/>
      <c r="J22" s="210"/>
      <c r="K22" s="210"/>
      <c r="L22" s="210"/>
      <c r="M22" s="210"/>
      <c r="N22" s="210"/>
    </row>
    <row r="23" spans="1:16" s="205" customFormat="1" ht="14.25" x14ac:dyDescent="0.2">
      <c r="A23" s="228"/>
      <c r="B23" s="228"/>
      <c r="C23" s="228"/>
      <c r="D23" s="984" t="s">
        <v>334</v>
      </c>
      <c r="E23" s="984"/>
      <c r="F23" s="210">
        <v>0</v>
      </c>
      <c r="G23" s="210">
        <v>0</v>
      </c>
      <c r="H23" s="210">
        <v>0</v>
      </c>
      <c r="I23" s="210">
        <v>0</v>
      </c>
      <c r="J23" s="210">
        <v>0</v>
      </c>
      <c r="K23" s="210">
        <v>0</v>
      </c>
      <c r="L23" s="210">
        <v>3</v>
      </c>
      <c r="M23" s="210">
        <v>1</v>
      </c>
      <c r="N23" s="210">
        <v>2</v>
      </c>
      <c r="O23" s="205">
        <v>2</v>
      </c>
      <c r="P23" s="205">
        <v>5</v>
      </c>
    </row>
    <row r="24" spans="1:16" s="205" customFormat="1" ht="14.25" x14ac:dyDescent="0.2">
      <c r="A24" s="228"/>
      <c r="B24" s="228"/>
      <c r="C24" s="228"/>
      <c r="D24" s="984" t="s">
        <v>338</v>
      </c>
      <c r="E24" s="984"/>
      <c r="F24" s="210">
        <v>0</v>
      </c>
      <c r="G24" s="210">
        <v>0</v>
      </c>
      <c r="H24" s="210">
        <v>0</v>
      </c>
      <c r="I24" s="210">
        <v>0</v>
      </c>
      <c r="J24" s="210">
        <v>0</v>
      </c>
      <c r="K24" s="210">
        <v>1</v>
      </c>
      <c r="L24" s="210">
        <v>0</v>
      </c>
      <c r="M24" s="210">
        <v>1</v>
      </c>
      <c r="N24" s="210">
        <v>0</v>
      </c>
      <c r="O24" s="205">
        <v>0</v>
      </c>
      <c r="P24" s="205">
        <v>2</v>
      </c>
    </row>
    <row r="25" spans="1:16" s="205" customFormat="1" ht="12.75" x14ac:dyDescent="0.2">
      <c r="A25" s="465"/>
      <c r="B25" s="465"/>
      <c r="C25" s="465"/>
      <c r="D25" s="464"/>
      <c r="E25" s="464"/>
      <c r="F25" s="210"/>
      <c r="G25" s="210"/>
      <c r="H25" s="210"/>
      <c r="I25" s="210"/>
      <c r="J25" s="210"/>
      <c r="K25" s="210"/>
      <c r="L25" s="210"/>
      <c r="M25" s="210"/>
      <c r="N25" s="210"/>
    </row>
    <row r="26" spans="1:16" s="205" customFormat="1" ht="12.75" x14ac:dyDescent="0.2">
      <c r="A26" s="465"/>
      <c r="B26" s="465"/>
      <c r="C26" s="524" t="s">
        <v>648</v>
      </c>
      <c r="D26" s="525"/>
      <c r="E26" s="525"/>
      <c r="F26" s="210"/>
      <c r="G26" s="210"/>
      <c r="H26" s="210"/>
      <c r="I26" s="210"/>
      <c r="J26" s="210"/>
      <c r="K26" s="210"/>
      <c r="L26" s="210"/>
      <c r="M26" s="210"/>
      <c r="N26" s="210"/>
    </row>
    <row r="27" spans="1:16" s="205" customFormat="1" ht="12.75" x14ac:dyDescent="0.2">
      <c r="A27" s="465"/>
      <c r="B27" s="465"/>
      <c r="C27" s="465"/>
      <c r="D27" s="984" t="s">
        <v>335</v>
      </c>
      <c r="E27" s="984"/>
      <c r="F27" s="210">
        <f>F18+F23</f>
        <v>0</v>
      </c>
      <c r="G27" s="210">
        <f t="shared" ref="G27:P27" si="4">G18+G23</f>
        <v>0</v>
      </c>
      <c r="H27" s="210">
        <f t="shared" si="4"/>
        <v>0</v>
      </c>
      <c r="I27" s="210">
        <f t="shared" si="4"/>
        <v>0</v>
      </c>
      <c r="J27" s="210">
        <f t="shared" si="4"/>
        <v>0</v>
      </c>
      <c r="K27" s="210">
        <f t="shared" si="4"/>
        <v>0</v>
      </c>
      <c r="L27" s="210">
        <f t="shared" si="4"/>
        <v>7</v>
      </c>
      <c r="M27" s="210">
        <f t="shared" si="4"/>
        <v>1</v>
      </c>
      <c r="N27" s="210">
        <f t="shared" si="4"/>
        <v>5</v>
      </c>
      <c r="O27" s="210">
        <f t="shared" si="4"/>
        <v>6</v>
      </c>
      <c r="P27" s="210">
        <f t="shared" si="4"/>
        <v>7</v>
      </c>
    </row>
    <row r="28" spans="1:16" s="205" customFormat="1" ht="12.75" x14ac:dyDescent="0.2">
      <c r="A28" s="465"/>
      <c r="B28" s="465"/>
      <c r="C28" s="465"/>
      <c r="D28" s="984" t="s">
        <v>647</v>
      </c>
      <c r="E28" s="984"/>
      <c r="F28" s="210">
        <f>F19+F24</f>
        <v>0</v>
      </c>
      <c r="G28" s="210">
        <f t="shared" ref="G28:P28" si="5">G19+G24</f>
        <v>0</v>
      </c>
      <c r="H28" s="210">
        <f t="shared" si="5"/>
        <v>0</v>
      </c>
      <c r="I28" s="210">
        <f t="shared" si="5"/>
        <v>0</v>
      </c>
      <c r="J28" s="210">
        <f t="shared" si="5"/>
        <v>0</v>
      </c>
      <c r="K28" s="210">
        <f t="shared" si="5"/>
        <v>3</v>
      </c>
      <c r="L28" s="210">
        <f t="shared" si="5"/>
        <v>2</v>
      </c>
      <c r="M28" s="210">
        <f t="shared" si="5"/>
        <v>27</v>
      </c>
      <c r="N28" s="210">
        <f t="shared" si="5"/>
        <v>27</v>
      </c>
      <c r="O28" s="210">
        <f t="shared" si="5"/>
        <v>54</v>
      </c>
      <c r="P28" s="210">
        <f t="shared" si="5"/>
        <v>55</v>
      </c>
    </row>
    <row r="29" spans="1:16" s="205" customFormat="1" ht="12.75" x14ac:dyDescent="0.2">
      <c r="A29" s="465"/>
      <c r="B29" s="465"/>
      <c r="C29" s="465"/>
      <c r="D29" s="464"/>
      <c r="E29" s="464"/>
      <c r="F29" s="210"/>
      <c r="G29" s="210"/>
      <c r="H29" s="210"/>
      <c r="I29" s="210"/>
      <c r="J29" s="210"/>
      <c r="K29" s="210"/>
      <c r="L29" s="210"/>
      <c r="M29" s="210"/>
      <c r="N29" s="210"/>
    </row>
    <row r="30" spans="1:16" s="205" customFormat="1" ht="12.75" x14ac:dyDescent="0.2">
      <c r="A30" s="228"/>
      <c r="B30" s="228"/>
      <c r="C30" s="228"/>
      <c r="D30" s="228"/>
      <c r="E30" s="228"/>
      <c r="F30" s="210"/>
      <c r="G30" s="210"/>
      <c r="H30" s="210"/>
      <c r="I30" s="210"/>
      <c r="J30" s="210"/>
      <c r="K30" s="210"/>
      <c r="L30" s="210"/>
      <c r="M30" s="210"/>
      <c r="N30" s="210"/>
    </row>
    <row r="31" spans="1:16" s="205" customFormat="1" ht="12.75" x14ac:dyDescent="0.2">
      <c r="A31" s="228"/>
      <c r="B31" s="986" t="s">
        <v>258</v>
      </c>
      <c r="C31" s="986"/>
      <c r="D31" s="986"/>
      <c r="E31" s="986"/>
      <c r="F31" s="986"/>
      <c r="G31" s="986"/>
      <c r="H31" s="210"/>
      <c r="I31" s="210"/>
      <c r="J31" s="210"/>
      <c r="K31" s="210"/>
      <c r="L31" s="210"/>
      <c r="M31" s="210"/>
      <c r="N31" s="210"/>
    </row>
    <row r="32" spans="1:16" s="205" customFormat="1" ht="12.75" x14ac:dyDescent="0.2">
      <c r="A32" s="228"/>
      <c r="B32" s="228"/>
      <c r="C32" s="986" t="s">
        <v>260</v>
      </c>
      <c r="D32" s="986"/>
      <c r="E32" s="986"/>
      <c r="F32" s="210">
        <f t="shared" ref="F32:N32" si="6">F34+F35</f>
        <v>0</v>
      </c>
      <c r="G32" s="210">
        <f t="shared" si="6"/>
        <v>0</v>
      </c>
      <c r="H32" s="210">
        <f t="shared" si="6"/>
        <v>0</v>
      </c>
      <c r="I32" s="210">
        <f t="shared" si="6"/>
        <v>0</v>
      </c>
      <c r="J32" s="210">
        <f t="shared" si="6"/>
        <v>0</v>
      </c>
      <c r="K32" s="210">
        <f t="shared" si="6"/>
        <v>1</v>
      </c>
      <c r="L32" s="210">
        <f t="shared" si="6"/>
        <v>2</v>
      </c>
      <c r="M32" s="210">
        <f t="shared" si="6"/>
        <v>19</v>
      </c>
      <c r="N32" s="210">
        <f t="shared" si="6"/>
        <v>15</v>
      </c>
      <c r="O32" s="205">
        <v>53</v>
      </c>
      <c r="P32" s="205">
        <v>52</v>
      </c>
    </row>
    <row r="33" spans="1:16" s="205" customFormat="1" ht="12.75" x14ac:dyDescent="0.2">
      <c r="A33" s="228"/>
      <c r="B33" s="228"/>
      <c r="C33" s="985" t="s">
        <v>97</v>
      </c>
      <c r="D33" s="985"/>
      <c r="E33" s="228"/>
      <c r="F33" s="210"/>
      <c r="G33" s="210"/>
      <c r="H33" s="210"/>
      <c r="I33" s="210"/>
      <c r="J33" s="210"/>
      <c r="K33" s="210"/>
      <c r="L33" s="210"/>
      <c r="M33" s="210"/>
      <c r="N33" s="210"/>
    </row>
    <row r="34" spans="1:16" s="205" customFormat="1" ht="15" customHeight="1" x14ac:dyDescent="0.2">
      <c r="A34" s="228"/>
      <c r="B34" s="228"/>
      <c r="C34" s="228"/>
      <c r="D34" s="984" t="s">
        <v>282</v>
      </c>
      <c r="E34" s="984"/>
      <c r="F34" s="210">
        <v>0</v>
      </c>
      <c r="G34" s="210">
        <v>0</v>
      </c>
      <c r="H34" s="210">
        <v>0</v>
      </c>
      <c r="I34" s="210">
        <v>0</v>
      </c>
      <c r="J34" s="210">
        <v>0</v>
      </c>
      <c r="K34" s="210">
        <v>1</v>
      </c>
      <c r="L34" s="210">
        <v>2</v>
      </c>
      <c r="M34" s="210">
        <v>19</v>
      </c>
      <c r="N34" s="210">
        <v>15</v>
      </c>
      <c r="O34" s="205">
        <v>52</v>
      </c>
      <c r="P34" s="205">
        <v>51</v>
      </c>
    </row>
    <row r="35" spans="1:16" s="205" customFormat="1" ht="15" customHeight="1" x14ac:dyDescent="0.2">
      <c r="A35" s="228"/>
      <c r="B35" s="228"/>
      <c r="C35" s="228"/>
      <c r="D35" s="984" t="s">
        <v>392</v>
      </c>
      <c r="E35" s="984"/>
      <c r="F35" s="210">
        <v>0</v>
      </c>
      <c r="G35" s="210">
        <v>0</v>
      </c>
      <c r="H35" s="210">
        <v>0</v>
      </c>
      <c r="I35" s="210">
        <v>0</v>
      </c>
      <c r="J35" s="210">
        <v>0</v>
      </c>
      <c r="K35" s="210">
        <v>0</v>
      </c>
      <c r="L35" s="210">
        <v>0</v>
      </c>
      <c r="M35" s="210">
        <v>0</v>
      </c>
      <c r="N35" s="210">
        <v>0</v>
      </c>
      <c r="O35" s="205">
        <v>1</v>
      </c>
      <c r="P35" s="205">
        <v>1</v>
      </c>
    </row>
    <row r="36" spans="1:16" s="205" customFormat="1" ht="15" customHeight="1" x14ac:dyDescent="0.2">
      <c r="A36" s="228"/>
      <c r="B36" s="228"/>
      <c r="C36" s="228"/>
      <c r="D36" s="245"/>
      <c r="E36" s="228"/>
      <c r="F36" s="210"/>
      <c r="G36" s="210"/>
      <c r="H36" s="210"/>
      <c r="I36" s="210"/>
      <c r="J36" s="210"/>
      <c r="K36" s="210"/>
      <c r="L36" s="210"/>
      <c r="M36" s="210"/>
      <c r="N36" s="210"/>
    </row>
    <row r="37" spans="1:16" s="205" customFormat="1" ht="15" customHeight="1" x14ac:dyDescent="0.2">
      <c r="A37" s="228"/>
      <c r="B37" s="984" t="s">
        <v>368</v>
      </c>
      <c r="C37" s="984"/>
      <c r="D37" s="984"/>
      <c r="E37" s="984"/>
      <c r="F37" s="210">
        <f t="shared" ref="F37:O37" si="7">F9</f>
        <v>0</v>
      </c>
      <c r="G37" s="210">
        <f t="shared" si="7"/>
        <v>0</v>
      </c>
      <c r="H37" s="210">
        <f t="shared" si="7"/>
        <v>0</v>
      </c>
      <c r="I37" s="210">
        <f t="shared" si="7"/>
        <v>0</v>
      </c>
      <c r="J37" s="210">
        <f t="shared" si="7"/>
        <v>0</v>
      </c>
      <c r="K37" s="210">
        <f t="shared" si="7"/>
        <v>4</v>
      </c>
      <c r="L37" s="210">
        <f t="shared" si="7"/>
        <v>11</v>
      </c>
      <c r="M37" s="210">
        <f t="shared" si="7"/>
        <v>47</v>
      </c>
      <c r="N37" s="210">
        <f t="shared" si="7"/>
        <v>47</v>
      </c>
      <c r="O37" s="210">
        <f t="shared" si="7"/>
        <v>113</v>
      </c>
      <c r="P37" s="205">
        <v>114</v>
      </c>
    </row>
    <row r="38" spans="1:16" s="205" customFormat="1" ht="15" customHeight="1" x14ac:dyDescent="0.2">
      <c r="A38" s="228"/>
      <c r="B38" s="985" t="s">
        <v>97</v>
      </c>
      <c r="C38" s="985"/>
      <c r="D38" s="985"/>
      <c r="E38" s="228"/>
      <c r="F38" s="210"/>
      <c r="G38" s="210"/>
      <c r="H38" s="210"/>
      <c r="I38" s="210"/>
      <c r="J38" s="210"/>
      <c r="K38" s="210"/>
      <c r="L38" s="210"/>
      <c r="M38" s="210"/>
      <c r="N38" s="210"/>
      <c r="O38" s="210"/>
    </row>
    <row r="39" spans="1:16" s="205" customFormat="1" ht="15" customHeight="1" x14ac:dyDescent="0.2">
      <c r="A39" s="228"/>
      <c r="B39" s="228"/>
      <c r="C39" s="228"/>
      <c r="D39" s="984" t="s">
        <v>255</v>
      </c>
      <c r="E39" s="984"/>
      <c r="F39" s="210">
        <f t="shared" ref="F39:O39" si="8">F15+F34</f>
        <v>0</v>
      </c>
      <c r="G39" s="210">
        <f t="shared" si="8"/>
        <v>0</v>
      </c>
      <c r="H39" s="210">
        <f t="shared" si="8"/>
        <v>0</v>
      </c>
      <c r="I39" s="210">
        <f t="shared" si="8"/>
        <v>0</v>
      </c>
      <c r="J39" s="210">
        <f t="shared" si="8"/>
        <v>0</v>
      </c>
      <c r="K39" s="210">
        <f t="shared" si="8"/>
        <v>3</v>
      </c>
      <c r="L39" s="210">
        <f t="shared" si="8"/>
        <v>8</v>
      </c>
      <c r="M39" s="210">
        <f t="shared" si="8"/>
        <v>45</v>
      </c>
      <c r="N39" s="210">
        <f t="shared" si="8"/>
        <v>45</v>
      </c>
      <c r="O39" s="210">
        <f t="shared" si="8"/>
        <v>110</v>
      </c>
      <c r="P39" s="205">
        <v>106</v>
      </c>
    </row>
    <row r="40" spans="1:16" s="205" customFormat="1" ht="15" customHeight="1" x14ac:dyDescent="0.2">
      <c r="A40" s="228"/>
      <c r="B40" s="228"/>
      <c r="C40" s="228"/>
      <c r="D40" s="984" t="s">
        <v>259</v>
      </c>
      <c r="E40" s="984"/>
      <c r="F40" s="210">
        <f t="shared" ref="F40:O40" si="9">F21+F35</f>
        <v>0</v>
      </c>
      <c r="G40" s="210">
        <f t="shared" si="9"/>
        <v>0</v>
      </c>
      <c r="H40" s="210">
        <f t="shared" si="9"/>
        <v>0</v>
      </c>
      <c r="I40" s="210">
        <f t="shared" si="9"/>
        <v>0</v>
      </c>
      <c r="J40" s="210">
        <f t="shared" si="9"/>
        <v>0</v>
      </c>
      <c r="K40" s="210">
        <f t="shared" si="9"/>
        <v>1</v>
      </c>
      <c r="L40" s="210">
        <f t="shared" si="9"/>
        <v>3</v>
      </c>
      <c r="M40" s="210">
        <f t="shared" si="9"/>
        <v>2</v>
      </c>
      <c r="N40" s="210">
        <f t="shared" si="9"/>
        <v>2</v>
      </c>
      <c r="O40" s="210">
        <f t="shared" si="9"/>
        <v>3</v>
      </c>
      <c r="P40" s="205">
        <v>8</v>
      </c>
    </row>
    <row r="41" spans="1:16" ht="12.75" x14ac:dyDescent="0.2">
      <c r="A41" s="212"/>
      <c r="B41" s="212"/>
      <c r="C41" s="212"/>
      <c r="D41" s="212"/>
      <c r="E41" s="212"/>
      <c r="F41" s="212"/>
      <c r="G41" s="212"/>
      <c r="H41" s="212"/>
      <c r="I41" s="212"/>
      <c r="J41" s="212"/>
      <c r="K41" s="212"/>
      <c r="L41" s="212"/>
      <c r="M41" s="212"/>
      <c r="N41" s="212"/>
      <c r="O41" s="212"/>
      <c r="P41" s="212"/>
    </row>
    <row r="42" spans="1:16" ht="15" x14ac:dyDescent="0.2">
      <c r="A42" s="198"/>
      <c r="B42" s="198"/>
      <c r="C42" s="198"/>
      <c r="D42" s="198"/>
      <c r="E42" s="198"/>
      <c r="F42" s="53"/>
      <c r="G42" s="53"/>
      <c r="H42" s="53"/>
      <c r="I42" s="53"/>
      <c r="J42" s="53"/>
      <c r="K42" s="53"/>
      <c r="L42" s="53"/>
      <c r="M42" s="53"/>
      <c r="N42" s="53"/>
      <c r="O42" s="53"/>
    </row>
    <row r="43" spans="1:16" s="213" customFormat="1" x14ac:dyDescent="0.2">
      <c r="A43" s="959" t="s">
        <v>210</v>
      </c>
      <c r="B43" s="959"/>
      <c r="C43" s="959"/>
      <c r="D43" s="959"/>
      <c r="E43" s="216"/>
      <c r="F43" s="203"/>
      <c r="G43" s="203"/>
      <c r="H43" s="203"/>
      <c r="I43" s="203"/>
      <c r="J43" s="203"/>
      <c r="K43" s="203"/>
      <c r="L43" s="203"/>
      <c r="M43" s="203"/>
      <c r="N43" s="203"/>
    </row>
    <row r="44" spans="1:16" s="213" customFormat="1" ht="12.75" customHeight="1" x14ac:dyDescent="0.2">
      <c r="A44" s="908" t="s">
        <v>385</v>
      </c>
      <c r="B44" s="908"/>
      <c r="C44" s="908"/>
      <c r="D44" s="908"/>
      <c r="E44" s="908"/>
      <c r="F44" s="908"/>
      <c r="G44" s="908"/>
      <c r="H44" s="908"/>
      <c r="I44" s="908"/>
      <c r="J44" s="908"/>
      <c r="K44" s="908"/>
      <c r="L44" s="908"/>
      <c r="M44" s="908"/>
      <c r="N44" s="908"/>
      <c r="O44" s="908"/>
    </row>
    <row r="45" spans="1:16" s="213" customFormat="1" ht="12.75" customHeight="1" x14ac:dyDescent="0.2">
      <c r="A45" s="908" t="s">
        <v>386</v>
      </c>
      <c r="B45" s="908"/>
      <c r="C45" s="908"/>
      <c r="D45" s="908"/>
      <c r="E45" s="908"/>
      <c r="F45" s="908"/>
      <c r="G45" s="908"/>
      <c r="H45" s="908"/>
      <c r="I45" s="908"/>
      <c r="J45" s="908"/>
      <c r="K45" s="908"/>
      <c r="L45" s="908"/>
      <c r="M45" s="908"/>
      <c r="N45" s="908"/>
      <c r="O45" s="908"/>
    </row>
    <row r="46" spans="1:16" s="213" customFormat="1" ht="12.75" customHeight="1" x14ac:dyDescent="0.2">
      <c r="A46" s="908" t="s">
        <v>387</v>
      </c>
      <c r="B46" s="908"/>
      <c r="C46" s="908"/>
      <c r="D46" s="908"/>
      <c r="E46" s="908"/>
      <c r="F46" s="908"/>
      <c r="G46" s="908"/>
      <c r="H46" s="908"/>
      <c r="I46" s="230"/>
      <c r="J46" s="230"/>
      <c r="K46" s="230"/>
      <c r="L46" s="230"/>
      <c r="M46" s="230"/>
      <c r="N46" s="230"/>
    </row>
    <row r="47" spans="1:16" s="213" customFormat="1" ht="12.75" customHeight="1" x14ac:dyDescent="0.2">
      <c r="A47" s="908" t="s">
        <v>388</v>
      </c>
      <c r="B47" s="908"/>
      <c r="C47" s="908"/>
      <c r="D47" s="908"/>
      <c r="E47" s="908"/>
      <c r="F47" s="908"/>
      <c r="G47" s="908"/>
      <c r="H47" s="908"/>
      <c r="I47" s="230"/>
      <c r="J47" s="230"/>
      <c r="K47" s="230"/>
      <c r="L47" s="230"/>
      <c r="M47" s="230"/>
      <c r="N47" s="230"/>
    </row>
    <row r="48" spans="1:16" s="213" customFormat="1" ht="12.75" customHeight="1" x14ac:dyDescent="0.2">
      <c r="A48" s="759" t="s">
        <v>389</v>
      </c>
      <c r="B48" s="759"/>
      <c r="C48" s="759"/>
      <c r="D48" s="759"/>
      <c r="E48" s="759"/>
      <c r="F48" s="759"/>
      <c r="G48" s="759"/>
      <c r="H48" s="759"/>
      <c r="I48" s="759"/>
      <c r="J48" s="759"/>
      <c r="K48" s="759"/>
      <c r="L48" s="759"/>
      <c r="M48" s="759"/>
      <c r="N48" s="759"/>
      <c r="O48" s="759"/>
      <c r="P48" s="759"/>
    </row>
    <row r="49" spans="1:15" s="213" customFormat="1" ht="22.5" customHeight="1" x14ac:dyDescent="0.2">
      <c r="A49" s="912" t="s">
        <v>390</v>
      </c>
      <c r="B49" s="912"/>
      <c r="C49" s="912"/>
      <c r="D49" s="912"/>
      <c r="E49" s="912"/>
      <c r="F49" s="912"/>
      <c r="G49" s="912"/>
      <c r="H49" s="912"/>
      <c r="I49" s="912"/>
      <c r="J49" s="912"/>
      <c r="K49" s="912"/>
      <c r="L49" s="912"/>
      <c r="M49" s="912"/>
      <c r="N49" s="912"/>
      <c r="O49" s="912"/>
    </row>
    <row r="50" spans="1:15" s="213" customFormat="1" ht="12.75" customHeight="1" x14ac:dyDescent="0.2">
      <c r="A50" s="908" t="s">
        <v>391</v>
      </c>
      <c r="B50" s="908"/>
      <c r="C50" s="908"/>
      <c r="D50" s="908"/>
      <c r="E50" s="908"/>
      <c r="F50" s="908"/>
      <c r="G50" s="908"/>
      <c r="H50" s="908"/>
      <c r="I50" s="908"/>
      <c r="J50" s="908"/>
      <c r="K50" s="908"/>
      <c r="L50" s="908"/>
      <c r="M50" s="230"/>
      <c r="N50" s="230"/>
    </row>
    <row r="51" spans="1:15" s="213" customFormat="1" ht="12.75" customHeight="1" x14ac:dyDescent="0.2">
      <c r="A51" s="908" t="s">
        <v>332</v>
      </c>
      <c r="B51" s="908"/>
      <c r="C51" s="908"/>
      <c r="D51" s="908"/>
      <c r="E51" s="908"/>
      <c r="F51" s="908"/>
      <c r="G51" s="908"/>
      <c r="H51" s="908"/>
      <c r="I51" s="908"/>
      <c r="J51" s="908"/>
      <c r="K51" s="908"/>
      <c r="L51" s="908"/>
      <c r="M51" s="908"/>
      <c r="N51" s="908"/>
      <c r="O51" s="908"/>
    </row>
    <row r="52" spans="1:15" s="213" customFormat="1" ht="12.75" customHeight="1" x14ac:dyDescent="0.2">
      <c r="A52" s="908" t="s">
        <v>393</v>
      </c>
      <c r="B52" s="908"/>
      <c r="C52" s="908"/>
      <c r="D52" s="908"/>
      <c r="E52" s="908"/>
      <c r="F52" s="42"/>
      <c r="G52" s="42"/>
      <c r="H52" s="42"/>
      <c r="I52" s="230"/>
      <c r="J52" s="230"/>
      <c r="K52" s="230"/>
      <c r="L52" s="230"/>
      <c r="M52" s="230"/>
      <c r="N52" s="230"/>
    </row>
    <row r="53" spans="1:15" s="213" customFormat="1" ht="12.75" customHeight="1" x14ac:dyDescent="0.2">
      <c r="A53" s="908" t="s">
        <v>703</v>
      </c>
      <c r="B53" s="908"/>
      <c r="C53" s="908"/>
      <c r="D53" s="908"/>
      <c r="E53" s="908"/>
      <c r="F53" s="908"/>
      <c r="G53" s="908"/>
      <c r="H53" s="908"/>
      <c r="I53" s="908"/>
      <c r="J53" s="908"/>
      <c r="K53" s="908"/>
      <c r="L53" s="908"/>
      <c r="M53" s="908"/>
      <c r="N53" s="908"/>
      <c r="O53" s="908"/>
    </row>
    <row r="54" spans="1:15" s="213" customFormat="1" ht="12.75" customHeight="1" x14ac:dyDescent="0.2">
      <c r="A54" s="908" t="s">
        <v>383</v>
      </c>
      <c r="B54" s="908"/>
      <c r="C54" s="908"/>
      <c r="D54" s="908"/>
      <c r="E54" s="908"/>
      <c r="F54" s="42"/>
      <c r="G54" s="42"/>
      <c r="H54" s="42"/>
      <c r="I54" s="230"/>
      <c r="J54" s="230"/>
      <c r="K54" s="230"/>
      <c r="L54" s="230"/>
      <c r="M54" s="230"/>
      <c r="N54" s="230"/>
    </row>
    <row r="55" spans="1:15" s="213" customFormat="1" x14ac:dyDescent="0.2">
      <c r="A55" s="139"/>
      <c r="B55" s="219"/>
      <c r="C55" s="219"/>
      <c r="D55" s="219"/>
      <c r="E55" s="219"/>
      <c r="F55" s="219"/>
      <c r="G55" s="219"/>
      <c r="H55" s="219"/>
      <c r="I55" s="219"/>
      <c r="J55" s="219"/>
      <c r="K55" s="219"/>
      <c r="L55" s="219"/>
      <c r="M55" s="219"/>
      <c r="N55" s="219"/>
    </row>
    <row r="56" spans="1:15" s="213" customFormat="1" x14ac:dyDescent="0.2">
      <c r="A56" s="957" t="s">
        <v>440</v>
      </c>
      <c r="B56" s="958"/>
      <c r="C56" s="958"/>
      <c r="D56" s="958"/>
      <c r="E56" s="219"/>
      <c r="F56" s="219"/>
      <c r="G56" s="219"/>
      <c r="H56" s="219"/>
      <c r="I56" s="219"/>
      <c r="J56" s="219"/>
      <c r="K56" s="219"/>
      <c r="L56" s="219"/>
      <c r="M56" s="219"/>
      <c r="N56" s="219"/>
    </row>
    <row r="57" spans="1:15" s="213" customFormat="1" x14ac:dyDescent="0.2">
      <c r="A57" s="40" t="s">
        <v>251</v>
      </c>
      <c r="B57" s="216"/>
      <c r="C57" s="216"/>
      <c r="D57" s="216"/>
      <c r="E57" s="216"/>
      <c r="F57" s="203"/>
      <c r="G57" s="203"/>
      <c r="H57" s="203"/>
      <c r="I57" s="203"/>
      <c r="J57" s="203"/>
      <c r="K57" s="203"/>
      <c r="L57" s="203"/>
      <c r="M57" s="203"/>
      <c r="N57" s="203"/>
    </row>
    <row r="58" spans="1:15" s="213" customFormat="1" x14ac:dyDescent="0.2">
      <c r="E58" s="216"/>
      <c r="F58" s="203"/>
      <c r="G58" s="203"/>
      <c r="H58" s="203"/>
      <c r="I58" s="203"/>
      <c r="J58" s="203"/>
      <c r="K58" s="203"/>
      <c r="L58" s="203"/>
      <c r="M58" s="203"/>
      <c r="N58" s="203"/>
    </row>
    <row r="59" spans="1:15" s="213" customFormat="1" x14ac:dyDescent="0.2">
      <c r="A59" s="214"/>
      <c r="B59" s="214"/>
      <c r="C59" s="214"/>
      <c r="D59" s="214"/>
      <c r="E59" s="214"/>
    </row>
    <row r="60" spans="1:15" s="213" customFormat="1" x14ac:dyDescent="0.2">
      <c r="A60" s="214"/>
      <c r="B60" s="214"/>
      <c r="C60" s="214"/>
      <c r="D60" s="214"/>
      <c r="E60" s="214"/>
    </row>
    <row r="61" spans="1:15" ht="15" x14ac:dyDescent="0.2">
      <c r="A61" s="215"/>
      <c r="B61" s="215"/>
      <c r="C61" s="215"/>
      <c r="D61" s="215"/>
      <c r="E61" s="215"/>
    </row>
    <row r="62" spans="1:15" ht="15" x14ac:dyDescent="0.2">
      <c r="A62" s="215"/>
      <c r="B62" s="215"/>
      <c r="C62" s="215"/>
      <c r="D62" s="215"/>
      <c r="E62" s="215"/>
    </row>
    <row r="63" spans="1:15" ht="15" x14ac:dyDescent="0.2">
      <c r="A63" s="215"/>
      <c r="B63" s="215"/>
      <c r="C63" s="215"/>
      <c r="D63" s="215"/>
      <c r="E63" s="215"/>
    </row>
    <row r="64" spans="1:15" ht="15" x14ac:dyDescent="0.2">
      <c r="A64" s="215"/>
      <c r="B64" s="215"/>
      <c r="C64" s="215"/>
      <c r="D64" s="215"/>
      <c r="E64" s="215"/>
    </row>
    <row r="65" spans="1:5" ht="15" x14ac:dyDescent="0.2">
      <c r="A65" s="215"/>
      <c r="B65" s="215"/>
      <c r="C65" s="215"/>
      <c r="D65" s="215"/>
      <c r="E65" s="215"/>
    </row>
    <row r="66" spans="1:5" ht="15" x14ac:dyDescent="0.2">
      <c r="A66" s="215"/>
      <c r="B66" s="215"/>
      <c r="C66" s="215"/>
      <c r="D66" s="215"/>
      <c r="E66" s="215"/>
    </row>
    <row r="67" spans="1:5" ht="15" x14ac:dyDescent="0.2">
      <c r="A67" s="215"/>
      <c r="B67" s="215"/>
      <c r="C67" s="215"/>
      <c r="D67" s="215"/>
      <c r="E67" s="215"/>
    </row>
    <row r="68" spans="1:5" ht="15" x14ac:dyDescent="0.2">
      <c r="A68" s="215"/>
      <c r="B68" s="215"/>
      <c r="C68" s="215"/>
      <c r="D68" s="215"/>
      <c r="E68" s="215"/>
    </row>
    <row r="69" spans="1:5" ht="15" x14ac:dyDescent="0.2">
      <c r="A69" s="215"/>
      <c r="B69" s="215"/>
      <c r="C69" s="215"/>
      <c r="D69" s="215"/>
      <c r="E69" s="215"/>
    </row>
    <row r="70" spans="1:5" ht="15" x14ac:dyDescent="0.2">
      <c r="A70" s="215"/>
      <c r="B70" s="215"/>
      <c r="C70" s="215"/>
      <c r="D70" s="215"/>
      <c r="E70" s="215"/>
    </row>
    <row r="71" spans="1:5" ht="15" x14ac:dyDescent="0.2">
      <c r="A71" s="215"/>
      <c r="B71" s="215"/>
      <c r="C71" s="215"/>
      <c r="D71" s="215"/>
      <c r="E71" s="215"/>
    </row>
    <row r="72" spans="1:5" ht="15" x14ac:dyDescent="0.2">
      <c r="A72" s="215"/>
      <c r="B72" s="215"/>
      <c r="C72" s="215"/>
      <c r="D72" s="215"/>
      <c r="E72" s="215"/>
    </row>
    <row r="73" spans="1:5" ht="15" x14ac:dyDescent="0.2">
      <c r="A73" s="215"/>
      <c r="B73" s="215"/>
      <c r="C73" s="215"/>
      <c r="D73" s="215"/>
      <c r="E73" s="215"/>
    </row>
    <row r="74" spans="1:5" ht="15" x14ac:dyDescent="0.2">
      <c r="A74" s="215"/>
      <c r="B74" s="215"/>
      <c r="C74" s="215"/>
      <c r="D74" s="215"/>
      <c r="E74" s="215"/>
    </row>
    <row r="75" spans="1:5" ht="15" x14ac:dyDescent="0.2">
      <c r="A75" s="215"/>
      <c r="B75" s="215"/>
      <c r="C75" s="215"/>
      <c r="D75" s="215"/>
      <c r="E75" s="215"/>
    </row>
    <row r="76" spans="1:5" ht="15" x14ac:dyDescent="0.2">
      <c r="A76" s="215"/>
      <c r="B76" s="215"/>
      <c r="C76" s="215"/>
      <c r="D76" s="215"/>
      <c r="E76" s="215"/>
    </row>
    <row r="77" spans="1:5" ht="15" x14ac:dyDescent="0.2">
      <c r="A77" s="215"/>
      <c r="B77" s="215"/>
      <c r="C77" s="215"/>
      <c r="D77" s="215"/>
      <c r="E77" s="215"/>
    </row>
  </sheetData>
  <mergeCells count="52">
    <mergeCell ref="R1:T1"/>
    <mergeCell ref="O3:O5"/>
    <mergeCell ref="A9:E9"/>
    <mergeCell ref="B11:D11"/>
    <mergeCell ref="B12:F12"/>
    <mergeCell ref="G3:G5"/>
    <mergeCell ref="H3:H5"/>
    <mergeCell ref="I3:I5"/>
    <mergeCell ref="J3:J5"/>
    <mergeCell ref="A1:N1"/>
    <mergeCell ref="A4:E4"/>
    <mergeCell ref="A7:E7"/>
    <mergeCell ref="F3:F5"/>
    <mergeCell ref="N3:N5"/>
    <mergeCell ref="P3:P5"/>
    <mergeCell ref="C15:E15"/>
    <mergeCell ref="C13:E13"/>
    <mergeCell ref="K3:K5"/>
    <mergeCell ref="C16:G16"/>
    <mergeCell ref="D34:E34"/>
    <mergeCell ref="C21:E21"/>
    <mergeCell ref="D27:E27"/>
    <mergeCell ref="D28:E28"/>
    <mergeCell ref="A56:D56"/>
    <mergeCell ref="L3:L5"/>
    <mergeCell ref="M3:M5"/>
    <mergeCell ref="C17:D17"/>
    <mergeCell ref="D18:E18"/>
    <mergeCell ref="D19:E19"/>
    <mergeCell ref="D35:E35"/>
    <mergeCell ref="B37:E37"/>
    <mergeCell ref="B38:D38"/>
    <mergeCell ref="C22:D22"/>
    <mergeCell ref="D23:E23"/>
    <mergeCell ref="D24:E24"/>
    <mergeCell ref="B31:G31"/>
    <mergeCell ref="C32:E32"/>
    <mergeCell ref="C33:D33"/>
    <mergeCell ref="A49:O49"/>
    <mergeCell ref="A46:H46"/>
    <mergeCell ref="A50:L50"/>
    <mergeCell ref="A51:O51"/>
    <mergeCell ref="D39:E39"/>
    <mergeCell ref="D40:E40"/>
    <mergeCell ref="A43:D43"/>
    <mergeCell ref="A44:O44"/>
    <mergeCell ref="A45:O45"/>
    <mergeCell ref="A52:E52"/>
    <mergeCell ref="A53:O53"/>
    <mergeCell ref="A54:E54"/>
    <mergeCell ref="A47:H47"/>
    <mergeCell ref="A48:P48"/>
  </mergeCells>
  <hyperlinks>
    <hyperlink ref="R1:T1" location="Contents!A1" display="Back to contents"/>
  </hyperlinks>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zoomScaleNormal="100" workbookViewId="0">
      <selection sqref="A1:L1"/>
    </sheetView>
  </sheetViews>
  <sheetFormatPr defaultRowHeight="15" x14ac:dyDescent="0.2"/>
  <cols>
    <col min="1" max="1" width="12.6640625" style="4" customWidth="1"/>
    <col min="2" max="16384" width="9.33203125" style="4"/>
  </cols>
  <sheetData>
    <row r="1" spans="1:16" s="62" customFormat="1" ht="33" customHeight="1" x14ac:dyDescent="0.25">
      <c r="A1" s="774" t="s">
        <v>197</v>
      </c>
      <c r="B1" s="774"/>
      <c r="C1" s="774"/>
      <c r="D1" s="774"/>
      <c r="E1" s="774"/>
      <c r="F1" s="774"/>
      <c r="G1" s="774"/>
      <c r="H1" s="774"/>
      <c r="I1" s="774"/>
      <c r="J1" s="774"/>
      <c r="K1" s="774"/>
      <c r="L1" s="774"/>
      <c r="N1" s="756" t="s">
        <v>423</v>
      </c>
      <c r="O1" s="756"/>
      <c r="P1" s="756"/>
    </row>
    <row r="15" spans="1:16" x14ac:dyDescent="0.2">
      <c r="N15" s="274"/>
    </row>
    <row r="43" spans="1:3" s="62" customFormat="1" x14ac:dyDescent="0.2">
      <c r="A43" s="775" t="s">
        <v>440</v>
      </c>
      <c r="B43" s="776"/>
      <c r="C43" s="776"/>
    </row>
  </sheetData>
  <mergeCells count="3">
    <mergeCell ref="A1:L1"/>
    <mergeCell ref="A43:C43"/>
    <mergeCell ref="N1:P1"/>
  </mergeCells>
  <phoneticPr fontId="16" type="noConversion"/>
  <hyperlinks>
    <hyperlink ref="N1:P1" location="Contents!A1" display="Back to contents"/>
  </hyperlinks>
  <pageMargins left="0.75" right="0.75" top="1" bottom="1" header="0.5" footer="0.5"/>
  <pageSetup paperSize="9" scale="9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1"/>
  <sheetViews>
    <sheetView zoomScaleNormal="100" workbookViewId="0">
      <selection sqref="A1:E1"/>
    </sheetView>
  </sheetViews>
  <sheetFormatPr defaultRowHeight="11.25" x14ac:dyDescent="0.2"/>
  <cols>
    <col min="1" max="2" width="4.83203125" customWidth="1"/>
    <col min="3" max="3" width="5.83203125" customWidth="1"/>
    <col min="4" max="5" width="80.83203125" customWidth="1"/>
    <col min="6" max="6" width="2.5" style="461" customWidth="1"/>
  </cols>
  <sheetData>
    <row r="1" spans="1:12" ht="37.5" customHeight="1" x14ac:dyDescent="0.25">
      <c r="A1" s="968" t="s">
        <v>641</v>
      </c>
      <c r="B1" s="968"/>
      <c r="C1" s="968"/>
      <c r="D1" s="968"/>
      <c r="E1" s="968"/>
      <c r="F1" s="463"/>
      <c r="G1" s="756" t="s">
        <v>423</v>
      </c>
      <c r="H1" s="756"/>
      <c r="I1" s="756"/>
      <c r="J1" s="233"/>
      <c r="K1" s="233"/>
      <c r="L1" s="233"/>
    </row>
    <row r="2" spans="1:12" x14ac:dyDescent="0.2">
      <c r="A2" s="246"/>
      <c r="B2" s="246"/>
      <c r="C2" s="246"/>
      <c r="D2" s="246"/>
      <c r="E2" s="246"/>
      <c r="F2" s="489"/>
    </row>
    <row r="4" spans="1:12" ht="17.25" x14ac:dyDescent="0.2">
      <c r="A4" s="994" t="s">
        <v>432</v>
      </c>
      <c r="B4" s="994"/>
      <c r="C4" s="994"/>
      <c r="D4" s="994"/>
      <c r="E4" s="994"/>
      <c r="F4" s="466"/>
    </row>
    <row r="5" spans="1:12" ht="12.75" x14ac:dyDescent="0.2">
      <c r="A5" s="255"/>
      <c r="B5" s="255"/>
      <c r="C5" s="255"/>
      <c r="D5" s="256"/>
      <c r="E5" s="256"/>
      <c r="F5" s="256"/>
    </row>
    <row r="6" spans="1:12" ht="15" x14ac:dyDescent="0.3">
      <c r="A6" s="255"/>
      <c r="B6" s="991" t="s">
        <v>433</v>
      </c>
      <c r="C6" s="991"/>
      <c r="D6" s="991"/>
      <c r="E6" s="255"/>
      <c r="F6" s="255"/>
    </row>
    <row r="7" spans="1:12" ht="15" x14ac:dyDescent="0.3">
      <c r="A7" s="255"/>
      <c r="B7" s="255"/>
      <c r="C7" s="257"/>
      <c r="D7" s="255"/>
      <c r="E7" s="258"/>
      <c r="F7" s="258"/>
    </row>
    <row r="8" spans="1:12" ht="14.25" x14ac:dyDescent="0.2">
      <c r="A8" s="255"/>
      <c r="B8" s="255"/>
      <c r="C8" s="992" t="s">
        <v>302</v>
      </c>
      <c r="D8" s="992"/>
      <c r="E8" s="258"/>
      <c r="F8" s="258"/>
    </row>
    <row r="9" spans="1:12" ht="12.75" x14ac:dyDescent="0.2">
      <c r="A9" s="255"/>
      <c r="B9" s="255"/>
      <c r="C9" s="255"/>
      <c r="D9" s="256"/>
      <c r="E9" s="256"/>
      <c r="F9" s="256"/>
    </row>
    <row r="10" spans="1:12" ht="30" x14ac:dyDescent="0.2">
      <c r="A10" s="255"/>
      <c r="B10" s="255"/>
      <c r="C10" s="259" t="s">
        <v>293</v>
      </c>
      <c r="D10" s="315" t="s">
        <v>303</v>
      </c>
      <c r="E10" s="315" t="s">
        <v>304</v>
      </c>
      <c r="F10" s="315"/>
    </row>
    <row r="11" spans="1:12" ht="15" x14ac:dyDescent="0.2">
      <c r="A11" s="255"/>
      <c r="B11" s="255"/>
      <c r="C11" s="260">
        <v>1</v>
      </c>
      <c r="D11" s="297" t="s">
        <v>491</v>
      </c>
      <c r="E11" s="297" t="s">
        <v>492</v>
      </c>
      <c r="F11" s="261"/>
    </row>
    <row r="12" spans="1:12" ht="30" x14ac:dyDescent="0.2">
      <c r="A12" s="255"/>
      <c r="B12" s="255"/>
      <c r="C12" s="260">
        <v>2</v>
      </c>
      <c r="D12" s="297" t="s">
        <v>493</v>
      </c>
      <c r="E12" s="297" t="s">
        <v>294</v>
      </c>
      <c r="F12" s="261"/>
    </row>
    <row r="13" spans="1:12" ht="15" x14ac:dyDescent="0.2">
      <c r="A13" s="255"/>
      <c r="B13" s="255"/>
      <c r="C13" s="260">
        <v>3</v>
      </c>
      <c r="D13" s="297" t="s">
        <v>494</v>
      </c>
      <c r="E13" s="297" t="s">
        <v>294</v>
      </c>
      <c r="F13" s="261"/>
    </row>
    <row r="14" spans="1:12" ht="15" x14ac:dyDescent="0.2">
      <c r="A14" s="255"/>
      <c r="B14" s="255"/>
      <c r="C14" s="260">
        <v>4</v>
      </c>
      <c r="D14" s="297" t="s">
        <v>495</v>
      </c>
      <c r="E14" s="297" t="s">
        <v>496</v>
      </c>
      <c r="F14" s="261"/>
    </row>
    <row r="15" spans="1:12" ht="30" customHeight="1" x14ac:dyDescent="0.2">
      <c r="A15" s="255"/>
      <c r="B15" s="255"/>
      <c r="C15" s="260">
        <v>5</v>
      </c>
      <c r="D15" s="297" t="s">
        <v>497</v>
      </c>
      <c r="E15" s="297" t="s">
        <v>294</v>
      </c>
      <c r="F15" s="261"/>
    </row>
    <row r="16" spans="1:12" ht="30" x14ac:dyDescent="0.2">
      <c r="A16" s="255"/>
      <c r="B16" s="255"/>
      <c r="C16" s="260">
        <v>6</v>
      </c>
      <c r="D16" s="297" t="s">
        <v>498</v>
      </c>
      <c r="E16" s="297" t="s">
        <v>294</v>
      </c>
      <c r="F16" s="261"/>
    </row>
    <row r="17" spans="1:6" ht="30" x14ac:dyDescent="0.2">
      <c r="A17" s="255"/>
      <c r="B17" s="255"/>
      <c r="C17" s="260">
        <v>7</v>
      </c>
      <c r="D17" s="297" t="s">
        <v>499</v>
      </c>
      <c r="E17" s="297" t="s">
        <v>294</v>
      </c>
      <c r="F17" s="261"/>
    </row>
    <row r="18" spans="1:6" ht="15" x14ac:dyDescent="0.2">
      <c r="A18" s="255"/>
      <c r="B18" s="255"/>
      <c r="C18" s="260">
        <v>8</v>
      </c>
      <c r="D18" s="297" t="s">
        <v>500</v>
      </c>
      <c r="E18" s="297" t="s">
        <v>296</v>
      </c>
      <c r="F18" s="261"/>
    </row>
    <row r="19" spans="1:6" ht="15" x14ac:dyDescent="0.2">
      <c r="A19" s="255"/>
      <c r="B19" s="255"/>
      <c r="C19" s="260">
        <v>9</v>
      </c>
      <c r="D19" s="297" t="s">
        <v>501</v>
      </c>
      <c r="E19" s="297" t="s">
        <v>326</v>
      </c>
      <c r="F19" s="261"/>
    </row>
    <row r="20" spans="1:6" ht="15" x14ac:dyDescent="0.2">
      <c r="A20" s="255"/>
      <c r="B20" s="255"/>
      <c r="C20" s="260">
        <v>10</v>
      </c>
      <c r="D20" s="297" t="s">
        <v>502</v>
      </c>
      <c r="E20" s="297" t="s">
        <v>297</v>
      </c>
      <c r="F20" s="261"/>
    </row>
    <row r="21" spans="1:6" ht="15" x14ac:dyDescent="0.2">
      <c r="A21" s="255"/>
      <c r="B21" s="255"/>
      <c r="C21" s="260">
        <v>11</v>
      </c>
      <c r="D21" s="297" t="s">
        <v>503</v>
      </c>
      <c r="E21" s="297" t="s">
        <v>294</v>
      </c>
      <c r="F21" s="261"/>
    </row>
    <row r="22" spans="1:6" ht="15" x14ac:dyDescent="0.2">
      <c r="A22" s="255"/>
      <c r="B22" s="255"/>
      <c r="C22" s="260">
        <v>12</v>
      </c>
      <c r="D22" s="297" t="s">
        <v>504</v>
      </c>
      <c r="E22" s="297" t="s">
        <v>323</v>
      </c>
      <c r="F22" s="261"/>
    </row>
    <row r="23" spans="1:6" ht="15" x14ac:dyDescent="0.2">
      <c r="A23" s="255"/>
      <c r="B23" s="255"/>
      <c r="C23" s="260">
        <v>13</v>
      </c>
      <c r="D23" s="297" t="s">
        <v>320</v>
      </c>
      <c r="E23" s="297" t="s">
        <v>505</v>
      </c>
      <c r="F23" s="261"/>
    </row>
    <row r="24" spans="1:6" ht="15" x14ac:dyDescent="0.2">
      <c r="A24" s="255"/>
      <c r="B24" s="255"/>
      <c r="C24" s="260">
        <v>14</v>
      </c>
      <c r="D24" s="297" t="s">
        <v>506</v>
      </c>
      <c r="E24" s="297" t="s">
        <v>294</v>
      </c>
      <c r="F24" s="261"/>
    </row>
    <row r="25" spans="1:6" ht="15" x14ac:dyDescent="0.2">
      <c r="A25" s="255"/>
      <c r="B25" s="255"/>
      <c r="C25" s="260">
        <v>15</v>
      </c>
      <c r="D25" s="297" t="s">
        <v>507</v>
      </c>
      <c r="E25" s="297" t="s">
        <v>294</v>
      </c>
      <c r="F25" s="261"/>
    </row>
    <row r="26" spans="1:6" ht="15" x14ac:dyDescent="0.2">
      <c r="A26" s="255"/>
      <c r="B26" s="255"/>
      <c r="C26" s="260">
        <v>16</v>
      </c>
      <c r="D26" s="297" t="s">
        <v>508</v>
      </c>
      <c r="E26" s="297" t="s">
        <v>509</v>
      </c>
      <c r="F26" s="261"/>
    </row>
    <row r="27" spans="1:6" ht="15" x14ac:dyDescent="0.2">
      <c r="A27" s="255"/>
      <c r="B27" s="255"/>
      <c r="C27" s="260">
        <v>17</v>
      </c>
      <c r="D27" s="297" t="s">
        <v>510</v>
      </c>
      <c r="E27" s="297" t="s">
        <v>511</v>
      </c>
      <c r="F27" s="261"/>
    </row>
    <row r="28" spans="1:6" ht="15" x14ac:dyDescent="0.2">
      <c r="A28" s="255"/>
      <c r="B28" s="255"/>
      <c r="C28" s="260">
        <v>18</v>
      </c>
      <c r="D28" s="297" t="s">
        <v>512</v>
      </c>
      <c r="E28" s="297" t="s">
        <v>294</v>
      </c>
      <c r="F28" s="261"/>
    </row>
    <row r="29" spans="1:6" ht="15" x14ac:dyDescent="0.2">
      <c r="A29" s="255"/>
      <c r="B29" s="255"/>
      <c r="C29" s="260">
        <v>19</v>
      </c>
      <c r="D29" s="297" t="s">
        <v>513</v>
      </c>
      <c r="E29" s="297" t="s">
        <v>318</v>
      </c>
      <c r="F29" s="261"/>
    </row>
    <row r="30" spans="1:6" ht="15" x14ac:dyDescent="0.2">
      <c r="A30" s="255"/>
      <c r="B30" s="255"/>
      <c r="C30" s="260">
        <v>20</v>
      </c>
      <c r="D30" s="297" t="s">
        <v>514</v>
      </c>
      <c r="E30" s="297" t="s">
        <v>294</v>
      </c>
      <c r="F30" s="261"/>
    </row>
    <row r="31" spans="1:6" ht="15" x14ac:dyDescent="0.2">
      <c r="A31" s="255"/>
      <c r="B31" s="255"/>
      <c r="C31" s="260">
        <v>21</v>
      </c>
      <c r="D31" s="297" t="s">
        <v>515</v>
      </c>
      <c r="E31" s="297" t="s">
        <v>322</v>
      </c>
      <c r="F31" s="261"/>
    </row>
    <row r="32" spans="1:6" ht="15" x14ac:dyDescent="0.2">
      <c r="A32" s="255"/>
      <c r="B32" s="255"/>
      <c r="C32" s="260">
        <v>22</v>
      </c>
      <c r="D32" s="297" t="s">
        <v>516</v>
      </c>
      <c r="E32" s="297" t="s">
        <v>517</v>
      </c>
      <c r="F32" s="261"/>
    </row>
    <row r="33" spans="1:6" ht="30" customHeight="1" x14ac:dyDescent="0.2">
      <c r="A33" s="255"/>
      <c r="B33" s="255"/>
      <c r="C33" s="260">
        <v>23</v>
      </c>
      <c r="D33" s="297" t="s">
        <v>518</v>
      </c>
      <c r="E33" s="297" t="s">
        <v>519</v>
      </c>
      <c r="F33" s="261"/>
    </row>
    <row r="34" spans="1:6" ht="15" x14ac:dyDescent="0.2">
      <c r="A34" s="255"/>
      <c r="B34" s="255"/>
      <c r="C34" s="260">
        <v>24</v>
      </c>
      <c r="D34" s="297" t="s">
        <v>520</v>
      </c>
      <c r="E34" s="297" t="s">
        <v>521</v>
      </c>
      <c r="F34" s="261"/>
    </row>
    <row r="35" spans="1:6" ht="15" x14ac:dyDescent="0.2">
      <c r="A35" s="255"/>
      <c r="B35" s="255"/>
      <c r="C35" s="260">
        <v>25</v>
      </c>
      <c r="D35" s="297" t="s">
        <v>522</v>
      </c>
      <c r="E35" s="297" t="s">
        <v>326</v>
      </c>
      <c r="F35" s="261"/>
    </row>
    <row r="36" spans="1:6" ht="15" x14ac:dyDescent="0.2">
      <c r="A36" s="255"/>
      <c r="B36" s="255"/>
      <c r="C36" s="260">
        <v>26</v>
      </c>
      <c r="D36" s="297" t="s">
        <v>523</v>
      </c>
      <c r="E36" s="297" t="s">
        <v>524</v>
      </c>
      <c r="F36" s="261"/>
    </row>
    <row r="37" spans="1:6" ht="15" x14ac:dyDescent="0.2">
      <c r="A37" s="255"/>
      <c r="B37" s="255"/>
      <c r="C37" s="260">
        <v>27</v>
      </c>
      <c r="D37" s="297" t="s">
        <v>525</v>
      </c>
      <c r="E37" s="297" t="s">
        <v>526</v>
      </c>
      <c r="F37" s="261"/>
    </row>
    <row r="38" spans="1:6" ht="15" x14ac:dyDescent="0.2">
      <c r="A38" s="255"/>
      <c r="B38" s="255"/>
      <c r="C38" s="260">
        <v>28</v>
      </c>
      <c r="D38" s="297" t="s">
        <v>527</v>
      </c>
      <c r="E38" s="297" t="s">
        <v>322</v>
      </c>
      <c r="F38" s="261"/>
    </row>
    <row r="39" spans="1:6" ht="15" x14ac:dyDescent="0.2">
      <c r="A39" s="255"/>
      <c r="B39" s="255"/>
      <c r="C39" s="260">
        <v>29</v>
      </c>
      <c r="D39" s="297" t="s">
        <v>528</v>
      </c>
      <c r="E39" s="297" t="s">
        <v>318</v>
      </c>
      <c r="F39" s="261"/>
    </row>
    <row r="40" spans="1:6" ht="30" customHeight="1" x14ac:dyDescent="0.2">
      <c r="A40" s="255"/>
      <c r="B40" s="255"/>
      <c r="C40" s="260">
        <v>30</v>
      </c>
      <c r="D40" s="297" t="s">
        <v>529</v>
      </c>
      <c r="E40" s="297" t="s">
        <v>530</v>
      </c>
      <c r="F40" s="261"/>
    </row>
    <row r="41" spans="1:6" ht="15" x14ac:dyDescent="0.2">
      <c r="A41" s="255"/>
      <c r="B41" s="255"/>
      <c r="C41" s="260">
        <v>31</v>
      </c>
      <c r="D41" s="297" t="s">
        <v>531</v>
      </c>
      <c r="E41" s="297" t="s">
        <v>532</v>
      </c>
      <c r="F41" s="261"/>
    </row>
    <row r="42" spans="1:6" ht="15" x14ac:dyDescent="0.2">
      <c r="A42" s="255"/>
      <c r="B42" s="255"/>
      <c r="C42" s="260">
        <v>32</v>
      </c>
      <c r="D42" s="297" t="s">
        <v>533</v>
      </c>
      <c r="E42" s="297" t="s">
        <v>294</v>
      </c>
      <c r="F42" s="261"/>
    </row>
    <row r="43" spans="1:6" ht="15" x14ac:dyDescent="0.2">
      <c r="A43" s="255"/>
      <c r="B43" s="255"/>
      <c r="C43" s="260">
        <v>33</v>
      </c>
      <c r="D43" s="297" t="s">
        <v>534</v>
      </c>
      <c r="E43" s="297" t="s">
        <v>535</v>
      </c>
      <c r="F43" s="261"/>
    </row>
    <row r="44" spans="1:6" ht="30" x14ac:dyDescent="0.2">
      <c r="A44" s="255"/>
      <c r="B44" s="255"/>
      <c r="C44" s="260">
        <v>34</v>
      </c>
      <c r="D44" s="297" t="s">
        <v>536</v>
      </c>
      <c r="E44" s="297" t="s">
        <v>297</v>
      </c>
      <c r="F44" s="261"/>
    </row>
    <row r="45" spans="1:6" ht="15" x14ac:dyDescent="0.2">
      <c r="A45" s="255"/>
      <c r="B45" s="255"/>
      <c r="C45" s="260">
        <v>35</v>
      </c>
      <c r="D45" s="297" t="s">
        <v>537</v>
      </c>
      <c r="E45" s="297" t="s">
        <v>538</v>
      </c>
      <c r="F45" s="261"/>
    </row>
    <row r="46" spans="1:6" ht="15" x14ac:dyDescent="0.2">
      <c r="A46" s="255"/>
      <c r="B46" s="255"/>
      <c r="C46" s="260">
        <v>36</v>
      </c>
      <c r="D46" s="297" t="s">
        <v>539</v>
      </c>
      <c r="E46" s="297" t="s">
        <v>296</v>
      </c>
      <c r="F46" s="261"/>
    </row>
    <row r="47" spans="1:6" ht="15" x14ac:dyDescent="0.2">
      <c r="A47" s="255"/>
      <c r="B47" s="255"/>
      <c r="C47" s="260">
        <v>37</v>
      </c>
      <c r="D47" s="297" t="s">
        <v>320</v>
      </c>
      <c r="E47" s="297" t="s">
        <v>540</v>
      </c>
      <c r="F47" s="261"/>
    </row>
    <row r="48" spans="1:6" ht="15" x14ac:dyDescent="0.2">
      <c r="A48" s="255"/>
      <c r="B48" s="255"/>
      <c r="C48" s="260">
        <v>38</v>
      </c>
      <c r="D48" s="297" t="s">
        <v>541</v>
      </c>
      <c r="E48" s="297" t="s">
        <v>542</v>
      </c>
      <c r="F48" s="261"/>
    </row>
    <row r="49" spans="1:6" ht="15" x14ac:dyDescent="0.2">
      <c r="A49" s="255"/>
      <c r="B49" s="255"/>
      <c r="C49" s="260">
        <v>39</v>
      </c>
      <c r="D49" s="297" t="s">
        <v>543</v>
      </c>
      <c r="E49" s="297" t="s">
        <v>544</v>
      </c>
      <c r="F49" s="261"/>
    </row>
    <row r="50" spans="1:6" ht="15" x14ac:dyDescent="0.2">
      <c r="A50" s="255"/>
      <c r="B50" s="255"/>
      <c r="C50" s="255"/>
      <c r="D50" s="261"/>
      <c r="E50" s="261"/>
      <c r="F50" s="261"/>
    </row>
    <row r="51" spans="1:6" ht="15" x14ac:dyDescent="0.3">
      <c r="A51" s="255"/>
      <c r="B51" s="255"/>
      <c r="C51" s="991" t="s">
        <v>284</v>
      </c>
      <c r="D51" s="991"/>
      <c r="E51" s="255"/>
      <c r="F51" s="255"/>
    </row>
    <row r="52" spans="1:6" s="606" customFormat="1" ht="15" x14ac:dyDescent="0.3">
      <c r="A52" s="255"/>
      <c r="B52" s="255"/>
      <c r="C52" s="607"/>
      <c r="D52" s="607"/>
      <c r="E52" s="255"/>
      <c r="F52" s="255"/>
    </row>
    <row r="53" spans="1:6" s="606" customFormat="1" ht="30" x14ac:dyDescent="0.2">
      <c r="A53" s="255"/>
      <c r="B53" s="255"/>
      <c r="C53" s="259" t="s">
        <v>293</v>
      </c>
      <c r="D53" s="315" t="s">
        <v>303</v>
      </c>
      <c r="E53" s="315" t="s">
        <v>304</v>
      </c>
      <c r="F53" s="255"/>
    </row>
    <row r="54" spans="1:6" ht="13.5" customHeight="1" x14ac:dyDescent="0.2">
      <c r="A54" s="255"/>
      <c r="B54" s="255"/>
      <c r="C54" s="260">
        <v>1</v>
      </c>
      <c r="D54" s="297" t="s">
        <v>490</v>
      </c>
      <c r="E54" s="297" t="s">
        <v>294</v>
      </c>
      <c r="F54" s="513"/>
    </row>
    <row r="55" spans="1:6" ht="12.75" x14ac:dyDescent="0.2">
      <c r="A55" s="255"/>
      <c r="B55" s="255"/>
      <c r="C55" s="255"/>
      <c r="D55" s="256"/>
      <c r="E55" s="256"/>
      <c r="F55" s="256"/>
    </row>
    <row r="56" spans="1:6" s="577" customFormat="1" ht="12.75" x14ac:dyDescent="0.2">
      <c r="A56" s="255"/>
      <c r="B56" s="255"/>
      <c r="C56" s="255"/>
      <c r="D56" s="256"/>
      <c r="E56" s="256"/>
      <c r="F56" s="256"/>
    </row>
    <row r="57" spans="1:6" s="577" customFormat="1" ht="12.75" x14ac:dyDescent="0.2">
      <c r="A57" s="255"/>
      <c r="B57" s="255"/>
      <c r="C57" s="255"/>
      <c r="D57" s="256"/>
      <c r="E57" s="256"/>
      <c r="F57" s="256"/>
    </row>
    <row r="58" spans="1:6" s="577" customFormat="1" ht="36.75" customHeight="1" x14ac:dyDescent="0.2">
      <c r="A58" s="989" t="s">
        <v>688</v>
      </c>
      <c r="B58" s="989"/>
      <c r="C58" s="989"/>
      <c r="D58" s="989"/>
      <c r="E58" s="989"/>
      <c r="F58" s="256"/>
    </row>
    <row r="59" spans="1:6" s="577" customFormat="1" ht="12.75" x14ac:dyDescent="0.2">
      <c r="A59" s="255"/>
      <c r="B59" s="255"/>
      <c r="C59" s="255"/>
      <c r="D59" s="256"/>
      <c r="E59" s="256"/>
      <c r="F59" s="256"/>
    </row>
    <row r="60" spans="1:6" s="577" customFormat="1" ht="15" x14ac:dyDescent="0.2">
      <c r="A60" s="990" t="s">
        <v>689</v>
      </c>
      <c r="B60" s="990"/>
      <c r="C60" s="990"/>
      <c r="D60" s="990"/>
      <c r="E60" s="990"/>
      <c r="F60" s="256"/>
    </row>
    <row r="61" spans="1:6" s="577" customFormat="1" ht="12.75" x14ac:dyDescent="0.2">
      <c r="A61" s="255"/>
      <c r="B61" s="255"/>
      <c r="C61" s="255"/>
      <c r="D61" s="256"/>
      <c r="E61" s="256"/>
      <c r="F61" s="256"/>
    </row>
    <row r="62" spans="1:6" ht="15" x14ac:dyDescent="0.3">
      <c r="A62" s="255"/>
      <c r="B62" s="991" t="s">
        <v>431</v>
      </c>
      <c r="C62" s="991"/>
      <c r="D62" s="991"/>
      <c r="E62" s="255"/>
      <c r="F62" s="255"/>
    </row>
    <row r="63" spans="1:6" ht="15" x14ac:dyDescent="0.3">
      <c r="A63" s="255"/>
      <c r="B63" s="257"/>
      <c r="C63" s="258"/>
      <c r="D63" s="255"/>
      <c r="E63" s="255"/>
      <c r="F63" s="255"/>
    </row>
    <row r="64" spans="1:6" ht="15" x14ac:dyDescent="0.3">
      <c r="A64" s="255"/>
      <c r="B64" s="257"/>
      <c r="C64" s="993" t="s">
        <v>302</v>
      </c>
      <c r="D64" s="993"/>
      <c r="E64" s="255"/>
      <c r="F64" s="255"/>
    </row>
    <row r="65" spans="1:6" ht="12.75" x14ac:dyDescent="0.2">
      <c r="A65" s="255"/>
      <c r="B65" s="255"/>
      <c r="C65" s="255"/>
      <c r="D65" s="256"/>
      <c r="E65" s="256"/>
      <c r="F65" s="256"/>
    </row>
    <row r="66" spans="1:6" ht="30" x14ac:dyDescent="0.2">
      <c r="A66" s="255"/>
      <c r="B66" s="255"/>
      <c r="C66" s="259" t="s">
        <v>293</v>
      </c>
      <c r="D66" s="315" t="s">
        <v>303</v>
      </c>
      <c r="E66" s="315" t="s">
        <v>304</v>
      </c>
      <c r="F66" s="315"/>
    </row>
    <row r="67" spans="1:6" ht="15" x14ac:dyDescent="0.2">
      <c r="A67" s="255"/>
      <c r="B67" s="255"/>
      <c r="C67" s="260">
        <v>1</v>
      </c>
      <c r="D67" s="297" t="s">
        <v>545</v>
      </c>
      <c r="E67" s="297" t="s">
        <v>294</v>
      </c>
      <c r="F67" s="261"/>
    </row>
    <row r="68" spans="1:6" ht="30" customHeight="1" x14ac:dyDescent="0.2">
      <c r="A68" s="255"/>
      <c r="B68" s="255"/>
      <c r="C68" s="260">
        <v>2</v>
      </c>
      <c r="D68" s="297" t="s">
        <v>546</v>
      </c>
      <c r="E68" s="297" t="s">
        <v>547</v>
      </c>
      <c r="F68" s="261"/>
    </row>
    <row r="69" spans="1:6" ht="15" x14ac:dyDescent="0.2">
      <c r="A69" s="255"/>
      <c r="B69" s="255"/>
      <c r="C69" s="260">
        <v>3</v>
      </c>
      <c r="D69" s="297" t="s">
        <v>548</v>
      </c>
      <c r="E69" s="297" t="s">
        <v>294</v>
      </c>
      <c r="F69" s="261"/>
    </row>
    <row r="70" spans="1:6" ht="15" x14ac:dyDescent="0.2">
      <c r="A70" s="255"/>
      <c r="B70" s="255"/>
      <c r="C70" s="260">
        <v>4</v>
      </c>
      <c r="D70" s="297" t="s">
        <v>549</v>
      </c>
      <c r="E70" s="297" t="s">
        <v>294</v>
      </c>
      <c r="F70" s="261"/>
    </row>
    <row r="71" spans="1:6" ht="15" x14ac:dyDescent="0.2">
      <c r="A71" s="255"/>
      <c r="B71" s="255"/>
      <c r="C71" s="260">
        <v>5</v>
      </c>
      <c r="D71" s="297" t="s">
        <v>550</v>
      </c>
      <c r="E71" s="297" t="s">
        <v>551</v>
      </c>
      <c r="F71" s="261"/>
    </row>
    <row r="72" spans="1:6" ht="15" x14ac:dyDescent="0.2">
      <c r="A72" s="255"/>
      <c r="B72" s="255"/>
      <c r="C72" s="260">
        <v>6</v>
      </c>
      <c r="D72" s="297" t="s">
        <v>552</v>
      </c>
      <c r="E72" s="297" t="s">
        <v>553</v>
      </c>
      <c r="F72" s="261"/>
    </row>
    <row r="73" spans="1:6" ht="15" x14ac:dyDescent="0.2">
      <c r="A73" s="255"/>
      <c r="B73" s="255"/>
      <c r="C73" s="260">
        <v>7</v>
      </c>
      <c r="D73" s="297" t="s">
        <v>324</v>
      </c>
      <c r="E73" s="297" t="s">
        <v>319</v>
      </c>
      <c r="F73" s="261"/>
    </row>
    <row r="74" spans="1:6" ht="15" x14ac:dyDescent="0.2">
      <c r="A74" s="255"/>
      <c r="B74" s="255"/>
      <c r="C74" s="260">
        <v>8</v>
      </c>
      <c r="D74" s="297" t="s">
        <v>554</v>
      </c>
      <c r="E74" s="297" t="s">
        <v>555</v>
      </c>
      <c r="F74" s="261"/>
    </row>
    <row r="75" spans="1:6" ht="15" x14ac:dyDescent="0.2">
      <c r="A75" s="255"/>
      <c r="B75" s="255"/>
      <c r="C75" s="260">
        <v>9</v>
      </c>
      <c r="D75" s="297" t="s">
        <v>556</v>
      </c>
      <c r="E75" s="297" t="s">
        <v>294</v>
      </c>
      <c r="F75" s="261"/>
    </row>
    <row r="76" spans="1:6" ht="15" x14ac:dyDescent="0.2">
      <c r="A76" s="255"/>
      <c r="B76" s="255"/>
      <c r="C76" s="260">
        <v>10</v>
      </c>
      <c r="D76" s="297" t="s">
        <v>557</v>
      </c>
      <c r="E76" s="297" t="s">
        <v>297</v>
      </c>
      <c r="F76" s="261"/>
    </row>
    <row r="77" spans="1:6" ht="15" x14ac:dyDescent="0.2">
      <c r="A77" s="255"/>
      <c r="B77" s="255"/>
      <c r="C77" s="260">
        <v>11</v>
      </c>
      <c r="D77" s="297" t="s">
        <v>558</v>
      </c>
      <c r="E77" s="297" t="s">
        <v>559</v>
      </c>
      <c r="F77" s="261"/>
    </row>
    <row r="78" spans="1:6" ht="15" x14ac:dyDescent="0.2">
      <c r="A78" s="255"/>
      <c r="B78" s="255"/>
      <c r="C78" s="260">
        <v>12</v>
      </c>
      <c r="D78" s="297" t="s">
        <v>560</v>
      </c>
      <c r="E78" s="297" t="s">
        <v>297</v>
      </c>
      <c r="F78" s="261"/>
    </row>
    <row r="79" spans="1:6" ht="30" x14ac:dyDescent="0.2">
      <c r="A79" s="255"/>
      <c r="B79" s="255"/>
      <c r="C79" s="260">
        <v>13</v>
      </c>
      <c r="D79" s="297" t="s">
        <v>561</v>
      </c>
      <c r="E79" s="297" t="s">
        <v>296</v>
      </c>
      <c r="F79" s="261"/>
    </row>
    <row r="80" spans="1:6" ht="15" x14ac:dyDescent="0.2">
      <c r="A80" s="255"/>
      <c r="B80" s="255"/>
      <c r="C80" s="260">
        <v>14</v>
      </c>
      <c r="D80" s="297" t="s">
        <v>562</v>
      </c>
      <c r="E80" s="297" t="s">
        <v>563</v>
      </c>
      <c r="F80" s="261"/>
    </row>
    <row r="81" spans="1:6" ht="15" x14ac:dyDescent="0.2">
      <c r="A81" s="255"/>
      <c r="B81" s="255"/>
      <c r="C81" s="255"/>
      <c r="D81" s="261"/>
      <c r="E81" s="261"/>
      <c r="F81" s="261"/>
    </row>
    <row r="82" spans="1:6" ht="15" x14ac:dyDescent="0.3">
      <c r="A82" s="255"/>
      <c r="B82" s="255"/>
      <c r="C82" s="991" t="s">
        <v>284</v>
      </c>
      <c r="D82" s="991"/>
      <c r="E82" s="258"/>
      <c r="F82" s="258"/>
    </row>
    <row r="83" spans="1:6" ht="12.75" x14ac:dyDescent="0.2">
      <c r="A83" s="255"/>
      <c r="B83" s="255"/>
      <c r="C83" s="255"/>
      <c r="D83" s="256"/>
      <c r="E83" s="256"/>
      <c r="F83" s="256"/>
    </row>
    <row r="84" spans="1:6" ht="30" x14ac:dyDescent="0.2">
      <c r="A84" s="255"/>
      <c r="B84" s="255"/>
      <c r="C84" s="259" t="s">
        <v>293</v>
      </c>
      <c r="D84" s="315" t="s">
        <v>303</v>
      </c>
      <c r="E84" s="315" t="s">
        <v>304</v>
      </c>
      <c r="F84" s="315"/>
    </row>
    <row r="85" spans="1:6" ht="15" x14ac:dyDescent="0.2">
      <c r="A85" s="255"/>
      <c r="B85" s="255"/>
      <c r="C85" s="298">
        <v>1</v>
      </c>
      <c r="D85" s="297" t="s">
        <v>564</v>
      </c>
      <c r="E85" s="297" t="s">
        <v>294</v>
      </c>
      <c r="F85" s="261"/>
    </row>
    <row r="86" spans="1:6" ht="30" x14ac:dyDescent="0.2">
      <c r="A86" s="255"/>
      <c r="B86" s="255"/>
      <c r="C86" s="298">
        <v>2</v>
      </c>
      <c r="D86" s="297" t="s">
        <v>565</v>
      </c>
      <c r="E86" s="297" t="s">
        <v>566</v>
      </c>
      <c r="F86" s="261"/>
    </row>
    <row r="87" spans="1:6" ht="15" x14ac:dyDescent="0.2">
      <c r="A87" s="255"/>
      <c r="B87" s="255"/>
      <c r="C87" s="260">
        <v>3</v>
      </c>
      <c r="D87" s="297" t="s">
        <v>567</v>
      </c>
      <c r="E87" s="297" t="s">
        <v>294</v>
      </c>
      <c r="F87" s="261"/>
    </row>
    <row r="88" spans="1:6" ht="15" x14ac:dyDescent="0.2">
      <c r="A88" s="255"/>
      <c r="B88" s="255"/>
      <c r="C88" s="260"/>
      <c r="D88" s="294"/>
      <c r="E88" s="294"/>
      <c r="F88" s="294"/>
    </row>
    <row r="89" spans="1:6" ht="15" x14ac:dyDescent="0.3">
      <c r="A89" s="255"/>
      <c r="B89" s="991" t="s">
        <v>325</v>
      </c>
      <c r="C89" s="991"/>
      <c r="D89" s="991"/>
      <c r="E89" s="294"/>
      <c r="F89" s="294"/>
    </row>
    <row r="90" spans="1:6" ht="15" x14ac:dyDescent="0.2">
      <c r="A90" s="255"/>
      <c r="B90" s="255"/>
      <c r="C90" s="260"/>
      <c r="D90" s="294"/>
      <c r="E90" s="294"/>
      <c r="F90" s="294"/>
    </row>
    <row r="91" spans="1:6" ht="14.25" x14ac:dyDescent="0.2">
      <c r="A91" s="255"/>
      <c r="B91" s="255"/>
      <c r="C91" s="993" t="s">
        <v>302</v>
      </c>
      <c r="D91" s="993"/>
      <c r="E91" s="255"/>
      <c r="F91" s="255"/>
    </row>
    <row r="92" spans="1:6" ht="12.75" x14ac:dyDescent="0.2">
      <c r="A92" s="255"/>
      <c r="B92" s="255"/>
      <c r="C92" s="255"/>
      <c r="D92" s="256"/>
      <c r="E92" s="256"/>
      <c r="F92" s="256"/>
    </row>
    <row r="93" spans="1:6" ht="30" x14ac:dyDescent="0.2">
      <c r="A93" s="255"/>
      <c r="B93" s="255"/>
      <c r="C93" s="259" t="s">
        <v>293</v>
      </c>
      <c r="D93" s="315" t="s">
        <v>303</v>
      </c>
      <c r="E93" s="315" t="s">
        <v>304</v>
      </c>
      <c r="F93" s="315"/>
    </row>
    <row r="94" spans="1:6" ht="15" x14ac:dyDescent="0.2">
      <c r="A94" s="255"/>
      <c r="B94" s="255"/>
      <c r="C94" s="260">
        <v>1</v>
      </c>
      <c r="D94" s="297" t="s">
        <v>572</v>
      </c>
      <c r="E94" s="297" t="s">
        <v>573</v>
      </c>
      <c r="F94" s="261"/>
    </row>
    <row r="95" spans="1:6" s="461" customFormat="1" ht="15" x14ac:dyDescent="0.2">
      <c r="A95" s="255"/>
      <c r="B95" s="255"/>
      <c r="C95" s="260">
        <v>2</v>
      </c>
      <c r="D95" s="297" t="s">
        <v>516</v>
      </c>
      <c r="E95" s="297" t="s">
        <v>574</v>
      </c>
      <c r="F95" s="261"/>
    </row>
    <row r="96" spans="1:6" ht="15" x14ac:dyDescent="0.2">
      <c r="A96" s="255"/>
      <c r="B96" s="255"/>
      <c r="C96" s="260"/>
      <c r="D96" s="294"/>
      <c r="E96" s="294"/>
      <c r="F96" s="294"/>
    </row>
    <row r="97" spans="1:6" ht="15" x14ac:dyDescent="0.3">
      <c r="A97" s="255"/>
      <c r="B97" s="255"/>
      <c r="C97" s="991" t="s">
        <v>284</v>
      </c>
      <c r="D97" s="991"/>
      <c r="E97" s="294"/>
      <c r="F97" s="294"/>
    </row>
    <row r="98" spans="1:6" s="606" customFormat="1" ht="15" x14ac:dyDescent="0.3">
      <c r="A98" s="255"/>
      <c r="B98" s="255"/>
      <c r="C98" s="607"/>
      <c r="D98" s="607"/>
      <c r="E98" s="294"/>
      <c r="F98" s="294"/>
    </row>
    <row r="99" spans="1:6" ht="30" x14ac:dyDescent="0.2">
      <c r="A99" s="255"/>
      <c r="B99" s="255"/>
      <c r="C99" s="259" t="s">
        <v>293</v>
      </c>
      <c r="D99" s="315" t="s">
        <v>303</v>
      </c>
      <c r="E99" s="315" t="s">
        <v>304</v>
      </c>
      <c r="F99" s="294"/>
    </row>
    <row r="100" spans="1:6" s="461" customFormat="1" ht="15" x14ac:dyDescent="0.2">
      <c r="A100" s="255"/>
      <c r="B100" s="255"/>
      <c r="C100" s="260">
        <v>1</v>
      </c>
      <c r="D100" s="297" t="s">
        <v>568</v>
      </c>
      <c r="E100" s="297" t="s">
        <v>297</v>
      </c>
      <c r="F100" s="261"/>
    </row>
    <row r="101" spans="1:6" s="461" customFormat="1" ht="15" x14ac:dyDescent="0.2">
      <c r="A101" s="255"/>
      <c r="B101" s="255"/>
      <c r="C101" s="260">
        <v>2</v>
      </c>
      <c r="D101" s="297" t="s">
        <v>569</v>
      </c>
      <c r="E101" s="297" t="s">
        <v>570</v>
      </c>
      <c r="F101" s="261"/>
    </row>
    <row r="102" spans="1:6" ht="15" x14ac:dyDescent="0.2">
      <c r="A102" s="255"/>
      <c r="B102" s="255"/>
      <c r="C102" s="260">
        <v>3</v>
      </c>
      <c r="D102" s="297" t="s">
        <v>571</v>
      </c>
      <c r="E102" s="297" t="s">
        <v>294</v>
      </c>
      <c r="F102" s="261"/>
    </row>
    <row r="103" spans="1:6" ht="12.75" x14ac:dyDescent="0.2">
      <c r="A103" s="255"/>
      <c r="B103" s="255"/>
      <c r="C103" s="255"/>
      <c r="D103" s="256"/>
      <c r="E103" s="256"/>
      <c r="F103" s="256"/>
    </row>
    <row r="104" spans="1:6" s="577" customFormat="1" ht="12.75" x14ac:dyDescent="0.2">
      <c r="A104" s="255"/>
      <c r="B104" s="255"/>
      <c r="C104" s="255"/>
      <c r="D104" s="256"/>
      <c r="E104" s="256"/>
      <c r="F104" s="256"/>
    </row>
    <row r="105" spans="1:6" s="577" customFormat="1" ht="12.75" x14ac:dyDescent="0.2">
      <c r="A105" s="255"/>
      <c r="B105" s="255"/>
      <c r="C105" s="255"/>
      <c r="D105" s="256"/>
      <c r="E105" s="256"/>
      <c r="F105" s="256"/>
    </row>
    <row r="106" spans="1:6" s="577" customFormat="1" ht="32.25" customHeight="1" x14ac:dyDescent="0.2">
      <c r="A106" s="989" t="s">
        <v>688</v>
      </c>
      <c r="B106" s="989"/>
      <c r="C106" s="989"/>
      <c r="D106" s="989"/>
      <c r="E106" s="989"/>
      <c r="F106" s="256"/>
    </row>
    <row r="107" spans="1:6" s="577" customFormat="1" ht="12.75" x14ac:dyDescent="0.2">
      <c r="A107" s="255"/>
      <c r="B107" s="255"/>
      <c r="C107" s="255"/>
      <c r="D107" s="256"/>
      <c r="E107" s="256"/>
      <c r="F107" s="256"/>
    </row>
    <row r="108" spans="1:6" ht="17.25" x14ac:dyDescent="0.2">
      <c r="A108" s="994" t="s">
        <v>430</v>
      </c>
      <c r="B108" s="994"/>
      <c r="C108" s="994"/>
      <c r="D108" s="994"/>
      <c r="E108" s="994"/>
      <c r="F108" s="466"/>
    </row>
    <row r="109" spans="1:6" ht="12.75" x14ac:dyDescent="0.2">
      <c r="A109" s="255"/>
      <c r="B109" s="255"/>
      <c r="C109" s="255"/>
      <c r="D109" s="256"/>
      <c r="E109" s="256"/>
      <c r="F109" s="256"/>
    </row>
    <row r="110" spans="1:6" ht="15" x14ac:dyDescent="0.3">
      <c r="A110" s="255"/>
      <c r="B110" s="991" t="s">
        <v>433</v>
      </c>
      <c r="C110" s="991"/>
      <c r="D110" s="991"/>
      <c r="E110" s="258"/>
      <c r="F110" s="258"/>
    </row>
    <row r="111" spans="1:6" ht="15" x14ac:dyDescent="0.3">
      <c r="A111" s="255"/>
      <c r="B111" s="255"/>
      <c r="C111" s="257"/>
      <c r="D111" s="262"/>
      <c r="E111" s="263"/>
      <c r="F111" s="263"/>
    </row>
    <row r="112" spans="1:6" ht="14.25" x14ac:dyDescent="0.2">
      <c r="A112" s="255"/>
      <c r="B112" s="255"/>
      <c r="C112" s="992" t="s">
        <v>302</v>
      </c>
      <c r="D112" s="992"/>
      <c r="E112" s="263"/>
      <c r="F112" s="263"/>
    </row>
    <row r="113" spans="1:6" ht="12.75" x14ac:dyDescent="0.2">
      <c r="A113" s="255"/>
      <c r="B113" s="255"/>
      <c r="C113" s="255"/>
      <c r="D113" s="256"/>
      <c r="E113" s="256"/>
      <c r="F113" s="256"/>
    </row>
    <row r="114" spans="1:6" ht="30" x14ac:dyDescent="0.2">
      <c r="A114" s="255"/>
      <c r="B114" s="255"/>
      <c r="C114" s="259" t="s">
        <v>293</v>
      </c>
      <c r="D114" s="315" t="s">
        <v>303</v>
      </c>
      <c r="E114" s="315" t="s">
        <v>304</v>
      </c>
      <c r="F114" s="315"/>
    </row>
    <row r="115" spans="1:6" ht="15" x14ac:dyDescent="0.2">
      <c r="A115" s="255"/>
      <c r="B115" s="255"/>
      <c r="C115" s="260">
        <v>1</v>
      </c>
      <c r="D115" s="297" t="s">
        <v>298</v>
      </c>
      <c r="E115" s="297" t="s">
        <v>575</v>
      </c>
      <c r="F115" s="261"/>
    </row>
    <row r="116" spans="1:6" ht="30" x14ac:dyDescent="0.2">
      <c r="A116" s="255"/>
      <c r="B116" s="255"/>
      <c r="C116" s="260">
        <v>2</v>
      </c>
      <c r="D116" s="297" t="s">
        <v>576</v>
      </c>
      <c r="E116" s="297" t="s">
        <v>577</v>
      </c>
      <c r="F116" s="261"/>
    </row>
    <row r="117" spans="1:6" ht="15" x14ac:dyDescent="0.2">
      <c r="A117" s="255"/>
      <c r="B117" s="255"/>
      <c r="C117" s="260">
        <v>3</v>
      </c>
      <c r="D117" s="297" t="s">
        <v>578</v>
      </c>
      <c r="E117" s="297" t="s">
        <v>579</v>
      </c>
      <c r="F117" s="261"/>
    </row>
    <row r="118" spans="1:6" ht="15" x14ac:dyDescent="0.2">
      <c r="A118" s="255"/>
      <c r="B118" s="255"/>
      <c r="C118" s="260">
        <v>4</v>
      </c>
      <c r="D118" s="297" t="s">
        <v>580</v>
      </c>
      <c r="E118" s="297" t="s">
        <v>581</v>
      </c>
      <c r="F118" s="261"/>
    </row>
    <row r="119" spans="1:6" ht="15" x14ac:dyDescent="0.2">
      <c r="A119" s="255"/>
      <c r="B119" s="255"/>
      <c r="C119" s="260">
        <v>5</v>
      </c>
      <c r="D119" s="297" t="s">
        <v>582</v>
      </c>
      <c r="E119" s="297" t="s">
        <v>295</v>
      </c>
      <c r="F119" s="261"/>
    </row>
    <row r="120" spans="1:6" ht="15" x14ac:dyDescent="0.2">
      <c r="A120" s="255"/>
      <c r="B120" s="255"/>
      <c r="C120" s="260">
        <v>6</v>
      </c>
      <c r="D120" s="297" t="s">
        <v>583</v>
      </c>
      <c r="E120" s="297" t="s">
        <v>584</v>
      </c>
      <c r="F120" s="261"/>
    </row>
    <row r="121" spans="1:6" ht="15" x14ac:dyDescent="0.2">
      <c r="A121" s="255"/>
      <c r="B121" s="255"/>
      <c r="C121" s="260">
        <v>7</v>
      </c>
      <c r="D121" s="297" t="s">
        <v>585</v>
      </c>
      <c r="E121" s="297" t="s">
        <v>586</v>
      </c>
      <c r="F121" s="261"/>
    </row>
    <row r="122" spans="1:6" ht="30" x14ac:dyDescent="0.2">
      <c r="A122" s="255"/>
      <c r="B122" s="255"/>
      <c r="C122" s="260">
        <v>8</v>
      </c>
      <c r="D122" s="297" t="s">
        <v>298</v>
      </c>
      <c r="E122" s="297" t="s">
        <v>587</v>
      </c>
      <c r="F122" s="261"/>
    </row>
    <row r="123" spans="1:6" ht="15" x14ac:dyDescent="0.2">
      <c r="A123" s="255"/>
      <c r="B123" s="255"/>
      <c r="C123" s="260">
        <v>9</v>
      </c>
      <c r="D123" s="297" t="s">
        <v>588</v>
      </c>
      <c r="E123" s="297" t="s">
        <v>589</v>
      </c>
      <c r="F123" s="261"/>
    </row>
    <row r="124" spans="1:6" ht="15" x14ac:dyDescent="0.2">
      <c r="A124" s="255"/>
      <c r="B124" s="255"/>
      <c r="C124" s="260">
        <v>10</v>
      </c>
      <c r="D124" s="297" t="s">
        <v>590</v>
      </c>
      <c r="E124" s="297" t="s">
        <v>591</v>
      </c>
      <c r="F124" s="261"/>
    </row>
    <row r="125" spans="1:6" ht="30" x14ac:dyDescent="0.2">
      <c r="A125" s="255"/>
      <c r="B125" s="255"/>
      <c r="C125" s="260">
        <v>11</v>
      </c>
      <c r="D125" s="297" t="s">
        <v>592</v>
      </c>
      <c r="E125" s="297" t="s">
        <v>593</v>
      </c>
      <c r="F125" s="261"/>
    </row>
    <row r="126" spans="1:6" ht="15" x14ac:dyDescent="0.2">
      <c r="A126" s="255"/>
      <c r="B126" s="255"/>
      <c r="C126" s="260">
        <v>12</v>
      </c>
      <c r="D126" s="297" t="s">
        <v>594</v>
      </c>
      <c r="E126" s="297" t="s">
        <v>595</v>
      </c>
      <c r="F126" s="261"/>
    </row>
    <row r="127" spans="1:6" ht="15" x14ac:dyDescent="0.2">
      <c r="A127" s="255"/>
      <c r="B127" s="255"/>
      <c r="C127" s="260">
        <v>13</v>
      </c>
      <c r="D127" s="297" t="s">
        <v>596</v>
      </c>
      <c r="E127" s="297" t="s">
        <v>597</v>
      </c>
      <c r="F127" s="261"/>
    </row>
    <row r="128" spans="1:6" ht="15" x14ac:dyDescent="0.2">
      <c r="A128" s="255"/>
      <c r="B128" s="255"/>
      <c r="C128" s="260">
        <v>14</v>
      </c>
      <c r="D128" s="297" t="s">
        <v>598</v>
      </c>
      <c r="E128" s="297" t="s">
        <v>329</v>
      </c>
      <c r="F128" s="261"/>
    </row>
    <row r="129" spans="1:6" ht="15" x14ac:dyDescent="0.2">
      <c r="A129" s="255"/>
      <c r="B129" s="255"/>
      <c r="C129" s="260">
        <v>15</v>
      </c>
      <c r="D129" s="297" t="s">
        <v>294</v>
      </c>
      <c r="E129" s="297" t="s">
        <v>599</v>
      </c>
      <c r="F129" s="261"/>
    </row>
    <row r="130" spans="1:6" ht="15" x14ac:dyDescent="0.2">
      <c r="A130" s="255"/>
      <c r="B130" s="255"/>
      <c r="C130" s="260">
        <v>16</v>
      </c>
      <c r="D130" s="297" t="s">
        <v>600</v>
      </c>
      <c r="E130" s="297" t="s">
        <v>601</v>
      </c>
      <c r="F130" s="261"/>
    </row>
    <row r="131" spans="1:6" ht="15" x14ac:dyDescent="0.2">
      <c r="A131" s="255"/>
      <c r="B131" s="255"/>
      <c r="C131" s="260">
        <v>17</v>
      </c>
      <c r="D131" s="297" t="s">
        <v>602</v>
      </c>
      <c r="E131" s="297" t="s">
        <v>603</v>
      </c>
      <c r="F131" s="261"/>
    </row>
    <row r="132" spans="1:6" ht="30" x14ac:dyDescent="0.2">
      <c r="A132" s="255"/>
      <c r="B132" s="255"/>
      <c r="C132" s="260">
        <v>18</v>
      </c>
      <c r="D132" s="297" t="s">
        <v>300</v>
      </c>
      <c r="E132" s="297" t="s">
        <v>604</v>
      </c>
      <c r="F132" s="261"/>
    </row>
    <row r="133" spans="1:6" ht="15" x14ac:dyDescent="0.2">
      <c r="A133" s="255"/>
      <c r="B133" s="255"/>
      <c r="C133" s="260">
        <v>19</v>
      </c>
      <c r="D133" s="297" t="s">
        <v>605</v>
      </c>
      <c r="E133" s="297" t="s">
        <v>606</v>
      </c>
      <c r="F133" s="261"/>
    </row>
    <row r="134" spans="1:6" ht="15" x14ac:dyDescent="0.2">
      <c r="A134" s="255"/>
      <c r="B134" s="255"/>
      <c r="C134" s="260">
        <v>20</v>
      </c>
      <c r="D134" s="297" t="s">
        <v>298</v>
      </c>
      <c r="E134" s="297" t="s">
        <v>607</v>
      </c>
      <c r="F134" s="261"/>
    </row>
    <row r="135" spans="1:6" ht="15" x14ac:dyDescent="0.2">
      <c r="A135" s="255"/>
      <c r="B135" s="255"/>
      <c r="C135" s="260">
        <v>21</v>
      </c>
      <c r="D135" s="297" t="s">
        <v>328</v>
      </c>
      <c r="E135" s="297" t="s">
        <v>608</v>
      </c>
      <c r="F135" s="261"/>
    </row>
    <row r="136" spans="1:6" ht="15" x14ac:dyDescent="0.2">
      <c r="A136" s="255"/>
      <c r="B136" s="255"/>
      <c r="C136" s="260">
        <v>22</v>
      </c>
      <c r="D136" s="297" t="s">
        <v>294</v>
      </c>
      <c r="E136" s="297" t="s">
        <v>320</v>
      </c>
      <c r="F136" s="261"/>
    </row>
    <row r="137" spans="1:6" ht="15" x14ac:dyDescent="0.2">
      <c r="A137" s="255"/>
      <c r="B137" s="255"/>
      <c r="C137" s="260">
        <v>23</v>
      </c>
      <c r="D137" s="297" t="s">
        <v>609</v>
      </c>
      <c r="E137" s="297" t="s">
        <v>610</v>
      </c>
      <c r="F137" s="261"/>
    </row>
    <row r="138" spans="1:6" ht="30" x14ac:dyDescent="0.2">
      <c r="A138" s="255"/>
      <c r="B138" s="255"/>
      <c r="C138" s="260">
        <v>24</v>
      </c>
      <c r="D138" s="297" t="s">
        <v>298</v>
      </c>
      <c r="E138" s="297" t="s">
        <v>611</v>
      </c>
      <c r="F138" s="261"/>
    </row>
    <row r="139" spans="1:6" ht="15" x14ac:dyDescent="0.2">
      <c r="A139" s="255"/>
      <c r="B139" s="255"/>
      <c r="C139" s="260">
        <v>25</v>
      </c>
      <c r="D139" s="297" t="s">
        <v>298</v>
      </c>
      <c r="E139" s="297" t="s">
        <v>612</v>
      </c>
      <c r="F139" s="261"/>
    </row>
    <row r="140" spans="1:6" ht="15" x14ac:dyDescent="0.2">
      <c r="A140" s="255"/>
      <c r="B140" s="255"/>
      <c r="C140" s="260">
        <v>26</v>
      </c>
      <c r="D140" s="297" t="s">
        <v>294</v>
      </c>
      <c r="E140" s="297" t="s">
        <v>613</v>
      </c>
      <c r="F140" s="261"/>
    </row>
    <row r="141" spans="1:6" ht="30" x14ac:dyDescent="0.2">
      <c r="A141" s="255"/>
      <c r="B141" s="255"/>
      <c r="C141" s="260">
        <v>27</v>
      </c>
      <c r="D141" s="297" t="s">
        <v>294</v>
      </c>
      <c r="E141" s="297" t="s">
        <v>614</v>
      </c>
      <c r="F141" s="261"/>
    </row>
    <row r="142" spans="1:6" ht="15" x14ac:dyDescent="0.2">
      <c r="A142" s="255"/>
      <c r="B142" s="255"/>
      <c r="C142" s="260">
        <v>28</v>
      </c>
      <c r="D142" s="297" t="s">
        <v>294</v>
      </c>
      <c r="E142" s="297" t="s">
        <v>516</v>
      </c>
      <c r="F142" s="261"/>
    </row>
    <row r="143" spans="1:6" ht="30" x14ac:dyDescent="0.2">
      <c r="A143" s="255"/>
      <c r="B143" s="255"/>
      <c r="C143" s="260">
        <v>29</v>
      </c>
      <c r="D143" s="297" t="s">
        <v>609</v>
      </c>
      <c r="E143" s="297" t="s">
        <v>615</v>
      </c>
      <c r="F143" s="261"/>
    </row>
    <row r="144" spans="1:6" ht="15" x14ac:dyDescent="0.2">
      <c r="A144" s="255"/>
      <c r="B144" s="255"/>
      <c r="C144" s="260">
        <v>30</v>
      </c>
      <c r="D144" s="297" t="s">
        <v>294</v>
      </c>
      <c r="E144" s="297" t="s">
        <v>616</v>
      </c>
      <c r="F144" s="261"/>
    </row>
    <row r="145" spans="1:6" ht="15" x14ac:dyDescent="0.2">
      <c r="A145" s="255"/>
      <c r="B145" s="255"/>
      <c r="C145" s="260">
        <v>31</v>
      </c>
      <c r="D145" s="297" t="s">
        <v>330</v>
      </c>
      <c r="E145" s="297" t="s">
        <v>617</v>
      </c>
      <c r="F145" s="261"/>
    </row>
    <row r="146" spans="1:6" ht="15" x14ac:dyDescent="0.2">
      <c r="A146" s="255"/>
      <c r="B146" s="255"/>
      <c r="C146" s="260">
        <v>32</v>
      </c>
      <c r="D146" s="297" t="s">
        <v>618</v>
      </c>
      <c r="E146" s="297" t="s">
        <v>619</v>
      </c>
      <c r="F146" s="261"/>
    </row>
    <row r="147" spans="1:6" ht="30" x14ac:dyDescent="0.2">
      <c r="A147" s="255"/>
      <c r="B147" s="255"/>
      <c r="C147" s="260">
        <v>33</v>
      </c>
      <c r="D147" s="297" t="s">
        <v>620</v>
      </c>
      <c r="E147" s="297" t="s">
        <v>621</v>
      </c>
      <c r="F147" s="261"/>
    </row>
    <row r="148" spans="1:6" ht="15" x14ac:dyDescent="0.2">
      <c r="A148" s="255"/>
      <c r="B148" s="255"/>
      <c r="C148" s="260">
        <v>34</v>
      </c>
      <c r="D148" s="297" t="s">
        <v>298</v>
      </c>
      <c r="E148" s="297" t="s">
        <v>608</v>
      </c>
      <c r="F148" s="261"/>
    </row>
    <row r="149" spans="1:6" ht="15" x14ac:dyDescent="0.2">
      <c r="A149" s="255"/>
      <c r="B149" s="255"/>
      <c r="C149" s="260">
        <v>35</v>
      </c>
      <c r="D149" s="297" t="s">
        <v>328</v>
      </c>
      <c r="E149" s="297" t="s">
        <v>622</v>
      </c>
      <c r="F149" s="261"/>
    </row>
    <row r="150" spans="1:6" ht="15" x14ac:dyDescent="0.2">
      <c r="A150" s="255"/>
      <c r="B150" s="255"/>
      <c r="C150" s="260">
        <v>36</v>
      </c>
      <c r="D150" s="297" t="s">
        <v>299</v>
      </c>
      <c r="E150" s="297" t="s">
        <v>623</v>
      </c>
      <c r="F150" s="261"/>
    </row>
    <row r="151" spans="1:6" ht="15" x14ac:dyDescent="0.2">
      <c r="A151" s="255"/>
      <c r="B151" s="255"/>
      <c r="C151" s="260">
        <v>37</v>
      </c>
      <c r="D151" s="297" t="s">
        <v>300</v>
      </c>
      <c r="E151" s="297" t="s">
        <v>591</v>
      </c>
      <c r="F151" s="261"/>
    </row>
    <row r="152" spans="1:6" ht="30" x14ac:dyDescent="0.2">
      <c r="A152" s="255"/>
      <c r="B152" s="255"/>
      <c r="C152" s="260">
        <v>38</v>
      </c>
      <c r="D152" s="297" t="s">
        <v>300</v>
      </c>
      <c r="E152" s="297" t="s">
        <v>624</v>
      </c>
      <c r="F152" s="261"/>
    </row>
    <row r="153" spans="1:6" ht="15" x14ac:dyDescent="0.2">
      <c r="A153" s="255"/>
      <c r="B153" s="255"/>
      <c r="C153" s="260">
        <v>39</v>
      </c>
      <c r="D153" s="297" t="s">
        <v>625</v>
      </c>
      <c r="E153" s="297" t="s">
        <v>626</v>
      </c>
      <c r="F153" s="261"/>
    </row>
    <row r="154" spans="1:6" ht="15" x14ac:dyDescent="0.2">
      <c r="A154" s="255"/>
      <c r="B154" s="255"/>
      <c r="C154" s="260">
        <v>40</v>
      </c>
      <c r="D154" s="297" t="s">
        <v>618</v>
      </c>
      <c r="E154" s="297" t="s">
        <v>627</v>
      </c>
      <c r="F154" s="261"/>
    </row>
    <row r="155" spans="1:6" ht="15" x14ac:dyDescent="0.2">
      <c r="A155" s="255"/>
      <c r="B155" s="255"/>
      <c r="C155" s="260">
        <v>41</v>
      </c>
      <c r="D155" s="297" t="s">
        <v>298</v>
      </c>
      <c r="E155" s="297" t="s">
        <v>628</v>
      </c>
      <c r="F155" s="261"/>
    </row>
    <row r="156" spans="1:6" ht="15" x14ac:dyDescent="0.2">
      <c r="A156" s="255"/>
      <c r="B156" s="255"/>
      <c r="C156" s="260">
        <v>42</v>
      </c>
      <c r="D156" s="297" t="s">
        <v>629</v>
      </c>
      <c r="E156" s="297" t="s">
        <v>327</v>
      </c>
      <c r="F156" s="261"/>
    </row>
    <row r="157" spans="1:6" ht="15" x14ac:dyDescent="0.2">
      <c r="A157" s="255"/>
      <c r="B157" s="255"/>
      <c r="C157" s="260">
        <v>43</v>
      </c>
      <c r="D157" s="297" t="s">
        <v>298</v>
      </c>
      <c r="E157" s="297" t="s">
        <v>630</v>
      </c>
      <c r="F157" s="261"/>
    </row>
    <row r="158" spans="1:6" ht="30" x14ac:dyDescent="0.2">
      <c r="A158" s="255"/>
      <c r="B158" s="255"/>
      <c r="C158" s="260">
        <v>44</v>
      </c>
      <c r="D158" s="297" t="s">
        <v>631</v>
      </c>
      <c r="E158" s="297" t="s">
        <v>632</v>
      </c>
      <c r="F158" s="261"/>
    </row>
    <row r="159" spans="1:6" ht="15" x14ac:dyDescent="0.2">
      <c r="A159" s="255"/>
      <c r="B159" s="255"/>
      <c r="C159" s="260"/>
      <c r="D159" s="261"/>
      <c r="E159" s="261"/>
      <c r="F159" s="261"/>
    </row>
    <row r="160" spans="1:6" ht="15" x14ac:dyDescent="0.3">
      <c r="A160" s="255"/>
      <c r="B160" s="255"/>
      <c r="C160" s="991" t="s">
        <v>284</v>
      </c>
      <c r="D160" s="991"/>
      <c r="E160" s="258"/>
      <c r="F160" s="258"/>
    </row>
    <row r="161" spans="1:6" ht="12.75" x14ac:dyDescent="0.2">
      <c r="A161" s="255"/>
      <c r="B161" s="255"/>
      <c r="C161" s="255"/>
      <c r="D161" s="256"/>
      <c r="E161" s="256"/>
      <c r="F161" s="256"/>
    </row>
    <row r="162" spans="1:6" s="461" customFormat="1" ht="12.75" x14ac:dyDescent="0.2">
      <c r="A162" s="255"/>
      <c r="B162" s="255"/>
      <c r="C162" s="255"/>
      <c r="D162" s="255" t="s">
        <v>321</v>
      </c>
      <c r="E162" s="256"/>
      <c r="F162" s="256"/>
    </row>
    <row r="163" spans="1:6" s="577" customFormat="1" ht="12.75" x14ac:dyDescent="0.2">
      <c r="A163" s="255"/>
      <c r="B163" s="255"/>
      <c r="C163" s="255"/>
      <c r="D163" s="255"/>
      <c r="E163" s="256"/>
      <c r="F163" s="256"/>
    </row>
    <row r="164" spans="1:6" s="577" customFormat="1" ht="12.75" x14ac:dyDescent="0.2">
      <c r="A164" s="255"/>
      <c r="B164" s="255"/>
      <c r="C164" s="255"/>
      <c r="D164" s="255"/>
      <c r="E164" s="256"/>
      <c r="F164" s="256"/>
    </row>
    <row r="165" spans="1:6" s="577" customFormat="1" ht="31.5" customHeight="1" x14ac:dyDescent="0.2">
      <c r="A165" s="989" t="s">
        <v>688</v>
      </c>
      <c r="B165" s="989"/>
      <c r="C165" s="989"/>
      <c r="D165" s="989"/>
      <c r="E165" s="989"/>
      <c r="F165" s="256"/>
    </row>
    <row r="166" spans="1:6" s="577" customFormat="1" ht="12.75" x14ac:dyDescent="0.2">
      <c r="A166" s="255"/>
      <c r="B166" s="255"/>
      <c r="C166" s="255"/>
      <c r="D166" s="255"/>
      <c r="E166" s="256"/>
      <c r="F166" s="256"/>
    </row>
    <row r="167" spans="1:6" ht="15" x14ac:dyDescent="0.2">
      <c r="A167" s="990" t="s">
        <v>690</v>
      </c>
      <c r="B167" s="990"/>
      <c r="C167" s="990"/>
      <c r="D167" s="990"/>
      <c r="E167" s="990"/>
      <c r="F167" s="261"/>
    </row>
    <row r="168" spans="1:6" ht="12.75" x14ac:dyDescent="0.2">
      <c r="A168" s="255"/>
      <c r="B168" s="255"/>
      <c r="C168" s="255"/>
      <c r="D168" s="256"/>
      <c r="E168" s="256"/>
      <c r="F168" s="256"/>
    </row>
    <row r="169" spans="1:6" ht="15" x14ac:dyDescent="0.3">
      <c r="A169" s="255"/>
      <c r="B169" s="991" t="s">
        <v>431</v>
      </c>
      <c r="C169" s="991"/>
      <c r="D169" s="991"/>
      <c r="E169" s="258"/>
      <c r="F169" s="258"/>
    </row>
    <row r="170" spans="1:6" ht="15" x14ac:dyDescent="0.3">
      <c r="A170" s="255"/>
      <c r="B170" s="257"/>
      <c r="C170" s="258"/>
      <c r="D170" s="262"/>
      <c r="E170" s="263"/>
      <c r="F170" s="263"/>
    </row>
    <row r="171" spans="1:6" ht="15" x14ac:dyDescent="0.3">
      <c r="A171" s="255"/>
      <c r="B171" s="257"/>
      <c r="C171" s="992" t="s">
        <v>302</v>
      </c>
      <c r="D171" s="992"/>
      <c r="E171" s="263"/>
      <c r="F171" s="263"/>
    </row>
    <row r="172" spans="1:6" ht="12.75" x14ac:dyDescent="0.2">
      <c r="A172" s="255"/>
      <c r="B172" s="255"/>
      <c r="C172" s="255"/>
      <c r="D172" s="256"/>
      <c r="E172" s="256"/>
      <c r="F172" s="256"/>
    </row>
    <row r="173" spans="1:6" ht="30" x14ac:dyDescent="0.2">
      <c r="A173" s="255"/>
      <c r="B173" s="255"/>
      <c r="C173" s="259" t="s">
        <v>293</v>
      </c>
      <c r="D173" s="315" t="s">
        <v>303</v>
      </c>
      <c r="E173" s="315" t="s">
        <v>304</v>
      </c>
      <c r="F173" s="315"/>
    </row>
    <row r="174" spans="1:6" ht="15" x14ac:dyDescent="0.2">
      <c r="A174" s="255"/>
      <c r="B174" s="255"/>
      <c r="C174" s="260">
        <v>1</v>
      </c>
      <c r="D174" s="490" t="s">
        <v>633</v>
      </c>
      <c r="E174" s="490" t="s">
        <v>634</v>
      </c>
      <c r="F174" s="294"/>
    </row>
    <row r="175" spans="1:6" s="461" customFormat="1" ht="15" x14ac:dyDescent="0.2">
      <c r="A175" s="255"/>
      <c r="B175" s="255"/>
      <c r="C175" s="260">
        <v>2</v>
      </c>
      <c r="D175" s="490" t="s">
        <v>330</v>
      </c>
      <c r="E175" s="490" t="s">
        <v>635</v>
      </c>
      <c r="F175" s="294"/>
    </row>
    <row r="176" spans="1:6" s="461" customFormat="1" ht="15" x14ac:dyDescent="0.2">
      <c r="A176" s="255"/>
      <c r="B176" s="255"/>
      <c r="C176" s="260">
        <v>3</v>
      </c>
      <c r="D176" s="490" t="s">
        <v>331</v>
      </c>
      <c r="E176" s="490" t="s">
        <v>636</v>
      </c>
      <c r="F176" s="294"/>
    </row>
    <row r="177" spans="1:6" s="461" customFormat="1" ht="15" x14ac:dyDescent="0.2">
      <c r="A177" s="255"/>
      <c r="B177" s="255"/>
      <c r="C177" s="260">
        <v>4</v>
      </c>
      <c r="D177" s="490" t="s">
        <v>298</v>
      </c>
      <c r="E177" s="490" t="s">
        <v>637</v>
      </c>
      <c r="F177" s="294"/>
    </row>
    <row r="178" spans="1:6" s="461" customFormat="1" ht="15" x14ac:dyDescent="0.2">
      <c r="A178" s="255"/>
      <c r="B178" s="255"/>
      <c r="C178" s="260">
        <v>5</v>
      </c>
      <c r="D178" s="490" t="s">
        <v>294</v>
      </c>
      <c r="E178" s="490" t="s">
        <v>638</v>
      </c>
      <c r="F178" s="294"/>
    </row>
    <row r="179" spans="1:6" s="461" customFormat="1" ht="15" x14ac:dyDescent="0.2">
      <c r="A179" s="255"/>
      <c r="B179" s="255"/>
      <c r="C179" s="260">
        <v>6</v>
      </c>
      <c r="D179" s="490" t="s">
        <v>294</v>
      </c>
      <c r="E179" s="490" t="s">
        <v>639</v>
      </c>
      <c r="F179" s="294"/>
    </row>
    <row r="180" spans="1:6" ht="15" x14ac:dyDescent="0.2">
      <c r="A180" s="255"/>
      <c r="B180" s="255"/>
      <c r="C180" s="260">
        <v>7</v>
      </c>
      <c r="D180" s="490" t="s">
        <v>294</v>
      </c>
      <c r="E180" s="490" t="s">
        <v>557</v>
      </c>
      <c r="F180" s="294"/>
    </row>
    <row r="181" spans="1:6" ht="15" x14ac:dyDescent="0.2">
      <c r="A181" s="255"/>
      <c r="B181" s="255"/>
      <c r="C181" s="260"/>
      <c r="D181" s="261"/>
      <c r="E181" s="261"/>
      <c r="F181" s="261"/>
    </row>
    <row r="182" spans="1:6" ht="15" x14ac:dyDescent="0.3">
      <c r="A182" s="255"/>
      <c r="B182" s="255"/>
      <c r="C182" s="991" t="s">
        <v>284</v>
      </c>
      <c r="D182" s="991"/>
      <c r="E182" s="261"/>
      <c r="F182" s="261"/>
    </row>
    <row r="183" spans="1:6" ht="15" x14ac:dyDescent="0.3">
      <c r="A183" s="255"/>
      <c r="B183" s="255"/>
      <c r="C183" s="257"/>
      <c r="D183" s="258"/>
      <c r="E183" s="261"/>
      <c r="F183" s="261"/>
    </row>
    <row r="184" spans="1:6" s="461" customFormat="1" ht="30" x14ac:dyDescent="0.2">
      <c r="A184" s="255"/>
      <c r="B184" s="255"/>
      <c r="C184" s="259" t="s">
        <v>293</v>
      </c>
      <c r="D184" s="315" t="s">
        <v>303</v>
      </c>
      <c r="E184" s="315" t="s">
        <v>304</v>
      </c>
      <c r="F184" s="315"/>
    </row>
    <row r="185" spans="1:6" s="461" customFormat="1" ht="15" x14ac:dyDescent="0.2">
      <c r="A185" s="255"/>
      <c r="B185" s="255"/>
      <c r="C185" s="260">
        <v>1</v>
      </c>
      <c r="D185" s="297" t="s">
        <v>294</v>
      </c>
      <c r="E185" s="297" t="s">
        <v>640</v>
      </c>
      <c r="F185" s="261"/>
    </row>
    <row r="186" spans="1:6" ht="15" x14ac:dyDescent="0.3">
      <c r="A186" s="255"/>
      <c r="B186" s="255"/>
      <c r="C186" s="257"/>
      <c r="D186" s="255"/>
      <c r="E186" s="261"/>
      <c r="F186" s="261"/>
    </row>
    <row r="187" spans="1:6" ht="15" x14ac:dyDescent="0.3">
      <c r="A187" s="255"/>
      <c r="B187" s="255"/>
      <c r="C187" s="257"/>
      <c r="D187" s="255"/>
      <c r="E187" s="261"/>
      <c r="F187" s="261"/>
    </row>
    <row r="188" spans="1:6" ht="15" x14ac:dyDescent="0.3">
      <c r="A188" s="255"/>
      <c r="B188" s="991" t="s">
        <v>325</v>
      </c>
      <c r="C188" s="991"/>
      <c r="D188" s="991"/>
      <c r="E188" s="261"/>
      <c r="F188" s="261"/>
    </row>
    <row r="189" spans="1:6" ht="15" x14ac:dyDescent="0.2">
      <c r="A189" s="255"/>
      <c r="B189" s="255"/>
      <c r="C189" s="260"/>
      <c r="D189" s="294"/>
      <c r="E189" s="261"/>
      <c r="F189" s="261"/>
    </row>
    <row r="190" spans="1:6" ht="15" x14ac:dyDescent="0.2">
      <c r="A190" s="255"/>
      <c r="B190" s="255"/>
      <c r="C190" s="993" t="s">
        <v>302</v>
      </c>
      <c r="D190" s="993"/>
      <c r="E190" s="261"/>
      <c r="F190" s="261"/>
    </row>
    <row r="191" spans="1:6" ht="15" x14ac:dyDescent="0.2">
      <c r="A191" s="255"/>
      <c r="B191" s="255"/>
      <c r="C191" s="255"/>
      <c r="D191" s="256"/>
      <c r="E191" s="261"/>
      <c r="F191" s="261"/>
    </row>
    <row r="192" spans="1:6" ht="15" x14ac:dyDescent="0.2">
      <c r="A192" s="255"/>
      <c r="B192" s="255"/>
      <c r="C192" s="255"/>
      <c r="D192" s="255" t="s">
        <v>321</v>
      </c>
      <c r="E192" s="261"/>
      <c r="F192" s="261"/>
    </row>
    <row r="193" spans="1:6" ht="15" x14ac:dyDescent="0.2">
      <c r="A193" s="255"/>
      <c r="B193" s="255"/>
      <c r="C193" s="260"/>
      <c r="D193" s="294"/>
      <c r="E193" s="261"/>
      <c r="F193" s="261"/>
    </row>
    <row r="194" spans="1:6" ht="15" x14ac:dyDescent="0.3">
      <c r="A194" s="255"/>
      <c r="B194" s="255"/>
      <c r="C194" s="991" t="s">
        <v>284</v>
      </c>
      <c r="D194" s="991"/>
      <c r="E194" s="261"/>
      <c r="F194" s="261"/>
    </row>
    <row r="195" spans="1:6" ht="15" x14ac:dyDescent="0.3">
      <c r="A195" s="255"/>
      <c r="B195" s="255"/>
      <c r="C195" s="257"/>
      <c r="D195" s="258"/>
      <c r="E195" s="261"/>
      <c r="F195" s="261"/>
    </row>
    <row r="196" spans="1:6" ht="15" x14ac:dyDescent="0.3">
      <c r="A196" s="255"/>
      <c r="B196" s="255"/>
      <c r="C196" s="257"/>
      <c r="D196" s="255" t="s">
        <v>321</v>
      </c>
      <c r="E196" s="261"/>
      <c r="F196" s="261"/>
    </row>
    <row r="197" spans="1:6" ht="15" x14ac:dyDescent="0.3">
      <c r="A197" s="255"/>
      <c r="B197" s="255"/>
      <c r="C197" s="257"/>
      <c r="D197" s="255"/>
      <c r="E197" s="261"/>
      <c r="F197" s="261"/>
    </row>
    <row r="198" spans="1:6" ht="12.75" x14ac:dyDescent="0.2">
      <c r="A198" s="255"/>
      <c r="B198" s="255"/>
      <c r="C198" s="255"/>
      <c r="D198" s="256"/>
      <c r="E198" s="256"/>
      <c r="F198" s="256"/>
    </row>
    <row r="199" spans="1:6" ht="12.75" x14ac:dyDescent="0.2">
      <c r="A199" s="264"/>
      <c r="B199" s="264"/>
      <c r="C199" s="264"/>
      <c r="D199" s="265"/>
      <c r="E199" s="265"/>
      <c r="F199" s="495"/>
    </row>
    <row r="201" spans="1:6" x14ac:dyDescent="0.2">
      <c r="A201" s="959" t="s">
        <v>210</v>
      </c>
      <c r="B201" s="959"/>
      <c r="C201" s="959"/>
    </row>
    <row r="202" spans="1:6" x14ac:dyDescent="0.2">
      <c r="A202" s="850" t="s">
        <v>288</v>
      </c>
      <c r="B202" s="851"/>
      <c r="C202" s="851"/>
      <c r="D202" s="851"/>
      <c r="E202" s="851"/>
      <c r="F202" s="459"/>
    </row>
    <row r="203" spans="1:6" x14ac:dyDescent="0.2">
      <c r="A203" s="850" t="s">
        <v>763</v>
      </c>
      <c r="B203" s="851"/>
      <c r="C203" s="851"/>
      <c r="D203" s="851"/>
    </row>
    <row r="204" spans="1:6" x14ac:dyDescent="0.2">
      <c r="A204" s="203"/>
      <c r="B204" s="203"/>
      <c r="C204" s="203"/>
    </row>
    <row r="205" spans="1:6" x14ac:dyDescent="0.2">
      <c r="A205" s="982" t="s">
        <v>440</v>
      </c>
      <c r="B205" s="983"/>
      <c r="C205" s="983"/>
      <c r="D205" s="983"/>
    </row>
    <row r="213" spans="1:4" ht="15" x14ac:dyDescent="0.3">
      <c r="A213" s="255"/>
      <c r="B213" s="257"/>
      <c r="C213" s="260"/>
      <c r="D213" s="294"/>
    </row>
    <row r="214" spans="1:4" ht="15" x14ac:dyDescent="0.2">
      <c r="A214" s="255"/>
      <c r="B214" s="255"/>
      <c r="C214" s="260"/>
      <c r="D214" s="294"/>
    </row>
    <row r="215" spans="1:4" ht="12.75" x14ac:dyDescent="0.2">
      <c r="A215" s="255"/>
      <c r="B215" s="255"/>
      <c r="C215" s="266"/>
      <c r="D215" s="255"/>
    </row>
    <row r="216" spans="1:4" ht="12.75" x14ac:dyDescent="0.2">
      <c r="A216" s="255"/>
      <c r="B216" s="255"/>
      <c r="C216" s="255"/>
      <c r="D216" s="256"/>
    </row>
    <row r="217" spans="1:4" ht="12.75" x14ac:dyDescent="0.2">
      <c r="A217" s="255"/>
      <c r="B217" s="255"/>
      <c r="C217" s="255"/>
      <c r="D217" s="255"/>
    </row>
    <row r="218" spans="1:4" ht="15" x14ac:dyDescent="0.2">
      <c r="A218" s="255"/>
      <c r="B218" s="255"/>
      <c r="C218" s="260"/>
      <c r="D218" s="294"/>
    </row>
    <row r="219" spans="1:4" ht="15" x14ac:dyDescent="0.3">
      <c r="A219" s="255"/>
      <c r="B219" s="255"/>
      <c r="C219" s="257"/>
      <c r="D219" s="258"/>
    </row>
    <row r="220" spans="1:4" ht="15" x14ac:dyDescent="0.3">
      <c r="A220" s="255"/>
      <c r="B220" s="255"/>
      <c r="C220" s="257"/>
      <c r="D220" s="258"/>
    </row>
    <row r="221" spans="1:4" ht="15" x14ac:dyDescent="0.3">
      <c r="A221" s="255"/>
      <c r="B221" s="255"/>
      <c r="C221" s="257"/>
      <c r="D221" s="255"/>
    </row>
  </sheetData>
  <mergeCells count="31">
    <mergeCell ref="G1:I1"/>
    <mergeCell ref="A1:E1"/>
    <mergeCell ref="A201:C201"/>
    <mergeCell ref="A4:E4"/>
    <mergeCell ref="B6:D6"/>
    <mergeCell ref="C8:D8"/>
    <mergeCell ref="C51:D51"/>
    <mergeCell ref="B62:D62"/>
    <mergeCell ref="C64:D64"/>
    <mergeCell ref="C82:D82"/>
    <mergeCell ref="B89:D89"/>
    <mergeCell ref="C91:D91"/>
    <mergeCell ref="C97:D97"/>
    <mergeCell ref="A108:E108"/>
    <mergeCell ref="B110:D110"/>
    <mergeCell ref="C194:D194"/>
    <mergeCell ref="A202:E202"/>
    <mergeCell ref="A203:D203"/>
    <mergeCell ref="A205:D205"/>
    <mergeCell ref="B169:D169"/>
    <mergeCell ref="C171:D171"/>
    <mergeCell ref="C182:D182"/>
    <mergeCell ref="B188:D188"/>
    <mergeCell ref="C190:D190"/>
    <mergeCell ref="A58:E58"/>
    <mergeCell ref="A60:E60"/>
    <mergeCell ref="A106:E106"/>
    <mergeCell ref="A165:E165"/>
    <mergeCell ref="A167:E167"/>
    <mergeCell ref="C160:D160"/>
    <mergeCell ref="C112:D112"/>
  </mergeCells>
  <hyperlinks>
    <hyperlink ref="G1:I1" location="Contents!A1" display="Back to contents"/>
  </hyperlinks>
  <pageMargins left="0.70866141732283472" right="0.70866141732283472" top="0.74803149606299213" bottom="0.74803149606299213" header="0.31496062992125984" footer="0.31496062992125984"/>
  <pageSetup paperSize="9" scale="60" fitToHeight="0" orientation="portrait" r:id="rId1"/>
  <rowBreaks count="3" manualBreakCount="3">
    <brk id="56" max="5" man="1"/>
    <brk id="104" max="5" man="1"/>
    <brk id="163" max="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zoomScaleNormal="100" workbookViewId="0">
      <selection sqref="A1:R1"/>
    </sheetView>
  </sheetViews>
  <sheetFormatPr defaultRowHeight="11.25" x14ac:dyDescent="0.2"/>
  <cols>
    <col min="1" max="2" width="2.83203125" style="204" customWidth="1"/>
    <col min="3" max="3" width="52.6640625" style="204" customWidth="1"/>
    <col min="4" max="18" width="6.33203125" style="204" customWidth="1"/>
    <col min="19" max="16384" width="9.33203125" style="204"/>
  </cols>
  <sheetData>
    <row r="1" spans="1:22" ht="33.75" customHeight="1" x14ac:dyDescent="0.25">
      <c r="A1" s="968" t="s">
        <v>783</v>
      </c>
      <c r="B1" s="968"/>
      <c r="C1" s="968"/>
      <c r="D1" s="968"/>
      <c r="E1" s="968"/>
      <c r="F1" s="968"/>
      <c r="G1" s="968"/>
      <c r="H1" s="968"/>
      <c r="I1" s="968"/>
      <c r="J1" s="968"/>
      <c r="K1" s="968"/>
      <c r="L1" s="968"/>
      <c r="M1" s="968"/>
      <c r="N1" s="968"/>
      <c r="O1" s="968"/>
      <c r="P1" s="968"/>
      <c r="Q1" s="968"/>
      <c r="R1" s="968"/>
      <c r="T1" s="998" t="s">
        <v>423</v>
      </c>
      <c r="U1" s="998"/>
      <c r="V1" s="998"/>
    </row>
    <row r="2" spans="1:22" ht="16.5" thickBot="1" x14ac:dyDescent="0.25">
      <c r="A2" s="308" t="s">
        <v>245</v>
      </c>
      <c r="B2" s="308"/>
      <c r="C2" s="308"/>
      <c r="D2" s="309"/>
      <c r="E2" s="309"/>
      <c r="F2" s="309"/>
      <c r="G2" s="309"/>
      <c r="H2" s="309"/>
      <c r="I2" s="309"/>
      <c r="J2" s="309"/>
      <c r="K2" s="309"/>
      <c r="L2" s="309"/>
      <c r="M2" s="309"/>
      <c r="N2" s="309"/>
    </row>
    <row r="3" spans="1:22" ht="15.75" x14ac:dyDescent="0.25">
      <c r="A3" s="307"/>
      <c r="B3" s="307"/>
      <c r="C3" s="307"/>
      <c r="D3" s="995">
        <v>2000</v>
      </c>
      <c r="E3" s="947">
        <v>2001</v>
      </c>
      <c r="F3" s="995">
        <v>2002</v>
      </c>
      <c r="G3" s="947">
        <v>2003</v>
      </c>
      <c r="H3" s="995">
        <v>2004</v>
      </c>
      <c r="I3" s="947">
        <v>2005</v>
      </c>
      <c r="J3" s="995">
        <v>2006</v>
      </c>
      <c r="K3" s="947">
        <v>2007</v>
      </c>
      <c r="L3" s="995">
        <v>2008</v>
      </c>
      <c r="M3" s="947">
        <v>2009</v>
      </c>
      <c r="N3" s="995">
        <v>2010</v>
      </c>
      <c r="O3" s="947">
        <v>2011</v>
      </c>
      <c r="P3" s="995">
        <v>2012</v>
      </c>
      <c r="Q3" s="947">
        <v>2013</v>
      </c>
      <c r="R3" s="995">
        <v>2014</v>
      </c>
    </row>
    <row r="4" spans="1:22" s="205" customFormat="1" ht="12.75" x14ac:dyDescent="0.2">
      <c r="A4" s="988"/>
      <c r="B4" s="988"/>
      <c r="C4" s="988"/>
      <c r="D4" s="996"/>
      <c r="E4" s="948"/>
      <c r="F4" s="996"/>
      <c r="G4" s="948"/>
      <c r="H4" s="996"/>
      <c r="I4" s="948"/>
      <c r="J4" s="996"/>
      <c r="K4" s="948"/>
      <c r="L4" s="996"/>
      <c r="M4" s="948"/>
      <c r="N4" s="996"/>
      <c r="O4" s="948"/>
      <c r="P4" s="996"/>
      <c r="Q4" s="948"/>
      <c r="R4" s="996"/>
    </row>
    <row r="5" spans="1:22" s="205" customFormat="1" ht="12.75" x14ac:dyDescent="0.2">
      <c r="A5" s="306"/>
      <c r="B5" s="306"/>
      <c r="C5" s="306"/>
      <c r="D5" s="997"/>
      <c r="E5" s="949"/>
      <c r="F5" s="997"/>
      <c r="G5" s="949"/>
      <c r="H5" s="997"/>
      <c r="I5" s="949"/>
      <c r="J5" s="997"/>
      <c r="K5" s="949"/>
      <c r="L5" s="997"/>
      <c r="M5" s="949"/>
      <c r="N5" s="997"/>
      <c r="O5" s="949"/>
      <c r="P5" s="997"/>
      <c r="Q5" s="949"/>
      <c r="R5" s="997"/>
    </row>
    <row r="6" spans="1:22" s="205" customFormat="1" ht="12.75" x14ac:dyDescent="0.2">
      <c r="A6" s="206"/>
      <c r="B6" s="206"/>
      <c r="C6" s="206"/>
      <c r="D6" s="207"/>
      <c r="E6" s="207"/>
      <c r="F6" s="207"/>
      <c r="G6" s="207"/>
      <c r="H6" s="207"/>
      <c r="I6" s="207"/>
      <c r="J6" s="145"/>
      <c r="K6" s="145"/>
      <c r="L6" s="109"/>
      <c r="M6" s="109"/>
    </row>
    <row r="7" spans="1:22" s="205" customFormat="1" ht="15.75" customHeight="1" x14ac:dyDescent="0.2">
      <c r="A7" s="964" t="s">
        <v>439</v>
      </c>
      <c r="B7" s="964"/>
      <c r="C7" s="964"/>
      <c r="D7" s="166">
        <v>293</v>
      </c>
      <c r="E7" s="166">
        <v>339</v>
      </c>
      <c r="F7" s="166">
        <v>388</v>
      </c>
      <c r="G7" s="166">
        <v>330</v>
      </c>
      <c r="H7" s="166">
        <v>365</v>
      </c>
      <c r="I7" s="166">
        <v>346</v>
      </c>
      <c r="J7" s="166">
        <v>430</v>
      </c>
      <c r="K7" s="166">
        <v>474</v>
      </c>
      <c r="L7" s="144">
        <v>590</v>
      </c>
      <c r="M7" s="144">
        <v>570</v>
      </c>
      <c r="N7" s="205">
        <v>512</v>
      </c>
      <c r="O7" s="205">
        <v>606</v>
      </c>
      <c r="P7" s="205">
        <v>604</v>
      </c>
      <c r="Q7" s="205">
        <v>556</v>
      </c>
      <c r="R7" s="205">
        <v>616</v>
      </c>
    </row>
    <row r="8" spans="1:22" s="205" customFormat="1" ht="15.75" customHeight="1" x14ac:dyDescent="0.2">
      <c r="A8" s="418"/>
      <c r="B8" s="418"/>
      <c r="C8" s="418"/>
      <c r="D8" s="166"/>
      <c r="E8" s="166"/>
      <c r="F8" s="166"/>
      <c r="G8" s="166"/>
      <c r="H8" s="166"/>
      <c r="I8" s="166"/>
      <c r="J8" s="166"/>
      <c r="K8" s="166"/>
      <c r="L8" s="144"/>
      <c r="M8" s="144"/>
      <c r="Q8" s="184"/>
    </row>
    <row r="9" spans="1:22" s="205" customFormat="1" ht="15.75" customHeight="1" x14ac:dyDescent="0.2">
      <c r="A9" s="964" t="s">
        <v>438</v>
      </c>
      <c r="B9" s="964"/>
      <c r="C9" s="964"/>
      <c r="D9" s="166">
        <v>292</v>
      </c>
      <c r="E9" s="166">
        <v>332</v>
      </c>
      <c r="F9" s="166">
        <v>382</v>
      </c>
      <c r="G9" s="166">
        <v>317</v>
      </c>
      <c r="H9" s="166">
        <v>356</v>
      </c>
      <c r="I9" s="166">
        <v>336</v>
      </c>
      <c r="J9" s="166">
        <v>421</v>
      </c>
      <c r="K9" s="166">
        <v>455</v>
      </c>
      <c r="L9" s="144">
        <v>574</v>
      </c>
      <c r="M9" s="144">
        <v>545</v>
      </c>
      <c r="N9" s="205">
        <v>485</v>
      </c>
      <c r="O9" s="205">
        <v>584</v>
      </c>
      <c r="P9" s="205">
        <v>581</v>
      </c>
      <c r="Q9" s="205">
        <v>527</v>
      </c>
      <c r="R9" s="205">
        <v>613</v>
      </c>
    </row>
    <row r="10" spans="1:22" s="205" customFormat="1" ht="15.75" customHeight="1" x14ac:dyDescent="0.2">
      <c r="A10" s="418"/>
      <c r="B10" s="418"/>
      <c r="C10" s="418"/>
      <c r="D10" s="166"/>
      <c r="E10" s="166"/>
      <c r="F10" s="166"/>
      <c r="G10" s="166"/>
      <c r="H10" s="166"/>
      <c r="I10" s="166"/>
      <c r="J10" s="166"/>
      <c r="K10" s="166"/>
      <c r="L10" s="144"/>
      <c r="M10" s="144"/>
      <c r="Q10" s="184"/>
    </row>
    <row r="11" spans="1:22" s="205" customFormat="1" ht="15.75" customHeight="1" x14ac:dyDescent="0.2">
      <c r="A11" s="964" t="s">
        <v>437</v>
      </c>
      <c r="B11" s="964"/>
      <c r="C11" s="964"/>
      <c r="D11" s="166">
        <v>1</v>
      </c>
      <c r="E11" s="166">
        <v>7</v>
      </c>
      <c r="F11" s="166">
        <v>6</v>
      </c>
      <c r="G11" s="166">
        <v>13</v>
      </c>
      <c r="H11" s="166">
        <v>9</v>
      </c>
      <c r="I11" s="166">
        <v>10</v>
      </c>
      <c r="J11" s="166">
        <v>9</v>
      </c>
      <c r="K11" s="166">
        <v>19</v>
      </c>
      <c r="L11" s="166">
        <v>16</v>
      </c>
      <c r="M11" s="166">
        <v>25</v>
      </c>
      <c r="N11" s="166">
        <v>27</v>
      </c>
      <c r="O11" s="166">
        <v>22</v>
      </c>
      <c r="P11" s="166">
        <v>23</v>
      </c>
      <c r="Q11" s="166">
        <v>29</v>
      </c>
      <c r="R11" s="205">
        <v>3</v>
      </c>
    </row>
    <row r="12" spans="1:22" s="205" customFormat="1" ht="12.75" x14ac:dyDescent="0.2">
      <c r="A12" s="420"/>
      <c r="B12" s="985" t="s">
        <v>97</v>
      </c>
      <c r="C12" s="985"/>
      <c r="D12" s="210"/>
      <c r="E12" s="210"/>
      <c r="F12" s="210"/>
      <c r="G12" s="210"/>
      <c r="H12" s="210"/>
      <c r="I12" s="210"/>
      <c r="J12" s="210"/>
      <c r="K12" s="210"/>
      <c r="L12" s="210"/>
      <c r="M12" s="210"/>
      <c r="Q12" s="185"/>
    </row>
    <row r="13" spans="1:22" s="205" customFormat="1" ht="14.25" x14ac:dyDescent="0.2">
      <c r="A13" s="422"/>
      <c r="B13" s="421"/>
      <c r="C13" s="423" t="s">
        <v>442</v>
      </c>
      <c r="D13" s="166">
        <v>0</v>
      </c>
      <c r="E13" s="166">
        <v>0</v>
      </c>
      <c r="F13" s="166">
        <v>0</v>
      </c>
      <c r="G13" s="166">
        <v>0</v>
      </c>
      <c r="H13" s="166">
        <v>0</v>
      </c>
      <c r="I13" s="166">
        <v>0</v>
      </c>
      <c r="J13" s="166">
        <v>0</v>
      </c>
      <c r="K13" s="166">
        <v>0</v>
      </c>
      <c r="L13" s="166">
        <v>0</v>
      </c>
      <c r="M13" s="166">
        <v>0</v>
      </c>
      <c r="N13" s="166">
        <v>3</v>
      </c>
      <c r="O13" s="166">
        <v>0</v>
      </c>
      <c r="P13" s="166">
        <v>0</v>
      </c>
      <c r="Q13" s="166">
        <v>0</v>
      </c>
      <c r="R13" s="205">
        <v>0</v>
      </c>
    </row>
    <row r="14" spans="1:22" s="205" customFormat="1" ht="14.25" x14ac:dyDescent="0.2">
      <c r="A14" s="422"/>
      <c r="B14" s="421"/>
      <c r="C14" s="423" t="s">
        <v>443</v>
      </c>
      <c r="D14" s="166">
        <v>0</v>
      </c>
      <c r="E14" s="166">
        <v>0</v>
      </c>
      <c r="F14" s="166">
        <v>0</v>
      </c>
      <c r="G14" s="166">
        <v>0</v>
      </c>
      <c r="H14" s="166">
        <v>0</v>
      </c>
      <c r="I14" s="166">
        <v>0</v>
      </c>
      <c r="J14" s="166">
        <v>0</v>
      </c>
      <c r="K14" s="166">
        <v>0</v>
      </c>
      <c r="L14" s="166">
        <v>0</v>
      </c>
      <c r="M14" s="166">
        <v>0</v>
      </c>
      <c r="N14" s="166">
        <v>0</v>
      </c>
      <c r="O14" s="166">
        <v>1</v>
      </c>
      <c r="P14" s="166">
        <v>1</v>
      </c>
      <c r="Q14" s="166">
        <v>0</v>
      </c>
      <c r="R14" s="205">
        <v>0</v>
      </c>
    </row>
    <row r="15" spans="1:22" s="205" customFormat="1" ht="14.25" x14ac:dyDescent="0.2">
      <c r="A15" s="420"/>
      <c r="C15" s="423" t="s">
        <v>444</v>
      </c>
      <c r="D15" s="166">
        <v>0</v>
      </c>
      <c r="E15" s="166">
        <v>5</v>
      </c>
      <c r="F15" s="166">
        <v>2</v>
      </c>
      <c r="G15" s="166">
        <v>12</v>
      </c>
      <c r="H15" s="166">
        <v>8</v>
      </c>
      <c r="I15" s="166">
        <v>9</v>
      </c>
      <c r="J15" s="166">
        <v>9</v>
      </c>
      <c r="K15" s="166">
        <v>16</v>
      </c>
      <c r="L15" s="166">
        <v>14</v>
      </c>
      <c r="M15" s="166">
        <v>19</v>
      </c>
      <c r="N15" s="166">
        <v>17</v>
      </c>
      <c r="O15" s="166">
        <v>12</v>
      </c>
      <c r="P15" s="166">
        <v>17</v>
      </c>
      <c r="Q15" s="166">
        <v>27</v>
      </c>
      <c r="R15" s="205">
        <v>3</v>
      </c>
    </row>
    <row r="16" spans="1:22" s="205" customFormat="1" ht="14.25" x14ac:dyDescent="0.2">
      <c r="A16" s="420"/>
      <c r="C16" s="423" t="s">
        <v>445</v>
      </c>
      <c r="D16" s="166">
        <v>1</v>
      </c>
      <c r="E16" s="166">
        <v>2</v>
      </c>
      <c r="F16" s="166">
        <v>4</v>
      </c>
      <c r="G16" s="166">
        <v>1</v>
      </c>
      <c r="H16" s="166">
        <v>1</v>
      </c>
      <c r="I16" s="166">
        <v>1</v>
      </c>
      <c r="J16" s="166">
        <v>0</v>
      </c>
      <c r="K16" s="166">
        <v>4</v>
      </c>
      <c r="L16" s="166">
        <v>2</v>
      </c>
      <c r="M16" s="166">
        <v>6</v>
      </c>
      <c r="N16" s="166">
        <v>7</v>
      </c>
      <c r="O16" s="166">
        <v>9</v>
      </c>
      <c r="P16" s="166">
        <v>7</v>
      </c>
      <c r="Q16" s="166">
        <v>1</v>
      </c>
      <c r="R16" s="205">
        <v>0</v>
      </c>
    </row>
    <row r="17" spans="1:21" s="205" customFormat="1" ht="12.75" x14ac:dyDescent="0.2">
      <c r="A17" s="420"/>
    </row>
    <row r="18" spans="1:21" s="205" customFormat="1" ht="27" customHeight="1" x14ac:dyDescent="0.2">
      <c r="A18" s="420"/>
      <c r="C18" s="424" t="s">
        <v>446</v>
      </c>
      <c r="D18" s="166">
        <v>0</v>
      </c>
      <c r="E18" s="166">
        <v>0</v>
      </c>
      <c r="F18" s="166">
        <v>0</v>
      </c>
      <c r="G18" s="166">
        <v>0</v>
      </c>
      <c r="H18" s="166">
        <v>0</v>
      </c>
      <c r="I18" s="166">
        <v>0</v>
      </c>
      <c r="J18" s="166">
        <v>0</v>
      </c>
      <c r="K18" s="166">
        <v>0</v>
      </c>
      <c r="L18" s="166">
        <v>0</v>
      </c>
      <c r="M18" s="166">
        <v>1</v>
      </c>
      <c r="N18" s="166">
        <v>0</v>
      </c>
      <c r="O18" s="166">
        <v>0</v>
      </c>
      <c r="P18" s="166">
        <v>1</v>
      </c>
      <c r="Q18" s="166">
        <v>1</v>
      </c>
      <c r="R18" s="205">
        <v>0</v>
      </c>
    </row>
    <row r="19" spans="1:21" s="205" customFormat="1" ht="12.75" x14ac:dyDescent="0.2">
      <c r="A19" s="420"/>
      <c r="B19" s="420"/>
      <c r="C19" s="419"/>
      <c r="D19" s="210"/>
      <c r="E19" s="210"/>
      <c r="F19" s="210"/>
      <c r="G19" s="210"/>
      <c r="H19" s="210"/>
      <c r="I19" s="210"/>
      <c r="J19" s="210"/>
      <c r="K19" s="210"/>
      <c r="L19" s="210"/>
      <c r="M19" s="210"/>
    </row>
    <row r="20" spans="1:21" ht="12.75" x14ac:dyDescent="0.2">
      <c r="A20" s="212"/>
      <c r="B20" s="212"/>
      <c r="C20" s="212"/>
      <c r="D20" s="212"/>
      <c r="E20" s="212"/>
      <c r="F20" s="212"/>
      <c r="G20" s="212"/>
      <c r="H20" s="212"/>
      <c r="I20" s="212"/>
      <c r="J20" s="212"/>
      <c r="K20" s="212"/>
      <c r="L20" s="212"/>
      <c r="M20" s="212"/>
      <c r="N20" s="212"/>
      <c r="O20" s="212"/>
      <c r="P20" s="212"/>
      <c r="Q20" s="212"/>
      <c r="R20" s="212"/>
    </row>
    <row r="21" spans="1:21" ht="15" x14ac:dyDescent="0.2">
      <c r="A21" s="198"/>
      <c r="B21" s="198"/>
      <c r="C21" s="198"/>
      <c r="D21" s="53"/>
      <c r="E21" s="53"/>
      <c r="F21" s="53"/>
      <c r="G21" s="53"/>
      <c r="H21" s="53"/>
      <c r="I21" s="53"/>
      <c r="J21" s="53"/>
      <c r="K21" s="53"/>
      <c r="L21" s="53"/>
      <c r="M21" s="53"/>
      <c r="N21" s="53"/>
    </row>
    <row r="22" spans="1:21" s="213" customFormat="1" x14ac:dyDescent="0.2">
      <c r="A22" s="959" t="s">
        <v>210</v>
      </c>
      <c r="B22" s="959"/>
      <c r="C22" s="959"/>
      <c r="D22" s="203"/>
      <c r="E22" s="203"/>
      <c r="F22" s="203"/>
      <c r="G22" s="203"/>
      <c r="H22" s="203"/>
      <c r="I22" s="203"/>
      <c r="J22" s="203"/>
      <c r="K22" s="203"/>
      <c r="L22" s="203"/>
      <c r="M22" s="203"/>
    </row>
    <row r="23" spans="1:21" s="213" customFormat="1" ht="11.25" customHeight="1" x14ac:dyDescent="0.2">
      <c r="A23" s="759" t="s">
        <v>769</v>
      </c>
      <c r="B23" s="760"/>
      <c r="C23" s="760"/>
      <c r="D23" s="760"/>
      <c r="E23" s="760"/>
      <c r="F23" s="760"/>
      <c r="G23" s="760"/>
      <c r="H23" s="760"/>
      <c r="I23" s="760"/>
      <c r="J23" s="760"/>
      <c r="K23" s="760"/>
      <c r="L23" s="760"/>
      <c r="M23" s="760"/>
      <c r="N23" s="760"/>
      <c r="O23" s="760"/>
      <c r="P23" s="760"/>
      <c r="Q23" s="760"/>
      <c r="R23" s="760"/>
    </row>
    <row r="24" spans="1:21" s="213" customFormat="1" ht="11.25" customHeight="1" x14ac:dyDescent="0.2">
      <c r="A24" s="908" t="s">
        <v>768</v>
      </c>
      <c r="B24" s="913"/>
      <c r="C24" s="913"/>
      <c r="D24" s="913"/>
      <c r="E24" s="913"/>
      <c r="F24" s="913"/>
      <c r="G24" s="913"/>
      <c r="H24" s="913"/>
      <c r="I24" s="913"/>
      <c r="J24" s="913"/>
      <c r="K24" s="913"/>
      <c r="L24" s="913"/>
      <c r="M24" s="913"/>
      <c r="N24" s="913"/>
    </row>
    <row r="25" spans="1:21" s="213" customFormat="1" ht="11.25" customHeight="1" x14ac:dyDescent="0.2">
      <c r="A25" s="908" t="s">
        <v>722</v>
      </c>
      <c r="B25" s="908"/>
      <c r="C25" s="908"/>
      <c r="D25" s="908"/>
      <c r="E25" s="908"/>
      <c r="F25" s="908"/>
      <c r="G25" s="908"/>
      <c r="H25" s="908"/>
      <c r="I25" s="908"/>
      <c r="J25" s="908"/>
      <c r="K25" s="908"/>
      <c r="L25" s="908"/>
      <c r="M25" s="908"/>
      <c r="N25" s="908"/>
      <c r="O25" s="908"/>
      <c r="P25" s="908"/>
      <c r="Q25" s="908"/>
    </row>
    <row r="26" spans="1:21" s="213" customFormat="1" ht="11.25" customHeight="1" x14ac:dyDescent="0.2">
      <c r="A26" s="759" t="s">
        <v>764</v>
      </c>
      <c r="B26" s="760"/>
      <c r="C26" s="760"/>
      <c r="D26" s="760"/>
      <c r="E26" s="760"/>
      <c r="F26" s="760"/>
      <c r="G26" s="760"/>
      <c r="H26" s="760"/>
      <c r="I26" s="760"/>
      <c r="J26" s="760"/>
      <c r="K26" s="760"/>
      <c r="L26" s="760"/>
      <c r="M26" s="760"/>
      <c r="N26" s="760"/>
      <c r="O26" s="760"/>
      <c r="P26" s="760"/>
      <c r="Q26" s="760"/>
      <c r="R26" s="760"/>
    </row>
    <row r="27" spans="1:21" s="213" customFormat="1" ht="11.25" customHeight="1" x14ac:dyDescent="0.2">
      <c r="A27" s="759" t="s">
        <v>765</v>
      </c>
      <c r="B27" s="760"/>
      <c r="C27" s="760"/>
      <c r="D27" s="760"/>
      <c r="E27" s="760"/>
      <c r="F27" s="760"/>
      <c r="G27" s="760"/>
      <c r="H27" s="760"/>
      <c r="I27" s="760"/>
      <c r="J27" s="760"/>
      <c r="K27" s="760"/>
      <c r="L27" s="760"/>
      <c r="M27" s="760"/>
      <c r="N27" s="760"/>
      <c r="O27" s="760"/>
      <c r="P27" s="760"/>
      <c r="Q27" s="760"/>
      <c r="R27" s="760"/>
    </row>
    <row r="28" spans="1:21" s="213" customFormat="1" ht="11.25" customHeight="1" x14ac:dyDescent="0.2">
      <c r="A28" s="912" t="s">
        <v>766</v>
      </c>
      <c r="B28" s="912"/>
      <c r="C28" s="912"/>
      <c r="D28" s="912"/>
      <c r="E28" s="912"/>
      <c r="F28" s="912"/>
      <c r="G28" s="912"/>
      <c r="H28" s="912"/>
      <c r="I28" s="912"/>
      <c r="J28" s="912"/>
      <c r="K28" s="912"/>
      <c r="L28" s="912"/>
      <c r="M28" s="912"/>
      <c r="N28" s="912"/>
      <c r="O28" s="912"/>
      <c r="P28" s="912"/>
      <c r="Q28" s="912"/>
      <c r="R28" s="912"/>
      <c r="S28" s="736"/>
      <c r="T28" s="736"/>
      <c r="U28" s="736"/>
    </row>
    <row r="29" spans="1:21" s="213" customFormat="1" ht="11.25" customHeight="1" x14ac:dyDescent="0.2">
      <c r="A29" s="912"/>
      <c r="B29" s="912"/>
      <c r="C29" s="912"/>
      <c r="D29" s="912"/>
      <c r="E29" s="912"/>
      <c r="F29" s="912"/>
      <c r="G29" s="912"/>
      <c r="H29" s="912"/>
      <c r="I29" s="912"/>
      <c r="J29" s="912"/>
      <c r="K29" s="912"/>
      <c r="L29" s="912"/>
      <c r="M29" s="912"/>
      <c r="N29" s="912"/>
      <c r="O29" s="912"/>
      <c r="P29" s="912"/>
      <c r="Q29" s="912"/>
      <c r="R29" s="912"/>
    </row>
    <row r="30" spans="1:21" s="213" customFormat="1" x14ac:dyDescent="0.2">
      <c r="A30" s="908" t="s">
        <v>767</v>
      </c>
      <c r="B30" s="913"/>
      <c r="C30" s="913"/>
      <c r="D30" s="913"/>
      <c r="E30" s="913"/>
      <c r="F30" s="913"/>
      <c r="G30" s="913"/>
      <c r="H30" s="913"/>
      <c r="I30" s="913"/>
      <c r="J30" s="913"/>
      <c r="K30" s="913"/>
      <c r="L30" s="913"/>
      <c r="M30" s="913"/>
      <c r="N30" s="913"/>
    </row>
    <row r="31" spans="1:21" s="213" customFormat="1" x14ac:dyDescent="0.2">
      <c r="D31" s="416"/>
      <c r="E31" s="416"/>
      <c r="F31" s="416"/>
      <c r="G31" s="416"/>
      <c r="H31" s="416"/>
      <c r="I31" s="416"/>
      <c r="J31" s="416"/>
      <c r="K31" s="416"/>
      <c r="L31" s="416"/>
      <c r="M31" s="416"/>
    </row>
    <row r="32" spans="1:21" s="213" customFormat="1" x14ac:dyDescent="0.2">
      <c r="A32" s="417" t="s">
        <v>251</v>
      </c>
      <c r="B32" s="216"/>
      <c r="C32" s="216"/>
      <c r="D32" s="203"/>
      <c r="E32" s="203"/>
      <c r="F32" s="203"/>
      <c r="G32" s="203"/>
      <c r="H32" s="203"/>
      <c r="I32" s="203"/>
      <c r="J32" s="203"/>
      <c r="K32" s="203"/>
      <c r="L32" s="203"/>
      <c r="M32" s="203"/>
    </row>
    <row r="33" spans="1:13" s="213" customFormat="1" x14ac:dyDescent="0.2">
      <c r="A33" s="957" t="s">
        <v>440</v>
      </c>
      <c r="B33" s="958"/>
      <c r="C33" s="958"/>
      <c r="D33" s="203"/>
      <c r="E33" s="203"/>
      <c r="F33" s="203"/>
      <c r="G33" s="203"/>
      <c r="H33" s="203"/>
      <c r="I33" s="203"/>
      <c r="J33" s="203"/>
      <c r="K33" s="203"/>
      <c r="L33" s="203"/>
      <c r="M33" s="203"/>
    </row>
    <row r="34" spans="1:13" s="213" customFormat="1" x14ac:dyDescent="0.2">
      <c r="A34" s="214"/>
      <c r="B34" s="214"/>
      <c r="C34" s="214"/>
    </row>
    <row r="35" spans="1:13" s="213" customFormat="1" x14ac:dyDescent="0.2">
      <c r="A35" s="214"/>
      <c r="B35" s="214"/>
      <c r="C35" s="214"/>
    </row>
    <row r="36" spans="1:13" ht="15" x14ac:dyDescent="0.2">
      <c r="A36" s="215"/>
      <c r="B36" s="215"/>
      <c r="C36" s="215"/>
    </row>
    <row r="37" spans="1:13" ht="15" x14ac:dyDescent="0.2">
      <c r="A37" s="215"/>
      <c r="B37" s="215"/>
      <c r="C37" s="215"/>
    </row>
    <row r="38" spans="1:13" ht="15" x14ac:dyDescent="0.2">
      <c r="A38" s="215"/>
      <c r="B38" s="215"/>
      <c r="C38" s="215"/>
    </row>
    <row r="39" spans="1:13" ht="15" x14ac:dyDescent="0.2">
      <c r="A39" s="215"/>
      <c r="B39" s="215"/>
      <c r="C39" s="215"/>
    </row>
    <row r="40" spans="1:13" ht="15" x14ac:dyDescent="0.2">
      <c r="A40" s="215"/>
      <c r="B40" s="215"/>
      <c r="C40" s="215"/>
    </row>
    <row r="41" spans="1:13" ht="15" x14ac:dyDescent="0.2">
      <c r="A41" s="215"/>
      <c r="B41" s="215"/>
      <c r="C41" s="215"/>
    </row>
    <row r="42" spans="1:13" ht="15" x14ac:dyDescent="0.2">
      <c r="A42" s="215"/>
      <c r="B42" s="215"/>
      <c r="C42" s="215"/>
    </row>
    <row r="43" spans="1:13" ht="15" x14ac:dyDescent="0.2">
      <c r="A43" s="215"/>
      <c r="B43" s="215"/>
      <c r="C43" s="215"/>
    </row>
    <row r="44" spans="1:13" ht="15" x14ac:dyDescent="0.2">
      <c r="A44" s="215"/>
      <c r="B44" s="215"/>
      <c r="C44" s="215"/>
    </row>
    <row r="45" spans="1:13" ht="15" x14ac:dyDescent="0.2">
      <c r="A45" s="215"/>
      <c r="B45" s="215"/>
      <c r="C45" s="215"/>
    </row>
    <row r="46" spans="1:13" ht="15" x14ac:dyDescent="0.2">
      <c r="A46" s="215"/>
      <c r="B46" s="215"/>
      <c r="C46" s="215"/>
    </row>
    <row r="47" spans="1:13" ht="15" x14ac:dyDescent="0.2">
      <c r="A47" s="215"/>
      <c r="B47" s="215"/>
      <c r="C47" s="215"/>
    </row>
    <row r="48" spans="1:13" ht="15" x14ac:dyDescent="0.2">
      <c r="A48" s="215"/>
      <c r="B48" s="215"/>
      <c r="C48" s="215"/>
    </row>
    <row r="49" spans="1:3" ht="15" x14ac:dyDescent="0.2">
      <c r="A49" s="215"/>
      <c r="B49" s="215"/>
      <c r="C49" s="215"/>
    </row>
    <row r="50" spans="1:3" ht="15" x14ac:dyDescent="0.2">
      <c r="A50" s="215"/>
      <c r="B50" s="215"/>
      <c r="C50" s="215"/>
    </row>
    <row r="51" spans="1:3" ht="15" x14ac:dyDescent="0.2">
      <c r="A51" s="215"/>
      <c r="B51" s="215"/>
      <c r="C51" s="215"/>
    </row>
    <row r="52" spans="1:3" ht="15" x14ac:dyDescent="0.2">
      <c r="A52" s="215"/>
      <c r="B52" s="215"/>
      <c r="C52" s="215"/>
    </row>
  </sheetData>
  <mergeCells count="31">
    <mergeCell ref="T1:V1"/>
    <mergeCell ref="A1:R1"/>
    <mergeCell ref="L3:L5"/>
    <mergeCell ref="M3:M5"/>
    <mergeCell ref="N3:N5"/>
    <mergeCell ref="A4:C4"/>
    <mergeCell ref="H3:H5"/>
    <mergeCell ref="I3:I5"/>
    <mergeCell ref="J3:J5"/>
    <mergeCell ref="K3:K5"/>
    <mergeCell ref="D3:D5"/>
    <mergeCell ref="E3:E5"/>
    <mergeCell ref="F3:F5"/>
    <mergeCell ref="G3:G5"/>
    <mergeCell ref="O3:O5"/>
    <mergeCell ref="P3:P5"/>
    <mergeCell ref="A33:C33"/>
    <mergeCell ref="A9:C9"/>
    <mergeCell ref="A11:C11"/>
    <mergeCell ref="A22:C22"/>
    <mergeCell ref="B12:C12"/>
    <mergeCell ref="A23:R23"/>
    <mergeCell ref="A24:N24"/>
    <mergeCell ref="A25:Q25"/>
    <mergeCell ref="Q3:Q5"/>
    <mergeCell ref="R3:R5"/>
    <mergeCell ref="A30:N30"/>
    <mergeCell ref="A26:R26"/>
    <mergeCell ref="A27:R27"/>
    <mergeCell ref="A28:R29"/>
    <mergeCell ref="A7:C7"/>
  </mergeCells>
  <hyperlinks>
    <hyperlink ref="T1:U1" location="Contents!A1" display="Back to contents"/>
  </hyperlinks>
  <pageMargins left="0.70866141732283472" right="0.70866141732283472" top="0.74803149606299213" bottom="0.74803149606299213"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workbookViewId="0">
      <selection sqref="A1:R1"/>
    </sheetView>
  </sheetViews>
  <sheetFormatPr defaultRowHeight="11.25" x14ac:dyDescent="0.2"/>
  <cols>
    <col min="1" max="2" width="2.83203125" customWidth="1"/>
    <col min="3" max="3" width="52.6640625" customWidth="1"/>
    <col min="4" max="18" width="6.33203125" customWidth="1"/>
  </cols>
  <sheetData>
    <row r="1" spans="1:22" ht="15.75" x14ac:dyDescent="0.25">
      <c r="A1" s="968" t="s">
        <v>784</v>
      </c>
      <c r="B1" s="968"/>
      <c r="C1" s="968"/>
      <c r="D1" s="968"/>
      <c r="E1" s="968"/>
      <c r="F1" s="968"/>
      <c r="G1" s="968"/>
      <c r="H1" s="968"/>
      <c r="I1" s="968"/>
      <c r="J1" s="968"/>
      <c r="K1" s="968"/>
      <c r="L1" s="968"/>
      <c r="M1" s="968"/>
      <c r="N1" s="968"/>
      <c r="O1" s="968"/>
      <c r="P1" s="968"/>
      <c r="Q1" s="968"/>
      <c r="R1" s="968"/>
      <c r="S1" s="204"/>
      <c r="T1" s="998" t="s">
        <v>423</v>
      </c>
      <c r="U1" s="998"/>
      <c r="V1" s="998"/>
    </row>
    <row r="2" spans="1:22" ht="16.5" thickBot="1" x14ac:dyDescent="0.25">
      <c r="A2" s="308" t="s">
        <v>245</v>
      </c>
      <c r="B2" s="308"/>
      <c r="C2" s="308"/>
      <c r="D2" s="309"/>
      <c r="E2" s="309"/>
      <c r="F2" s="309"/>
      <c r="G2" s="309"/>
      <c r="H2" s="309"/>
      <c r="I2" s="309"/>
      <c r="J2" s="309"/>
      <c r="K2" s="309"/>
      <c r="L2" s="309"/>
      <c r="M2" s="309"/>
      <c r="N2" s="309"/>
      <c r="O2" s="204"/>
      <c r="P2" s="204"/>
      <c r="Q2" s="204"/>
      <c r="R2" s="204"/>
      <c r="S2" s="204"/>
      <c r="T2" s="204"/>
      <c r="U2" s="204"/>
      <c r="V2" s="204"/>
    </row>
    <row r="3" spans="1:22" ht="15.75" x14ac:dyDescent="0.25">
      <c r="A3" s="307"/>
      <c r="B3" s="307"/>
      <c r="C3" s="307"/>
      <c r="D3" s="995">
        <v>2000</v>
      </c>
      <c r="E3" s="947">
        <v>2001</v>
      </c>
      <c r="F3" s="995">
        <v>2002</v>
      </c>
      <c r="G3" s="947">
        <v>2003</v>
      </c>
      <c r="H3" s="995">
        <v>2004</v>
      </c>
      <c r="I3" s="947">
        <v>2005</v>
      </c>
      <c r="J3" s="995">
        <v>2006</v>
      </c>
      <c r="K3" s="947">
        <v>2007</v>
      </c>
      <c r="L3" s="995">
        <v>2008</v>
      </c>
      <c r="M3" s="947">
        <v>2009</v>
      </c>
      <c r="N3" s="995">
        <v>2010</v>
      </c>
      <c r="O3" s="947">
        <v>2011</v>
      </c>
      <c r="P3" s="995">
        <v>2012</v>
      </c>
      <c r="Q3" s="947">
        <v>2013</v>
      </c>
      <c r="R3" s="995">
        <v>2014</v>
      </c>
      <c r="S3" s="204"/>
      <c r="T3" s="204"/>
      <c r="U3" s="204"/>
      <c r="V3" s="204"/>
    </row>
    <row r="4" spans="1:22" ht="12.75" x14ac:dyDescent="0.2">
      <c r="A4" s="988"/>
      <c r="B4" s="988"/>
      <c r="C4" s="988"/>
      <c r="D4" s="996"/>
      <c r="E4" s="948"/>
      <c r="F4" s="996"/>
      <c r="G4" s="948"/>
      <c r="H4" s="996"/>
      <c r="I4" s="948"/>
      <c r="J4" s="996"/>
      <c r="K4" s="948"/>
      <c r="L4" s="996"/>
      <c r="M4" s="948"/>
      <c r="N4" s="996"/>
      <c r="O4" s="948"/>
      <c r="P4" s="996"/>
      <c r="Q4" s="948"/>
      <c r="R4" s="996"/>
      <c r="S4" s="205"/>
      <c r="T4" s="205"/>
      <c r="U4" s="205"/>
      <c r="V4" s="205"/>
    </row>
    <row r="5" spans="1:22" ht="12.75" x14ac:dyDescent="0.2">
      <c r="A5" s="306"/>
      <c r="B5" s="306"/>
      <c r="C5" s="306"/>
      <c r="D5" s="997"/>
      <c r="E5" s="949"/>
      <c r="F5" s="997"/>
      <c r="G5" s="949"/>
      <c r="H5" s="997"/>
      <c r="I5" s="949"/>
      <c r="J5" s="997"/>
      <c r="K5" s="949"/>
      <c r="L5" s="997"/>
      <c r="M5" s="949"/>
      <c r="N5" s="997"/>
      <c r="O5" s="949"/>
      <c r="P5" s="997"/>
      <c r="Q5" s="949"/>
      <c r="R5" s="997"/>
      <c r="S5" s="205"/>
      <c r="T5" s="205"/>
      <c r="U5" s="205"/>
      <c r="V5" s="205"/>
    </row>
    <row r="6" spans="1:22" ht="12.75" x14ac:dyDescent="0.2">
      <c r="A6" s="206"/>
      <c r="B6" s="206"/>
      <c r="C6" s="206"/>
      <c r="D6" s="207"/>
      <c r="E6" s="207"/>
      <c r="F6" s="207"/>
      <c r="G6" s="207"/>
      <c r="H6" s="207"/>
      <c r="I6" s="207"/>
      <c r="J6" s="145"/>
      <c r="K6" s="145"/>
      <c r="L6" s="109"/>
      <c r="M6" s="109"/>
      <c r="N6" s="205"/>
      <c r="O6" s="205"/>
      <c r="P6" s="205"/>
      <c r="Q6" s="205"/>
      <c r="R6" s="205"/>
      <c r="S6" s="205"/>
      <c r="T6" s="205"/>
      <c r="U6" s="205"/>
      <c r="V6" s="205"/>
    </row>
    <row r="7" spans="1:22" ht="14.25" x14ac:dyDescent="0.2">
      <c r="A7" s="964" t="s">
        <v>439</v>
      </c>
      <c r="B7" s="964"/>
      <c r="C7" s="964"/>
      <c r="D7" s="166">
        <v>293</v>
      </c>
      <c r="E7" s="166">
        <v>339</v>
      </c>
      <c r="F7" s="166">
        <v>388</v>
      </c>
      <c r="G7" s="166">
        <v>330</v>
      </c>
      <c r="H7" s="166">
        <v>365</v>
      </c>
      <c r="I7" s="166">
        <v>346</v>
      </c>
      <c r="J7" s="166">
        <v>430</v>
      </c>
      <c r="K7" s="166">
        <v>474</v>
      </c>
      <c r="L7" s="144">
        <v>590</v>
      </c>
      <c r="M7" s="144">
        <v>570</v>
      </c>
      <c r="N7" s="205">
        <v>512</v>
      </c>
      <c r="O7" s="205">
        <v>606</v>
      </c>
      <c r="P7" s="205">
        <v>604</v>
      </c>
      <c r="Q7" s="205">
        <v>556</v>
      </c>
      <c r="R7" s="205">
        <v>616</v>
      </c>
      <c r="S7" s="205"/>
      <c r="T7" s="205"/>
      <c r="U7" s="205"/>
      <c r="V7" s="205"/>
    </row>
    <row r="8" spans="1:22" ht="12.75" x14ac:dyDescent="0.2">
      <c r="A8" s="428"/>
      <c r="B8" s="428"/>
      <c r="C8" s="428"/>
      <c r="D8" s="166"/>
      <c r="E8" s="166"/>
      <c r="F8" s="166"/>
      <c r="G8" s="166"/>
      <c r="H8" s="166"/>
      <c r="I8" s="166"/>
      <c r="J8" s="166"/>
      <c r="K8" s="166"/>
      <c r="L8" s="144"/>
      <c r="M8" s="144"/>
      <c r="N8" s="205"/>
      <c r="O8" s="205"/>
      <c r="P8" s="205"/>
      <c r="Q8" s="184"/>
      <c r="R8" s="205"/>
      <c r="S8" s="205"/>
      <c r="T8" s="205"/>
      <c r="U8" s="205"/>
      <c r="V8" s="205"/>
    </row>
    <row r="9" spans="1:22" ht="14.25" x14ac:dyDescent="0.2">
      <c r="A9" s="964" t="s">
        <v>438</v>
      </c>
      <c r="B9" s="964"/>
      <c r="C9" s="964"/>
      <c r="D9" s="166">
        <v>292</v>
      </c>
      <c r="E9" s="166">
        <v>332</v>
      </c>
      <c r="F9" s="166">
        <v>382</v>
      </c>
      <c r="G9" s="166">
        <v>317</v>
      </c>
      <c r="H9" s="166">
        <v>356</v>
      </c>
      <c r="I9" s="166">
        <v>336</v>
      </c>
      <c r="J9" s="166">
        <v>421</v>
      </c>
      <c r="K9" s="166">
        <v>455</v>
      </c>
      <c r="L9" s="144">
        <v>574</v>
      </c>
      <c r="M9" s="144">
        <v>545</v>
      </c>
      <c r="N9" s="205">
        <v>485</v>
      </c>
      <c r="O9" s="205">
        <v>584</v>
      </c>
      <c r="P9" s="205">
        <v>581</v>
      </c>
      <c r="Q9" s="205">
        <v>527</v>
      </c>
      <c r="R9" s="205">
        <v>613</v>
      </c>
      <c r="S9" s="205"/>
      <c r="T9" s="205"/>
      <c r="U9" s="205"/>
      <c r="V9" s="205"/>
    </row>
    <row r="10" spans="1:22" ht="12.75" x14ac:dyDescent="0.2">
      <c r="A10" s="428"/>
      <c r="B10" s="428"/>
      <c r="C10" s="428"/>
      <c r="D10" s="166"/>
      <c r="E10" s="166"/>
      <c r="F10" s="166"/>
      <c r="G10" s="166"/>
      <c r="H10" s="166"/>
      <c r="I10" s="166"/>
      <c r="J10" s="166"/>
      <c r="K10" s="166"/>
      <c r="L10" s="144"/>
      <c r="M10" s="144"/>
      <c r="N10" s="205"/>
      <c r="O10" s="205"/>
      <c r="P10" s="205"/>
      <c r="Q10" s="184"/>
      <c r="R10" s="205"/>
      <c r="S10" s="205"/>
      <c r="T10" s="205"/>
      <c r="U10" s="205"/>
      <c r="V10" s="205"/>
    </row>
    <row r="11" spans="1:22" ht="14.25" x14ac:dyDescent="0.2">
      <c r="A11" s="964" t="s">
        <v>437</v>
      </c>
      <c r="B11" s="964"/>
      <c r="C11" s="964"/>
      <c r="D11" s="166">
        <v>1</v>
      </c>
      <c r="E11" s="166">
        <v>7</v>
      </c>
      <c r="F11" s="166">
        <v>6</v>
      </c>
      <c r="G11" s="166">
        <v>13</v>
      </c>
      <c r="H11" s="166">
        <v>9</v>
      </c>
      <c r="I11" s="166">
        <v>10</v>
      </c>
      <c r="J11" s="166">
        <v>9</v>
      </c>
      <c r="K11" s="166">
        <v>19</v>
      </c>
      <c r="L11" s="166">
        <v>16</v>
      </c>
      <c r="M11" s="166">
        <v>25</v>
      </c>
      <c r="N11" s="166">
        <v>27</v>
      </c>
      <c r="O11" s="166">
        <v>22</v>
      </c>
      <c r="P11" s="166">
        <v>23</v>
      </c>
      <c r="Q11" s="166">
        <v>29</v>
      </c>
      <c r="R11" s="205">
        <v>3</v>
      </c>
      <c r="S11" s="205"/>
      <c r="T11" s="205"/>
      <c r="U11" s="205"/>
      <c r="V11" s="205"/>
    </row>
    <row r="12" spans="1:22" ht="12.75" x14ac:dyDescent="0.2">
      <c r="A12" s="431"/>
      <c r="B12" s="985" t="s">
        <v>97</v>
      </c>
      <c r="C12" s="985"/>
      <c r="D12" s="210"/>
      <c r="E12" s="210"/>
      <c r="F12" s="210"/>
      <c r="G12" s="210"/>
      <c r="H12" s="210"/>
      <c r="I12" s="210"/>
      <c r="J12" s="210"/>
      <c r="K12" s="210"/>
      <c r="L12" s="210"/>
      <c r="M12" s="210"/>
      <c r="N12" s="205"/>
      <c r="O12" s="205"/>
      <c r="P12" s="205"/>
      <c r="Q12" s="185"/>
      <c r="R12" s="205"/>
      <c r="S12" s="205"/>
      <c r="T12" s="205"/>
      <c r="U12" s="205"/>
      <c r="V12" s="205"/>
    </row>
    <row r="13" spans="1:22" s="427" customFormat="1" ht="12.75" x14ac:dyDescent="0.2">
      <c r="A13" s="431"/>
      <c r="B13" s="430"/>
      <c r="C13" s="430"/>
      <c r="D13" s="210"/>
      <c r="E13" s="210"/>
      <c r="F13" s="210"/>
      <c r="G13" s="210"/>
      <c r="H13" s="210"/>
      <c r="I13" s="210"/>
      <c r="J13" s="210"/>
      <c r="K13" s="210"/>
      <c r="L13" s="210"/>
      <c r="M13" s="210"/>
      <c r="N13" s="205"/>
      <c r="O13" s="205"/>
      <c r="P13" s="205"/>
      <c r="Q13" s="185"/>
      <c r="R13" s="205"/>
      <c r="S13" s="205"/>
      <c r="T13" s="205"/>
      <c r="U13" s="205"/>
      <c r="V13" s="205"/>
    </row>
    <row r="14" spans="1:22" s="427" customFormat="1" ht="12.75" x14ac:dyDescent="0.2">
      <c r="A14" s="431"/>
      <c r="B14" s="430"/>
      <c r="C14" s="435" t="s">
        <v>88</v>
      </c>
      <c r="D14" s="166">
        <v>0</v>
      </c>
      <c r="E14" s="166">
        <v>3</v>
      </c>
      <c r="F14" s="166">
        <v>3</v>
      </c>
      <c r="G14" s="166">
        <v>6</v>
      </c>
      <c r="H14" s="166">
        <v>2</v>
      </c>
      <c r="I14" s="166">
        <v>6</v>
      </c>
      <c r="J14" s="166">
        <v>7</v>
      </c>
      <c r="K14" s="166">
        <v>6</v>
      </c>
      <c r="L14" s="166">
        <v>10</v>
      </c>
      <c r="M14" s="166">
        <v>13</v>
      </c>
      <c r="N14" s="166">
        <v>16</v>
      </c>
      <c r="O14" s="166">
        <v>12</v>
      </c>
      <c r="P14" s="166">
        <v>15</v>
      </c>
      <c r="Q14" s="166">
        <v>18</v>
      </c>
      <c r="R14" s="166">
        <v>2</v>
      </c>
      <c r="S14" s="205"/>
      <c r="T14" s="205"/>
      <c r="U14" s="205"/>
      <c r="V14" s="205"/>
    </row>
    <row r="15" spans="1:22" s="427" customFormat="1" ht="12.75" x14ac:dyDescent="0.2">
      <c r="A15" s="431"/>
      <c r="B15" s="430"/>
      <c r="C15" s="435" t="s">
        <v>216</v>
      </c>
      <c r="D15" s="210">
        <v>1</v>
      </c>
      <c r="E15" s="210">
        <v>4</v>
      </c>
      <c r="F15" s="210">
        <v>3</v>
      </c>
      <c r="G15" s="210">
        <v>7</v>
      </c>
      <c r="H15" s="210">
        <v>7</v>
      </c>
      <c r="I15" s="210">
        <v>4</v>
      </c>
      <c r="J15" s="210">
        <v>2</v>
      </c>
      <c r="K15" s="210">
        <v>13</v>
      </c>
      <c r="L15" s="210">
        <v>6</v>
      </c>
      <c r="M15" s="210">
        <v>12</v>
      </c>
      <c r="N15" s="205">
        <v>11</v>
      </c>
      <c r="O15" s="205">
        <v>10</v>
      </c>
      <c r="P15" s="205">
        <v>8</v>
      </c>
      <c r="Q15" s="166">
        <v>11</v>
      </c>
      <c r="R15" s="205">
        <v>1</v>
      </c>
      <c r="S15" s="205"/>
      <c r="T15" s="205"/>
      <c r="U15" s="205"/>
      <c r="V15" s="205"/>
    </row>
    <row r="16" spans="1:22" s="427" customFormat="1" ht="12.75" x14ac:dyDescent="0.2">
      <c r="A16" s="431"/>
      <c r="B16" s="430"/>
      <c r="C16" s="430"/>
      <c r="D16" s="210"/>
      <c r="E16" s="210"/>
      <c r="F16" s="210"/>
      <c r="G16" s="210"/>
      <c r="H16" s="210"/>
      <c r="I16" s="210"/>
      <c r="J16" s="210"/>
      <c r="K16" s="210"/>
      <c r="L16" s="210"/>
      <c r="M16" s="210"/>
      <c r="N16" s="205"/>
      <c r="O16" s="205"/>
      <c r="P16" s="205"/>
      <c r="Q16" s="185"/>
      <c r="R16" s="205"/>
      <c r="S16" s="205"/>
      <c r="T16" s="205"/>
      <c r="U16" s="205"/>
      <c r="V16" s="205"/>
    </row>
    <row r="17" spans="1:22" s="427" customFormat="1" ht="12.75" x14ac:dyDescent="0.2">
      <c r="A17" s="431"/>
      <c r="B17" s="430"/>
      <c r="C17" s="436" t="s">
        <v>217</v>
      </c>
      <c r="D17" s="210">
        <v>0</v>
      </c>
      <c r="E17" s="210">
        <v>0</v>
      </c>
      <c r="F17" s="210">
        <v>0</v>
      </c>
      <c r="G17" s="210">
        <v>2</v>
      </c>
      <c r="H17" s="210">
        <v>0</v>
      </c>
      <c r="I17" s="210">
        <v>0</v>
      </c>
      <c r="J17" s="210">
        <v>2</v>
      </c>
      <c r="K17" s="210">
        <v>0</v>
      </c>
      <c r="L17" s="210">
        <v>2</v>
      </c>
      <c r="M17" s="210">
        <v>1</v>
      </c>
      <c r="N17" s="210">
        <v>3</v>
      </c>
      <c r="O17" s="210">
        <v>0</v>
      </c>
      <c r="P17" s="210">
        <v>0</v>
      </c>
      <c r="Q17" s="210">
        <v>3</v>
      </c>
      <c r="R17" s="205">
        <v>0</v>
      </c>
      <c r="S17" s="205"/>
      <c r="T17" s="205"/>
      <c r="U17" s="205"/>
      <c r="V17" s="205"/>
    </row>
    <row r="18" spans="1:22" s="427" customFormat="1" ht="12.75" x14ac:dyDescent="0.2">
      <c r="A18" s="431"/>
      <c r="B18" s="430"/>
      <c r="C18" s="436" t="s">
        <v>140</v>
      </c>
      <c r="D18" s="210">
        <v>0</v>
      </c>
      <c r="E18" s="210">
        <v>0</v>
      </c>
      <c r="F18" s="210">
        <v>1</v>
      </c>
      <c r="G18" s="210">
        <v>2</v>
      </c>
      <c r="H18" s="210">
        <v>2</v>
      </c>
      <c r="I18" s="210">
        <v>1</v>
      </c>
      <c r="J18" s="210">
        <v>2</v>
      </c>
      <c r="K18" s="210">
        <v>0</v>
      </c>
      <c r="L18" s="210">
        <v>2</v>
      </c>
      <c r="M18" s="210">
        <v>2</v>
      </c>
      <c r="N18" s="210">
        <v>0</v>
      </c>
      <c r="O18" s="210">
        <v>2</v>
      </c>
      <c r="P18" s="210">
        <v>3</v>
      </c>
      <c r="Q18" s="210">
        <v>4</v>
      </c>
      <c r="R18" s="205">
        <v>0</v>
      </c>
      <c r="S18" s="205"/>
      <c r="T18" s="205"/>
      <c r="U18" s="205"/>
      <c r="V18" s="205"/>
    </row>
    <row r="19" spans="1:22" s="427" customFormat="1" ht="12.75" x14ac:dyDescent="0.2">
      <c r="A19" s="431"/>
      <c r="B19" s="430"/>
      <c r="C19" s="436" t="s">
        <v>141</v>
      </c>
      <c r="D19" s="210">
        <v>0</v>
      </c>
      <c r="E19" s="210">
        <v>3</v>
      </c>
      <c r="F19" s="210">
        <v>2</v>
      </c>
      <c r="G19" s="210">
        <v>3</v>
      </c>
      <c r="H19" s="210">
        <v>2</v>
      </c>
      <c r="I19" s="210">
        <v>2</v>
      </c>
      <c r="J19" s="210">
        <v>2</v>
      </c>
      <c r="K19" s="210">
        <v>4</v>
      </c>
      <c r="L19" s="210">
        <v>4</v>
      </c>
      <c r="M19" s="210">
        <v>7</v>
      </c>
      <c r="N19" s="210">
        <v>8</v>
      </c>
      <c r="O19" s="210">
        <v>6</v>
      </c>
      <c r="P19" s="210">
        <v>2</v>
      </c>
      <c r="Q19" s="210">
        <v>8</v>
      </c>
      <c r="R19" s="205">
        <v>1</v>
      </c>
      <c r="S19" s="205"/>
      <c r="T19" s="205"/>
      <c r="U19" s="205"/>
      <c r="V19" s="205"/>
    </row>
    <row r="20" spans="1:22" s="427" customFormat="1" ht="12.75" x14ac:dyDescent="0.2">
      <c r="A20" s="431"/>
      <c r="B20" s="430"/>
      <c r="C20" s="436" t="s">
        <v>142</v>
      </c>
      <c r="D20" s="210">
        <v>1</v>
      </c>
      <c r="E20" s="210">
        <v>3</v>
      </c>
      <c r="F20" s="210">
        <v>1</v>
      </c>
      <c r="G20" s="210">
        <v>0</v>
      </c>
      <c r="H20" s="210">
        <v>2</v>
      </c>
      <c r="I20" s="210">
        <v>4</v>
      </c>
      <c r="J20" s="210">
        <v>3</v>
      </c>
      <c r="K20" s="210">
        <v>6</v>
      </c>
      <c r="L20" s="210">
        <v>1</v>
      </c>
      <c r="M20" s="210">
        <v>6</v>
      </c>
      <c r="N20" s="210">
        <v>7</v>
      </c>
      <c r="O20" s="210">
        <v>9</v>
      </c>
      <c r="P20" s="210">
        <v>7</v>
      </c>
      <c r="Q20" s="210">
        <v>4</v>
      </c>
      <c r="R20" s="205">
        <v>0</v>
      </c>
      <c r="S20" s="205"/>
      <c r="T20" s="205"/>
      <c r="U20" s="205"/>
      <c r="V20" s="205"/>
    </row>
    <row r="21" spans="1:22" s="427" customFormat="1" ht="12.75" x14ac:dyDescent="0.2">
      <c r="A21" s="431"/>
      <c r="B21" s="430"/>
      <c r="C21" s="436" t="s">
        <v>106</v>
      </c>
      <c r="D21" s="210">
        <v>0</v>
      </c>
      <c r="E21" s="210">
        <v>1</v>
      </c>
      <c r="F21" s="210">
        <v>2</v>
      </c>
      <c r="G21" s="210">
        <v>6</v>
      </c>
      <c r="H21" s="210">
        <v>3</v>
      </c>
      <c r="I21" s="210">
        <v>3</v>
      </c>
      <c r="J21" s="210">
        <v>0</v>
      </c>
      <c r="K21" s="210">
        <v>9</v>
      </c>
      <c r="L21" s="210">
        <v>7</v>
      </c>
      <c r="M21" s="210">
        <v>9</v>
      </c>
      <c r="N21" s="210">
        <v>9</v>
      </c>
      <c r="O21" s="210">
        <v>5</v>
      </c>
      <c r="P21" s="210">
        <v>11</v>
      </c>
      <c r="Q21" s="210">
        <v>10</v>
      </c>
      <c r="R21" s="205">
        <v>2</v>
      </c>
      <c r="S21" s="205"/>
      <c r="T21" s="205"/>
      <c r="U21" s="205"/>
      <c r="V21" s="205"/>
    </row>
    <row r="22" spans="1:22" s="427" customFormat="1" ht="12.75" x14ac:dyDescent="0.2">
      <c r="A22" s="431"/>
      <c r="B22" s="430"/>
      <c r="C22" s="430"/>
      <c r="D22" s="210"/>
      <c r="E22" s="210"/>
      <c r="F22" s="210"/>
      <c r="G22" s="210"/>
      <c r="H22" s="210"/>
      <c r="I22" s="210"/>
      <c r="J22" s="210"/>
      <c r="K22" s="210"/>
      <c r="L22" s="210"/>
      <c r="M22" s="210"/>
      <c r="N22" s="205"/>
      <c r="O22" s="205"/>
      <c r="P22" s="205"/>
      <c r="Q22" s="185"/>
      <c r="R22" s="205"/>
      <c r="S22" s="205"/>
      <c r="T22" s="205"/>
      <c r="U22" s="205"/>
      <c r="V22" s="205"/>
    </row>
    <row r="23" spans="1:22" s="427" customFormat="1" ht="12.75" x14ac:dyDescent="0.2">
      <c r="A23" s="431"/>
      <c r="B23" s="430"/>
      <c r="C23" s="429" t="s">
        <v>47</v>
      </c>
      <c r="D23" s="210"/>
      <c r="E23" s="210"/>
      <c r="F23" s="210"/>
      <c r="G23" s="210"/>
      <c r="H23" s="210"/>
      <c r="I23" s="210"/>
      <c r="J23" s="210"/>
      <c r="K23" s="210"/>
      <c r="L23" s="210"/>
      <c r="M23" s="210"/>
      <c r="N23" s="205"/>
      <c r="O23" s="205"/>
      <c r="P23" s="205"/>
      <c r="Q23" s="185"/>
      <c r="R23" s="205"/>
      <c r="S23" s="205"/>
      <c r="T23" s="205"/>
      <c r="U23" s="205"/>
      <c r="V23" s="205"/>
    </row>
    <row r="24" spans="1:22" s="427" customFormat="1" ht="12.75" x14ac:dyDescent="0.2">
      <c r="A24" s="431"/>
      <c r="B24" s="430"/>
      <c r="C24" s="436" t="s">
        <v>217</v>
      </c>
      <c r="D24" s="210">
        <v>0</v>
      </c>
      <c r="E24" s="210">
        <v>0</v>
      </c>
      <c r="F24" s="210">
        <v>0</v>
      </c>
      <c r="G24" s="210">
        <v>0</v>
      </c>
      <c r="H24" s="210">
        <v>0</v>
      </c>
      <c r="I24" s="210">
        <v>0</v>
      </c>
      <c r="J24" s="210">
        <v>2</v>
      </c>
      <c r="K24" s="210">
        <v>0</v>
      </c>
      <c r="L24" s="210">
        <v>2</v>
      </c>
      <c r="M24" s="210">
        <v>1</v>
      </c>
      <c r="N24" s="210">
        <v>3</v>
      </c>
      <c r="O24" s="210">
        <v>0</v>
      </c>
      <c r="P24" s="210">
        <v>0</v>
      </c>
      <c r="Q24" s="210">
        <v>1</v>
      </c>
      <c r="R24" s="205">
        <v>0</v>
      </c>
      <c r="S24" s="205"/>
      <c r="T24" s="205"/>
      <c r="U24" s="205"/>
      <c r="V24" s="205"/>
    </row>
    <row r="25" spans="1:22" s="427" customFormat="1" ht="12.75" x14ac:dyDescent="0.2">
      <c r="A25" s="431"/>
      <c r="B25" s="430"/>
      <c r="C25" s="436" t="s">
        <v>140</v>
      </c>
      <c r="D25" s="210">
        <v>0</v>
      </c>
      <c r="E25" s="210">
        <v>0</v>
      </c>
      <c r="F25" s="210">
        <v>0</v>
      </c>
      <c r="G25" s="210">
        <v>1</v>
      </c>
      <c r="H25" s="210">
        <v>1</v>
      </c>
      <c r="I25" s="210">
        <v>0</v>
      </c>
      <c r="J25" s="210">
        <v>1</v>
      </c>
      <c r="K25" s="210">
        <v>0</v>
      </c>
      <c r="L25" s="210">
        <v>1</v>
      </c>
      <c r="M25" s="210">
        <v>2</v>
      </c>
      <c r="N25" s="210">
        <v>0</v>
      </c>
      <c r="O25" s="210">
        <v>0</v>
      </c>
      <c r="P25" s="210">
        <v>2</v>
      </c>
      <c r="Q25" s="210">
        <v>3</v>
      </c>
      <c r="R25" s="205">
        <v>0</v>
      </c>
      <c r="S25" s="205"/>
      <c r="T25" s="205"/>
      <c r="U25" s="205"/>
      <c r="V25" s="205"/>
    </row>
    <row r="26" spans="1:22" s="427" customFormat="1" ht="12.75" x14ac:dyDescent="0.2">
      <c r="A26" s="431"/>
      <c r="B26" s="430"/>
      <c r="C26" s="436" t="s">
        <v>141</v>
      </c>
      <c r="D26" s="210">
        <v>0</v>
      </c>
      <c r="E26" s="210">
        <v>2</v>
      </c>
      <c r="F26" s="210">
        <v>0</v>
      </c>
      <c r="G26" s="210">
        <v>2</v>
      </c>
      <c r="H26" s="210">
        <v>0</v>
      </c>
      <c r="I26" s="210">
        <v>2</v>
      </c>
      <c r="J26" s="210">
        <v>1</v>
      </c>
      <c r="K26" s="210">
        <v>1</v>
      </c>
      <c r="L26" s="210">
        <v>3</v>
      </c>
      <c r="M26" s="210">
        <v>3</v>
      </c>
      <c r="N26" s="210">
        <v>4</v>
      </c>
      <c r="O26" s="210">
        <v>6</v>
      </c>
      <c r="P26" s="210">
        <v>2</v>
      </c>
      <c r="Q26" s="210">
        <v>5</v>
      </c>
      <c r="R26" s="205">
        <v>1</v>
      </c>
      <c r="S26" s="205"/>
      <c r="T26" s="205"/>
      <c r="U26" s="205"/>
      <c r="V26" s="205"/>
    </row>
    <row r="27" spans="1:22" s="427" customFormat="1" ht="12.75" x14ac:dyDescent="0.2">
      <c r="A27" s="431"/>
      <c r="B27" s="430"/>
      <c r="C27" s="436" t="s">
        <v>142</v>
      </c>
      <c r="D27" s="210">
        <v>0</v>
      </c>
      <c r="E27" s="210">
        <v>1</v>
      </c>
      <c r="F27" s="210">
        <v>1</v>
      </c>
      <c r="G27" s="210">
        <v>0</v>
      </c>
      <c r="H27" s="210">
        <v>0</v>
      </c>
      <c r="I27" s="210">
        <v>1</v>
      </c>
      <c r="J27" s="210">
        <v>3</v>
      </c>
      <c r="K27" s="210">
        <v>2</v>
      </c>
      <c r="L27" s="210">
        <v>1</v>
      </c>
      <c r="M27" s="210">
        <v>2</v>
      </c>
      <c r="N27" s="210">
        <v>4</v>
      </c>
      <c r="O27" s="210">
        <v>4</v>
      </c>
      <c r="P27" s="210">
        <v>4</v>
      </c>
      <c r="Q27" s="210">
        <v>4</v>
      </c>
      <c r="R27" s="205">
        <v>0</v>
      </c>
      <c r="S27" s="205"/>
      <c r="T27" s="205"/>
      <c r="U27" s="205"/>
      <c r="V27" s="205"/>
    </row>
    <row r="28" spans="1:22" s="427" customFormat="1" ht="12.75" x14ac:dyDescent="0.2">
      <c r="A28" s="431"/>
      <c r="B28" s="430"/>
      <c r="C28" s="436" t="s">
        <v>106</v>
      </c>
      <c r="D28" s="210">
        <v>0</v>
      </c>
      <c r="E28" s="210">
        <v>0</v>
      </c>
      <c r="F28" s="210">
        <v>2</v>
      </c>
      <c r="G28" s="210">
        <v>3</v>
      </c>
      <c r="H28" s="210">
        <v>1</v>
      </c>
      <c r="I28" s="210">
        <v>3</v>
      </c>
      <c r="J28" s="210">
        <v>0</v>
      </c>
      <c r="K28" s="210">
        <v>3</v>
      </c>
      <c r="L28" s="210">
        <v>3</v>
      </c>
      <c r="M28" s="210">
        <v>5</v>
      </c>
      <c r="N28" s="210">
        <v>5</v>
      </c>
      <c r="O28" s="210">
        <v>2</v>
      </c>
      <c r="P28" s="210">
        <v>7</v>
      </c>
      <c r="Q28" s="210">
        <v>5</v>
      </c>
      <c r="R28" s="205">
        <v>1</v>
      </c>
      <c r="S28" s="205"/>
      <c r="T28" s="205"/>
      <c r="U28" s="205"/>
      <c r="V28" s="205"/>
    </row>
    <row r="29" spans="1:22" s="427" customFormat="1" ht="12.75" x14ac:dyDescent="0.2">
      <c r="A29" s="431"/>
      <c r="B29" s="430"/>
      <c r="C29" s="436"/>
      <c r="D29" s="210"/>
      <c r="E29" s="210"/>
      <c r="F29" s="210"/>
      <c r="G29" s="210"/>
      <c r="H29" s="210"/>
      <c r="I29" s="210"/>
      <c r="J29" s="210"/>
      <c r="K29" s="210"/>
      <c r="L29" s="210"/>
      <c r="M29" s="210"/>
      <c r="N29" s="210"/>
      <c r="O29" s="210"/>
      <c r="P29" s="210"/>
      <c r="Q29" s="210"/>
      <c r="R29" s="205"/>
      <c r="S29" s="205"/>
      <c r="T29" s="205"/>
      <c r="U29" s="205"/>
      <c r="V29" s="205"/>
    </row>
    <row r="30" spans="1:22" s="427" customFormat="1" ht="12.75" x14ac:dyDescent="0.2">
      <c r="A30" s="431"/>
      <c r="B30" s="430"/>
      <c r="C30" s="429" t="s">
        <v>48</v>
      </c>
      <c r="D30" s="210"/>
      <c r="E30" s="210"/>
      <c r="F30" s="210"/>
      <c r="G30" s="210"/>
      <c r="H30" s="210"/>
      <c r="I30" s="210"/>
      <c r="J30" s="210"/>
      <c r="K30" s="210"/>
      <c r="L30" s="210"/>
      <c r="M30" s="210"/>
      <c r="N30" s="210"/>
      <c r="O30" s="210"/>
      <c r="P30" s="210"/>
      <c r="Q30" s="210"/>
      <c r="R30" s="205"/>
      <c r="S30" s="205"/>
      <c r="T30" s="205"/>
      <c r="U30" s="205"/>
      <c r="V30" s="205"/>
    </row>
    <row r="31" spans="1:22" s="427" customFormat="1" ht="12.75" x14ac:dyDescent="0.2">
      <c r="A31" s="431"/>
      <c r="B31" s="430"/>
      <c r="C31" s="436" t="s">
        <v>217</v>
      </c>
      <c r="D31" s="210">
        <v>0</v>
      </c>
      <c r="E31" s="210">
        <v>0</v>
      </c>
      <c r="F31" s="210">
        <v>0</v>
      </c>
      <c r="G31" s="210">
        <v>2</v>
      </c>
      <c r="H31" s="210">
        <v>0</v>
      </c>
      <c r="I31" s="210">
        <v>0</v>
      </c>
      <c r="J31" s="210">
        <v>0</v>
      </c>
      <c r="K31" s="210">
        <v>0</v>
      </c>
      <c r="L31" s="210">
        <v>0</v>
      </c>
      <c r="M31" s="210">
        <v>0</v>
      </c>
      <c r="N31" s="210">
        <v>0</v>
      </c>
      <c r="O31" s="210">
        <v>0</v>
      </c>
      <c r="P31" s="210">
        <v>0</v>
      </c>
      <c r="Q31" s="210">
        <v>2</v>
      </c>
      <c r="R31" s="205">
        <v>0</v>
      </c>
      <c r="S31" s="205"/>
      <c r="T31" s="205"/>
      <c r="U31" s="205"/>
      <c r="V31" s="205"/>
    </row>
    <row r="32" spans="1:22" s="427" customFormat="1" ht="12.75" x14ac:dyDescent="0.2">
      <c r="A32" s="431"/>
      <c r="B32" s="430"/>
      <c r="C32" s="436" t="s">
        <v>140</v>
      </c>
      <c r="D32" s="210">
        <v>0</v>
      </c>
      <c r="E32" s="210">
        <v>0</v>
      </c>
      <c r="F32" s="210">
        <v>1</v>
      </c>
      <c r="G32" s="210">
        <v>1</v>
      </c>
      <c r="H32" s="210">
        <v>1</v>
      </c>
      <c r="I32" s="210">
        <v>1</v>
      </c>
      <c r="J32" s="210">
        <v>1</v>
      </c>
      <c r="K32" s="210">
        <v>0</v>
      </c>
      <c r="L32" s="210">
        <v>1</v>
      </c>
      <c r="M32" s="210">
        <v>0</v>
      </c>
      <c r="N32" s="210">
        <v>0</v>
      </c>
      <c r="O32" s="210">
        <v>2</v>
      </c>
      <c r="P32" s="210">
        <v>1</v>
      </c>
      <c r="Q32" s="210">
        <v>1</v>
      </c>
      <c r="R32" s="205">
        <v>0</v>
      </c>
      <c r="S32" s="205"/>
      <c r="T32" s="205"/>
      <c r="U32" s="205"/>
      <c r="V32" s="205"/>
    </row>
    <row r="33" spans="1:22" s="427" customFormat="1" ht="12.75" x14ac:dyDescent="0.2">
      <c r="A33" s="431"/>
      <c r="B33" s="430"/>
      <c r="C33" s="436" t="s">
        <v>141</v>
      </c>
      <c r="D33" s="210">
        <v>0</v>
      </c>
      <c r="E33" s="210">
        <v>1</v>
      </c>
      <c r="F33" s="210">
        <v>2</v>
      </c>
      <c r="G33" s="210">
        <v>1</v>
      </c>
      <c r="H33" s="210">
        <v>2</v>
      </c>
      <c r="I33" s="210">
        <v>0</v>
      </c>
      <c r="J33" s="210">
        <v>1</v>
      </c>
      <c r="K33" s="210">
        <v>3</v>
      </c>
      <c r="L33" s="210">
        <v>1</v>
      </c>
      <c r="M33" s="210">
        <v>4</v>
      </c>
      <c r="N33" s="210">
        <v>4</v>
      </c>
      <c r="O33" s="210">
        <v>0</v>
      </c>
      <c r="P33" s="210">
        <v>0</v>
      </c>
      <c r="Q33" s="210">
        <v>3</v>
      </c>
      <c r="R33" s="205">
        <v>0</v>
      </c>
      <c r="S33" s="205"/>
      <c r="T33" s="205"/>
      <c r="U33" s="205"/>
      <c r="V33" s="205"/>
    </row>
    <row r="34" spans="1:22" s="427" customFormat="1" ht="12.75" x14ac:dyDescent="0.2">
      <c r="A34" s="431"/>
      <c r="B34" s="430"/>
      <c r="C34" s="436" t="s">
        <v>142</v>
      </c>
      <c r="D34" s="210">
        <v>1</v>
      </c>
      <c r="E34" s="210">
        <v>2</v>
      </c>
      <c r="F34" s="210">
        <v>0</v>
      </c>
      <c r="G34" s="210">
        <v>0</v>
      </c>
      <c r="H34" s="210">
        <v>2</v>
      </c>
      <c r="I34" s="210">
        <v>3</v>
      </c>
      <c r="J34" s="210">
        <v>0</v>
      </c>
      <c r="K34" s="210">
        <v>4</v>
      </c>
      <c r="L34" s="210">
        <v>0</v>
      </c>
      <c r="M34" s="210">
        <v>4</v>
      </c>
      <c r="N34" s="210">
        <v>3</v>
      </c>
      <c r="O34" s="210">
        <v>5</v>
      </c>
      <c r="P34" s="210">
        <v>3</v>
      </c>
      <c r="Q34" s="210">
        <v>0</v>
      </c>
      <c r="R34" s="205">
        <v>0</v>
      </c>
      <c r="S34" s="205"/>
      <c r="T34" s="205"/>
      <c r="U34" s="205"/>
      <c r="V34" s="205"/>
    </row>
    <row r="35" spans="1:22" s="427" customFormat="1" ht="12.75" x14ac:dyDescent="0.2">
      <c r="A35" s="431"/>
      <c r="B35" s="430"/>
      <c r="C35" s="436" t="s">
        <v>106</v>
      </c>
      <c r="D35" s="210">
        <v>0</v>
      </c>
      <c r="E35" s="210">
        <v>1</v>
      </c>
      <c r="F35" s="210">
        <v>0</v>
      </c>
      <c r="G35" s="210">
        <v>3</v>
      </c>
      <c r="H35" s="210">
        <v>2</v>
      </c>
      <c r="I35" s="210">
        <v>0</v>
      </c>
      <c r="J35" s="210">
        <v>0</v>
      </c>
      <c r="K35" s="210">
        <v>6</v>
      </c>
      <c r="L35" s="210">
        <v>4</v>
      </c>
      <c r="M35" s="210">
        <v>4</v>
      </c>
      <c r="N35" s="210">
        <v>4</v>
      </c>
      <c r="O35" s="210">
        <v>3</v>
      </c>
      <c r="P35" s="210">
        <v>4</v>
      </c>
      <c r="Q35" s="210">
        <v>5</v>
      </c>
      <c r="R35" s="205">
        <v>1</v>
      </c>
      <c r="S35" s="205"/>
      <c r="T35" s="205"/>
      <c r="U35" s="205"/>
      <c r="V35" s="205"/>
    </row>
    <row r="36" spans="1:22" s="427" customFormat="1" ht="12.75" x14ac:dyDescent="0.2">
      <c r="A36" s="431"/>
      <c r="B36" s="430"/>
      <c r="C36" s="430"/>
      <c r="D36" s="210"/>
      <c r="E36" s="210"/>
      <c r="F36" s="210"/>
      <c r="G36" s="210"/>
      <c r="H36" s="210"/>
      <c r="I36" s="210"/>
      <c r="J36" s="210"/>
      <c r="K36" s="210"/>
      <c r="L36" s="210"/>
      <c r="M36" s="210"/>
      <c r="N36" s="205"/>
      <c r="O36" s="205"/>
      <c r="P36" s="205"/>
      <c r="Q36" s="185"/>
      <c r="R36" s="205"/>
      <c r="S36" s="205"/>
      <c r="T36" s="205"/>
      <c r="U36" s="205"/>
      <c r="V36" s="205"/>
    </row>
    <row r="37" spans="1:22" ht="12.75" x14ac:dyDescent="0.2">
      <c r="A37" s="212"/>
      <c r="B37" s="212"/>
      <c r="C37" s="212"/>
      <c r="D37" s="212"/>
      <c r="E37" s="212"/>
      <c r="F37" s="212"/>
      <c r="G37" s="212"/>
      <c r="H37" s="212"/>
      <c r="I37" s="212"/>
      <c r="J37" s="212"/>
      <c r="K37" s="212"/>
      <c r="L37" s="212"/>
      <c r="M37" s="212"/>
      <c r="N37" s="212"/>
      <c r="O37" s="212"/>
      <c r="P37" s="212"/>
      <c r="Q37" s="212"/>
      <c r="R37" s="212"/>
      <c r="S37" s="204"/>
      <c r="T37" s="204"/>
      <c r="U37" s="204"/>
      <c r="V37" s="204"/>
    </row>
    <row r="38" spans="1:22" ht="15" x14ac:dyDescent="0.2">
      <c r="A38" s="198"/>
      <c r="B38" s="198"/>
      <c r="C38" s="198"/>
      <c r="D38" s="53"/>
      <c r="E38" s="53"/>
      <c r="F38" s="53"/>
      <c r="G38" s="53"/>
      <c r="H38" s="53"/>
      <c r="I38" s="53"/>
      <c r="J38" s="53"/>
      <c r="K38" s="53"/>
      <c r="L38" s="53"/>
      <c r="M38" s="53"/>
      <c r="N38" s="53"/>
      <c r="O38" s="204"/>
      <c r="P38" s="204"/>
      <c r="Q38" s="204"/>
      <c r="R38" s="204"/>
      <c r="S38" s="204"/>
      <c r="T38" s="204"/>
      <c r="U38" s="204"/>
      <c r="V38" s="204"/>
    </row>
    <row r="39" spans="1:22" x14ac:dyDescent="0.2">
      <c r="A39" s="959" t="s">
        <v>210</v>
      </c>
      <c r="B39" s="959"/>
      <c r="C39" s="959"/>
      <c r="D39" s="203"/>
      <c r="E39" s="203"/>
      <c r="F39" s="203"/>
      <c r="G39" s="203"/>
      <c r="H39" s="203"/>
      <c r="I39" s="203"/>
      <c r="J39" s="203"/>
      <c r="K39" s="203"/>
      <c r="L39" s="203"/>
      <c r="M39" s="203"/>
      <c r="N39" s="213"/>
      <c r="O39" s="213"/>
      <c r="P39" s="213"/>
      <c r="Q39" s="213"/>
      <c r="R39" s="213"/>
      <c r="S39" s="213"/>
      <c r="T39" s="213"/>
      <c r="U39" s="213"/>
      <c r="V39" s="213"/>
    </row>
    <row r="40" spans="1:22" x14ac:dyDescent="0.2">
      <c r="A40" s="759" t="s">
        <v>769</v>
      </c>
      <c r="B40" s="759"/>
      <c r="C40" s="759"/>
      <c r="D40" s="759"/>
      <c r="E40" s="759"/>
      <c r="F40" s="759"/>
      <c r="G40" s="759"/>
      <c r="H40" s="759"/>
      <c r="I40" s="759"/>
      <c r="J40" s="759"/>
      <c r="K40" s="759"/>
      <c r="L40" s="759"/>
      <c r="M40" s="759"/>
      <c r="N40" s="759"/>
      <c r="O40" s="759"/>
      <c r="P40" s="759"/>
      <c r="Q40" s="759"/>
      <c r="R40" s="759"/>
      <c r="S40" s="759"/>
      <c r="T40" s="213"/>
      <c r="U40" s="213"/>
      <c r="V40" s="213"/>
    </row>
    <row r="41" spans="1:22" x14ac:dyDescent="0.2">
      <c r="A41" s="908" t="s">
        <v>768</v>
      </c>
      <c r="B41" s="908"/>
      <c r="C41" s="908"/>
      <c r="D41" s="908"/>
      <c r="E41" s="908"/>
      <c r="F41" s="908"/>
      <c r="G41" s="908"/>
      <c r="H41" s="908"/>
      <c r="I41" s="908"/>
      <c r="J41" s="908"/>
      <c r="K41" s="908"/>
      <c r="L41" s="908"/>
      <c r="M41" s="908"/>
      <c r="N41" s="908"/>
      <c r="O41" s="908"/>
      <c r="P41" s="908"/>
      <c r="Q41" s="908"/>
      <c r="R41" s="213"/>
      <c r="S41" s="213"/>
      <c r="T41" s="213"/>
      <c r="U41" s="213"/>
      <c r="V41" s="213"/>
    </row>
    <row r="42" spans="1:22" x14ac:dyDescent="0.2">
      <c r="A42" s="908" t="s">
        <v>722</v>
      </c>
      <c r="B42" s="908"/>
      <c r="C42" s="908"/>
      <c r="D42" s="908"/>
      <c r="E42" s="908"/>
      <c r="F42" s="908"/>
      <c r="G42" s="908"/>
      <c r="H42" s="908"/>
      <c r="I42" s="908"/>
      <c r="J42" s="908"/>
      <c r="K42" s="908"/>
      <c r="L42" s="908"/>
      <c r="M42" s="908"/>
      <c r="N42" s="908"/>
      <c r="O42" s="908"/>
      <c r="P42" s="908"/>
      <c r="Q42" s="737"/>
      <c r="R42" s="213"/>
      <c r="S42" s="213"/>
      <c r="T42" s="213"/>
      <c r="U42" s="213"/>
      <c r="V42" s="213"/>
    </row>
    <row r="43" spans="1:22" x14ac:dyDescent="0.2">
      <c r="A43" s="426"/>
      <c r="B43" s="425"/>
      <c r="C43" s="425"/>
      <c r="D43" s="425"/>
      <c r="E43" s="425"/>
      <c r="F43" s="425"/>
      <c r="G43" s="425"/>
      <c r="H43" s="425"/>
      <c r="I43" s="425"/>
      <c r="J43" s="425"/>
      <c r="K43" s="425"/>
      <c r="L43" s="425"/>
      <c r="M43" s="425"/>
      <c r="N43" s="213"/>
      <c r="O43" s="213"/>
      <c r="P43" s="213"/>
      <c r="Q43" s="213"/>
      <c r="R43" s="213"/>
      <c r="S43" s="213"/>
      <c r="T43" s="213"/>
      <c r="U43" s="213"/>
      <c r="V43" s="213"/>
    </row>
    <row r="44" spans="1:22" x14ac:dyDescent="0.2">
      <c r="A44" s="957" t="s">
        <v>440</v>
      </c>
      <c r="B44" s="958"/>
      <c r="C44" s="958"/>
      <c r="D44" s="425"/>
      <c r="E44" s="425"/>
      <c r="F44" s="425"/>
      <c r="G44" s="425"/>
      <c r="H44" s="425"/>
      <c r="I44" s="425"/>
      <c r="J44" s="425"/>
      <c r="K44" s="425"/>
      <c r="L44" s="425"/>
      <c r="M44" s="425"/>
      <c r="N44" s="213"/>
      <c r="O44" s="213"/>
      <c r="P44" s="213"/>
      <c r="Q44" s="213"/>
      <c r="R44" s="213"/>
      <c r="S44" s="213"/>
      <c r="T44" s="213"/>
      <c r="U44" s="213"/>
      <c r="V44" s="213"/>
    </row>
  </sheetData>
  <mergeCells count="27">
    <mergeCell ref="A39:C39"/>
    <mergeCell ref="A44:C44"/>
    <mergeCell ref="A40:S40"/>
    <mergeCell ref="A41:Q41"/>
    <mergeCell ref="A42:P42"/>
    <mergeCell ref="B12:C12"/>
    <mergeCell ref="L3:L5"/>
    <mergeCell ref="M3:M5"/>
    <mergeCell ref="N3:N5"/>
    <mergeCell ref="O3:O5"/>
    <mergeCell ref="A4:C4"/>
    <mergeCell ref="A7:C7"/>
    <mergeCell ref="A9:C9"/>
    <mergeCell ref="A11:C11"/>
    <mergeCell ref="A1:R1"/>
    <mergeCell ref="T1:V1"/>
    <mergeCell ref="D3:D5"/>
    <mergeCell ref="E3:E5"/>
    <mergeCell ref="F3:F5"/>
    <mergeCell ref="G3:G5"/>
    <mergeCell ref="H3:H5"/>
    <mergeCell ref="I3:I5"/>
    <mergeCell ref="J3:J5"/>
    <mergeCell ref="K3:K5"/>
    <mergeCell ref="R3:R5"/>
    <mergeCell ref="P3:P5"/>
    <mergeCell ref="Q3:Q5"/>
  </mergeCells>
  <hyperlinks>
    <hyperlink ref="T1:U1" location="Contents!A1" display="Back to contents"/>
  </hyperlinks>
  <pageMargins left="0.70866141732283472" right="0.70866141732283472" top="0.74803149606299213" bottom="0.74803149606299213" header="0.31496062992125984" footer="0.31496062992125984"/>
  <pageSetup paperSize="9" scale="9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B1:P7"/>
  <sheetViews>
    <sheetView workbookViewId="0"/>
  </sheetViews>
  <sheetFormatPr defaultRowHeight="11.25" x14ac:dyDescent="0.2"/>
  <cols>
    <col min="1" max="1" width="3.83203125" customWidth="1"/>
  </cols>
  <sheetData>
    <row r="1" spans="2:16" ht="12.75" x14ac:dyDescent="0.2">
      <c r="K1" s="756" t="s">
        <v>423</v>
      </c>
      <c r="L1" s="756"/>
      <c r="M1" s="756"/>
    </row>
    <row r="3" spans="2:16" ht="15.75" x14ac:dyDescent="0.25">
      <c r="B3" s="738" t="s">
        <v>770</v>
      </c>
    </row>
    <row r="4" spans="2:16" ht="15.6" customHeight="1" x14ac:dyDescent="0.2">
      <c r="B4" s="999" t="s">
        <v>775</v>
      </c>
      <c r="C4" s="999"/>
      <c r="D4" s="999"/>
      <c r="E4" s="999"/>
      <c r="F4" s="999"/>
      <c r="G4" s="999"/>
      <c r="H4" s="999"/>
      <c r="I4" s="999"/>
      <c r="J4" s="999"/>
      <c r="K4" s="999"/>
      <c r="L4" s="999"/>
      <c r="M4" s="999"/>
      <c r="N4" s="999"/>
      <c r="O4" s="999"/>
      <c r="P4" s="999"/>
    </row>
    <row r="5" spans="2:16" ht="31.9" customHeight="1" x14ac:dyDescent="0.2">
      <c r="B5" s="999"/>
      <c r="C5" s="999"/>
      <c r="D5" s="999"/>
      <c r="E5" s="999"/>
      <c r="F5" s="999"/>
      <c r="G5" s="999"/>
      <c r="H5" s="999"/>
      <c r="I5" s="999"/>
      <c r="J5" s="999"/>
      <c r="K5" s="999"/>
      <c r="L5" s="999"/>
      <c r="M5" s="999"/>
      <c r="N5" s="999"/>
      <c r="O5" s="999"/>
      <c r="P5" s="999"/>
    </row>
    <row r="6" spans="2:16" ht="15.75" x14ac:dyDescent="0.25">
      <c r="B6" s="20"/>
    </row>
    <row r="7" spans="2:16" x14ac:dyDescent="0.2">
      <c r="B7" s="982" t="s">
        <v>440</v>
      </c>
      <c r="C7" s="983"/>
      <c r="D7" s="983"/>
      <c r="E7" s="983"/>
    </row>
  </sheetData>
  <mergeCells count="3">
    <mergeCell ref="B7:E7"/>
    <mergeCell ref="B4:P5"/>
    <mergeCell ref="K1:M1"/>
  </mergeCells>
  <phoneticPr fontId="13" type="noConversion"/>
  <hyperlinks>
    <hyperlink ref="K1:M1" location="Contents!A1" display="Back to contents"/>
  </hyperlinks>
  <pageMargins left="0.75" right="0.75" top="1" bottom="1" header="0.5" footer="0.5"/>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O30"/>
  <sheetViews>
    <sheetView zoomScaleNormal="100" workbookViewId="0">
      <selection sqref="A1:L1"/>
    </sheetView>
  </sheetViews>
  <sheetFormatPr defaultColWidth="9.1640625" defaultRowHeight="11.25" x14ac:dyDescent="0.2"/>
  <cols>
    <col min="1" max="1" width="13.6640625" style="203" customWidth="1"/>
    <col min="2" max="2" width="14.33203125" style="203" customWidth="1"/>
    <col min="3" max="3" width="17.83203125" style="203" customWidth="1"/>
    <col min="4" max="4" width="14.5" style="203" customWidth="1"/>
    <col min="5" max="5" width="14.1640625" style="203" customWidth="1"/>
    <col min="6" max="6" width="13" style="203" customWidth="1"/>
    <col min="7" max="7" width="14.83203125" style="203" customWidth="1"/>
    <col min="8" max="8" width="17.33203125" style="203" customWidth="1"/>
    <col min="9" max="10" width="9.1640625" style="203"/>
    <col min="11" max="11" width="2.1640625" style="203" customWidth="1"/>
    <col min="12" max="16384" width="9.1640625" style="203"/>
  </cols>
  <sheetData>
    <row r="1" spans="1:15" ht="18" customHeight="1" x14ac:dyDescent="0.2">
      <c r="A1" s="1000" t="s">
        <v>394</v>
      </c>
      <c r="B1" s="1000"/>
      <c r="C1" s="1000"/>
      <c r="D1" s="1000"/>
      <c r="E1" s="1000"/>
      <c r="F1" s="1000"/>
      <c r="G1" s="1000"/>
      <c r="H1" s="1000"/>
      <c r="I1" s="1000"/>
      <c r="J1" s="1000"/>
      <c r="K1" s="1000"/>
      <c r="L1" s="1000"/>
      <c r="M1" s="756" t="s">
        <v>423</v>
      </c>
      <c r="N1" s="756"/>
      <c r="O1" s="756"/>
    </row>
    <row r="2" spans="1:15" ht="12.75" x14ac:dyDescent="0.2">
      <c r="A2" s="1002" t="s">
        <v>161</v>
      </c>
      <c r="B2" s="1002"/>
      <c r="C2" s="1002"/>
      <c r="D2" s="1002"/>
      <c r="E2" s="1002"/>
      <c r="F2" s="1002"/>
      <c r="G2" s="161"/>
      <c r="H2" s="161"/>
      <c r="I2" s="161"/>
    </row>
    <row r="3" spans="1:15" ht="12.75" x14ac:dyDescent="0.2">
      <c r="A3" s="1002" t="s">
        <v>395</v>
      </c>
      <c r="B3" s="1002"/>
      <c r="C3" s="1002"/>
      <c r="D3" s="1002"/>
      <c r="E3" s="1002"/>
      <c r="F3" s="1002"/>
      <c r="G3" s="1002"/>
      <c r="H3" s="1002"/>
      <c r="I3" s="1002"/>
      <c r="J3" s="1002"/>
      <c r="K3" s="1002"/>
    </row>
    <row r="4" spans="1:15" ht="12.75" x14ac:dyDescent="0.2">
      <c r="A4" s="1002" t="s">
        <v>396</v>
      </c>
      <c r="B4" s="1002"/>
      <c r="C4" s="1002"/>
      <c r="D4" s="1002"/>
      <c r="E4" s="1002"/>
      <c r="F4" s="1002"/>
      <c r="G4" s="1002"/>
      <c r="H4" s="1002"/>
      <c r="I4" s="1002"/>
      <c r="J4" s="1002"/>
      <c r="K4" s="1002"/>
      <c r="L4" s="1002"/>
    </row>
    <row r="7" spans="1:15" ht="12.75" x14ac:dyDescent="0.2">
      <c r="B7" s="1001" t="s">
        <v>159</v>
      </c>
      <c r="C7" s="1001"/>
      <c r="D7" s="1001"/>
      <c r="E7" s="1001"/>
      <c r="F7" s="1001" t="s">
        <v>397</v>
      </c>
      <c r="G7" s="1001"/>
      <c r="H7" s="1001"/>
    </row>
    <row r="9" spans="1:15" ht="45.75" customHeight="1" x14ac:dyDescent="0.2">
      <c r="A9" s="351" t="s">
        <v>146</v>
      </c>
      <c r="B9" s="351" t="s">
        <v>149</v>
      </c>
      <c r="C9" s="351" t="s">
        <v>398</v>
      </c>
      <c r="D9" s="351" t="s">
        <v>399</v>
      </c>
      <c r="F9" s="351" t="s">
        <v>400</v>
      </c>
      <c r="G9" s="351" t="s">
        <v>398</v>
      </c>
      <c r="H9" s="351" t="s">
        <v>399</v>
      </c>
    </row>
    <row r="10" spans="1:15" ht="12.75" x14ac:dyDescent="0.2">
      <c r="A10" s="352">
        <v>2000</v>
      </c>
      <c r="B10" s="353">
        <v>292</v>
      </c>
      <c r="C10" s="353">
        <v>10</v>
      </c>
      <c r="D10" s="354">
        <f>C10/B10</f>
        <v>3.4246575342465752E-2</v>
      </c>
      <c r="F10" s="353">
        <v>495</v>
      </c>
      <c r="G10" s="353">
        <v>25</v>
      </c>
      <c r="H10" s="354">
        <f>G10/F10</f>
        <v>5.0505050505050504E-2</v>
      </c>
    </row>
    <row r="11" spans="1:15" ht="12.75" x14ac:dyDescent="0.2">
      <c r="A11" s="352">
        <v>2001</v>
      </c>
      <c r="B11" s="603">
        <v>333</v>
      </c>
      <c r="C11" s="353">
        <v>9</v>
      </c>
      <c r="D11" s="354">
        <f t="shared" ref="D11:D25" si="0">C11/B11</f>
        <v>2.7027027027027029E-2</v>
      </c>
      <c r="F11" s="353">
        <v>551</v>
      </c>
      <c r="G11" s="353">
        <v>33</v>
      </c>
      <c r="H11" s="354">
        <f t="shared" ref="H11:H25" si="1">G11/F11</f>
        <v>5.9891107078039928E-2</v>
      </c>
    </row>
    <row r="12" spans="1:15" ht="12.75" x14ac:dyDescent="0.2">
      <c r="A12" s="352">
        <v>2002</v>
      </c>
      <c r="B12" s="360">
        <v>382</v>
      </c>
      <c r="C12" s="353">
        <v>12</v>
      </c>
      <c r="D12" s="354">
        <f t="shared" si="0"/>
        <v>3.1413612565445025E-2</v>
      </c>
      <c r="F12" s="353">
        <v>566</v>
      </c>
      <c r="G12" s="353">
        <v>34</v>
      </c>
      <c r="H12" s="354">
        <f t="shared" si="1"/>
        <v>6.0070671378091869E-2</v>
      </c>
    </row>
    <row r="13" spans="1:15" ht="12.75" x14ac:dyDescent="0.2">
      <c r="A13" s="352">
        <v>2003</v>
      </c>
      <c r="B13" s="603">
        <v>319</v>
      </c>
      <c r="C13" s="353">
        <v>3</v>
      </c>
      <c r="D13" s="354">
        <f t="shared" si="0"/>
        <v>9.4043887147335428E-3</v>
      </c>
      <c r="F13" s="353">
        <v>493</v>
      </c>
      <c r="G13" s="353">
        <v>17</v>
      </c>
      <c r="H13" s="354">
        <f t="shared" si="1"/>
        <v>3.4482758620689655E-2</v>
      </c>
    </row>
    <row r="14" spans="1:15" ht="12.75" x14ac:dyDescent="0.2">
      <c r="A14" s="352">
        <v>2004</v>
      </c>
      <c r="B14" s="360">
        <v>356</v>
      </c>
      <c r="C14" s="353">
        <v>7</v>
      </c>
      <c r="D14" s="354">
        <f t="shared" si="0"/>
        <v>1.9662921348314606E-2</v>
      </c>
      <c r="F14" s="353">
        <v>546</v>
      </c>
      <c r="G14" s="353">
        <v>33</v>
      </c>
      <c r="H14" s="354">
        <f t="shared" si="1"/>
        <v>6.043956043956044E-2</v>
      </c>
    </row>
    <row r="15" spans="1:15" ht="12.75" x14ac:dyDescent="0.2">
      <c r="A15" s="352">
        <v>2005</v>
      </c>
      <c r="B15" s="360">
        <v>336</v>
      </c>
      <c r="C15" s="353">
        <v>14</v>
      </c>
      <c r="D15" s="354">
        <f t="shared" si="0"/>
        <v>4.1666666666666664E-2</v>
      </c>
      <c r="F15" s="353">
        <v>480</v>
      </c>
      <c r="G15" s="353">
        <v>32</v>
      </c>
      <c r="H15" s="354">
        <f t="shared" si="1"/>
        <v>6.6666666666666666E-2</v>
      </c>
    </row>
    <row r="16" spans="1:15" ht="12.75" x14ac:dyDescent="0.2">
      <c r="A16" s="352">
        <v>2006</v>
      </c>
      <c r="B16" s="603">
        <v>420</v>
      </c>
      <c r="C16" s="353">
        <v>23</v>
      </c>
      <c r="D16" s="354">
        <f t="shared" si="0"/>
        <v>5.4761904761904762E-2</v>
      </c>
      <c r="F16" s="353">
        <v>577</v>
      </c>
      <c r="G16" s="353">
        <v>46</v>
      </c>
      <c r="H16" s="354">
        <f t="shared" si="1"/>
        <v>7.9722703639514725E-2</v>
      </c>
    </row>
    <row r="17" spans="1:8" ht="12.75" x14ac:dyDescent="0.2">
      <c r="A17" s="352">
        <v>2007</v>
      </c>
      <c r="B17" s="353">
        <v>455</v>
      </c>
      <c r="C17" s="353">
        <v>17</v>
      </c>
      <c r="D17" s="354">
        <f t="shared" si="0"/>
        <v>3.7362637362637362E-2</v>
      </c>
      <c r="F17" s="353">
        <v>630</v>
      </c>
      <c r="G17" s="353">
        <v>39</v>
      </c>
      <c r="H17" s="354">
        <f t="shared" si="1"/>
        <v>6.1904761904761907E-2</v>
      </c>
    </row>
    <row r="18" spans="1:8" ht="12.75" x14ac:dyDescent="0.2">
      <c r="A18" s="352">
        <v>2008</v>
      </c>
      <c r="B18" s="353">
        <v>574</v>
      </c>
      <c r="C18" s="353">
        <v>15</v>
      </c>
      <c r="D18" s="354">
        <f t="shared" si="0"/>
        <v>2.6132404181184669E-2</v>
      </c>
      <c r="F18" s="353">
        <v>737</v>
      </c>
      <c r="G18" s="353">
        <v>30</v>
      </c>
      <c r="H18" s="354">
        <f t="shared" si="1"/>
        <v>4.0705563093622797E-2</v>
      </c>
    </row>
    <row r="19" spans="1:8" ht="12.75" x14ac:dyDescent="0.2">
      <c r="A19" s="352">
        <v>2009</v>
      </c>
      <c r="B19" s="353">
        <v>545</v>
      </c>
      <c r="C19" s="353">
        <v>4</v>
      </c>
      <c r="D19" s="354">
        <f t="shared" si="0"/>
        <v>7.3394495412844041E-3</v>
      </c>
      <c r="F19" s="353">
        <v>716</v>
      </c>
      <c r="G19" s="353">
        <v>26</v>
      </c>
      <c r="H19" s="354">
        <f t="shared" si="1"/>
        <v>3.6312849162011177E-2</v>
      </c>
    </row>
    <row r="20" spans="1:8" ht="12.75" x14ac:dyDescent="0.2">
      <c r="A20" s="352">
        <v>2010</v>
      </c>
      <c r="B20" s="353">
        <v>485</v>
      </c>
      <c r="C20" s="353">
        <v>5</v>
      </c>
      <c r="D20" s="354">
        <f t="shared" si="0"/>
        <v>1.0309278350515464E-2</v>
      </c>
      <c r="F20" s="353">
        <v>692</v>
      </c>
      <c r="G20" s="353">
        <v>40</v>
      </c>
      <c r="H20" s="354">
        <f t="shared" si="1"/>
        <v>5.7803468208092484E-2</v>
      </c>
    </row>
    <row r="21" spans="1:8" ht="12.75" x14ac:dyDescent="0.2">
      <c r="A21" s="352">
        <v>2011</v>
      </c>
      <c r="B21" s="353">
        <v>584</v>
      </c>
      <c r="C21" s="353">
        <v>6</v>
      </c>
      <c r="D21" s="354">
        <f t="shared" si="0"/>
        <v>1.0273972602739725E-2</v>
      </c>
      <c r="F21" s="353">
        <v>749</v>
      </c>
      <c r="G21" s="353">
        <v>28</v>
      </c>
      <c r="H21" s="354">
        <f t="shared" si="1"/>
        <v>3.7383177570093455E-2</v>
      </c>
    </row>
    <row r="22" spans="1:8" ht="12.75" x14ac:dyDescent="0.2">
      <c r="A22" s="352">
        <v>2012</v>
      </c>
      <c r="B22" s="353">
        <v>581</v>
      </c>
      <c r="C22" s="353">
        <v>13</v>
      </c>
      <c r="D22" s="354">
        <f t="shared" si="0"/>
        <v>2.2375215146299483E-2</v>
      </c>
      <c r="F22" s="353">
        <v>734</v>
      </c>
      <c r="G22" s="353">
        <v>30</v>
      </c>
      <c r="H22" s="354">
        <f t="shared" si="1"/>
        <v>4.0871934604904632E-2</v>
      </c>
    </row>
    <row r="23" spans="1:8" ht="12.75" x14ac:dyDescent="0.2">
      <c r="A23" s="352">
        <v>2013</v>
      </c>
      <c r="B23" s="353">
        <v>527</v>
      </c>
      <c r="C23" s="353">
        <v>2</v>
      </c>
      <c r="D23" s="354">
        <f t="shared" si="0"/>
        <v>3.7950664136622392E-3</v>
      </c>
      <c r="F23" s="353">
        <v>685</v>
      </c>
      <c r="G23" s="353">
        <v>23</v>
      </c>
      <c r="H23" s="354">
        <f t="shared" si="1"/>
        <v>3.3576642335766425E-2</v>
      </c>
    </row>
    <row r="24" spans="1:8" ht="12.75" x14ac:dyDescent="0.2">
      <c r="A24" s="352">
        <v>2014</v>
      </c>
      <c r="B24" s="353">
        <v>613</v>
      </c>
      <c r="C24" s="353">
        <v>9</v>
      </c>
      <c r="D24" s="354">
        <f t="shared" si="0"/>
        <v>1.468189233278956E-2</v>
      </c>
      <c r="F24" s="353">
        <v>743</v>
      </c>
      <c r="G24" s="353">
        <v>38</v>
      </c>
      <c r="H24" s="354">
        <f t="shared" si="1"/>
        <v>5.1144010767160158E-2</v>
      </c>
    </row>
    <row r="25" spans="1:8" ht="12.75" x14ac:dyDescent="0.2">
      <c r="A25" s="352" t="s">
        <v>150</v>
      </c>
      <c r="B25" s="353">
        <f>SUM(B10:B24)</f>
        <v>6802</v>
      </c>
      <c r="C25" s="353">
        <f>SUM(C10:C24)</f>
        <v>149</v>
      </c>
      <c r="D25" s="354">
        <f t="shared" si="0"/>
        <v>2.1905321964128199E-2</v>
      </c>
      <c r="F25" s="353">
        <f>SUM(F10:F24)</f>
        <v>9394</v>
      </c>
      <c r="G25" s="353">
        <f>SUM(G10:G24)</f>
        <v>474</v>
      </c>
      <c r="H25" s="354">
        <f t="shared" si="1"/>
        <v>5.0457738982329144E-2</v>
      </c>
    </row>
    <row r="27" spans="1:8" ht="10.5" customHeight="1" x14ac:dyDescent="0.2">
      <c r="A27" s="739" t="s">
        <v>770</v>
      </c>
    </row>
    <row r="28" spans="1:8" ht="10.5" customHeight="1" x14ac:dyDescent="0.2">
      <c r="A28" s="1003" t="s">
        <v>771</v>
      </c>
      <c r="B28" s="1003"/>
      <c r="C28" s="1003"/>
      <c r="D28" s="1003"/>
      <c r="E28" s="1003"/>
    </row>
    <row r="29" spans="1:8" ht="10.5" customHeight="1" x14ac:dyDescent="0.2"/>
    <row r="30" spans="1:8" ht="10.5" customHeight="1" x14ac:dyDescent="0.2">
      <c r="A30" s="982" t="s">
        <v>440</v>
      </c>
      <c r="B30" s="983"/>
    </row>
  </sheetData>
  <mergeCells count="9">
    <mergeCell ref="M1:O1"/>
    <mergeCell ref="A1:L1"/>
    <mergeCell ref="B7:E7"/>
    <mergeCell ref="F7:H7"/>
    <mergeCell ref="A30:B30"/>
    <mergeCell ref="A2:F2"/>
    <mergeCell ref="A3:K3"/>
    <mergeCell ref="A4:L4"/>
    <mergeCell ref="A28:E28"/>
  </mergeCells>
  <phoneticPr fontId="0" type="noConversion"/>
  <hyperlinks>
    <hyperlink ref="M1:O1" location="Contents!A1" display="Back to contents"/>
  </hyperlinks>
  <pageMargins left="0.75" right="0.75" top="1" bottom="1" header="0.5" footer="0.5"/>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M26"/>
  <sheetViews>
    <sheetView zoomScaleNormal="100" workbookViewId="0">
      <selection sqref="A1:I1"/>
    </sheetView>
  </sheetViews>
  <sheetFormatPr defaultColWidth="9.1640625" defaultRowHeight="11.25" x14ac:dyDescent="0.2"/>
  <cols>
    <col min="1" max="1" width="15.1640625" style="203" customWidth="1"/>
    <col min="2" max="3" width="14.1640625" style="203" customWidth="1"/>
    <col min="4" max="4" width="16" style="203" customWidth="1"/>
    <col min="5" max="5" width="20.1640625" style="203" customWidth="1"/>
    <col min="6" max="8" width="9.1640625" style="203"/>
    <col min="9" max="9" width="2.33203125" style="203" customWidth="1"/>
    <col min="10" max="16384" width="9.1640625" style="203"/>
  </cols>
  <sheetData>
    <row r="1" spans="1:13" ht="18" customHeight="1" x14ac:dyDescent="0.2">
      <c r="A1" s="1000" t="s">
        <v>278</v>
      </c>
      <c r="B1" s="1000"/>
      <c r="C1" s="1000"/>
      <c r="D1" s="1000"/>
      <c r="E1" s="1000"/>
      <c r="F1" s="1000"/>
      <c r="G1" s="1000"/>
      <c r="H1" s="1000"/>
      <c r="I1" s="1000"/>
      <c r="K1" s="756" t="s">
        <v>423</v>
      </c>
      <c r="L1" s="756"/>
      <c r="M1" s="756"/>
    </row>
    <row r="2" spans="1:13" s="161" customFormat="1" ht="12.75" x14ac:dyDescent="0.2">
      <c r="A2" s="1002" t="s">
        <v>401</v>
      </c>
      <c r="B2" s="1002"/>
      <c r="C2" s="1002"/>
      <c r="D2" s="1002"/>
      <c r="E2" s="1002"/>
      <c r="F2" s="1002"/>
      <c r="G2" s="1002"/>
      <c r="H2" s="1002"/>
    </row>
    <row r="3" spans="1:13" s="161" customFormat="1" ht="12.75" x14ac:dyDescent="0.2">
      <c r="A3" s="1004" t="s">
        <v>402</v>
      </c>
      <c r="B3" s="1004"/>
      <c r="C3" s="1004"/>
      <c r="D3" s="1004"/>
      <c r="E3" s="1004"/>
      <c r="F3" s="1004"/>
      <c r="G3" s="1004"/>
    </row>
    <row r="4" spans="1:13" s="161" customFormat="1" ht="12.75" x14ac:dyDescent="0.2"/>
    <row r="5" spans="1:13" s="161" customFormat="1" ht="76.5" customHeight="1" x14ac:dyDescent="0.2">
      <c r="A5" s="351" t="s">
        <v>146</v>
      </c>
      <c r="B5" s="351" t="s">
        <v>149</v>
      </c>
      <c r="C5" s="351" t="s">
        <v>403</v>
      </c>
      <c r="D5" s="351" t="s">
        <v>404</v>
      </c>
      <c r="E5" s="351" t="s">
        <v>405</v>
      </c>
    </row>
    <row r="6" spans="1:13" s="161" customFormat="1" ht="12.75" x14ac:dyDescent="0.2">
      <c r="A6" s="352">
        <v>2000</v>
      </c>
      <c r="B6" s="353">
        <v>292</v>
      </c>
      <c r="C6" s="355">
        <v>280</v>
      </c>
      <c r="D6" s="355">
        <v>12</v>
      </c>
      <c r="E6" s="356">
        <f>C6/B6</f>
        <v>0.95890410958904104</v>
      </c>
    </row>
    <row r="7" spans="1:13" s="161" customFormat="1" ht="12.75" x14ac:dyDescent="0.2">
      <c r="A7" s="352">
        <v>2001</v>
      </c>
      <c r="B7" s="353">
        <v>333</v>
      </c>
      <c r="C7" s="357">
        <v>321</v>
      </c>
      <c r="D7" s="357">
        <v>12</v>
      </c>
      <c r="E7" s="356">
        <f t="shared" ref="E7:E21" si="0">C7/B7</f>
        <v>0.963963963963964</v>
      </c>
    </row>
    <row r="8" spans="1:13" s="161" customFormat="1" ht="12.75" x14ac:dyDescent="0.2">
      <c r="A8" s="352">
        <v>2002</v>
      </c>
      <c r="B8" s="353">
        <v>382</v>
      </c>
      <c r="C8" s="357">
        <v>369</v>
      </c>
      <c r="D8" s="357">
        <v>13</v>
      </c>
      <c r="E8" s="356">
        <f t="shared" si="0"/>
        <v>0.96596858638743455</v>
      </c>
    </row>
    <row r="9" spans="1:13" s="161" customFormat="1" ht="12.75" x14ac:dyDescent="0.2">
      <c r="A9" s="352">
        <v>2003</v>
      </c>
      <c r="B9" s="353">
        <v>319</v>
      </c>
      <c r="C9" s="357">
        <v>312</v>
      </c>
      <c r="D9" s="357">
        <v>7</v>
      </c>
      <c r="E9" s="356">
        <f t="shared" si="0"/>
        <v>0.9780564263322884</v>
      </c>
    </row>
    <row r="10" spans="1:13" s="161" customFormat="1" ht="12.75" x14ac:dyDescent="0.2">
      <c r="A10" s="352">
        <v>2004</v>
      </c>
      <c r="B10" s="353">
        <v>356</v>
      </c>
      <c r="C10" s="357">
        <v>348</v>
      </c>
      <c r="D10" s="357">
        <v>8</v>
      </c>
      <c r="E10" s="356">
        <f t="shared" si="0"/>
        <v>0.97752808988764039</v>
      </c>
    </row>
    <row r="11" spans="1:13" s="161" customFormat="1" ht="12.75" x14ac:dyDescent="0.2">
      <c r="A11" s="352">
        <v>2005</v>
      </c>
      <c r="B11" s="353">
        <v>336</v>
      </c>
      <c r="C11" s="357">
        <v>319</v>
      </c>
      <c r="D11" s="357">
        <v>17</v>
      </c>
      <c r="E11" s="356">
        <f t="shared" si="0"/>
        <v>0.94940476190476186</v>
      </c>
    </row>
    <row r="12" spans="1:13" s="161" customFormat="1" ht="12.75" x14ac:dyDescent="0.2">
      <c r="A12" s="352">
        <v>2006</v>
      </c>
      <c r="B12" s="353">
        <v>420</v>
      </c>
      <c r="C12" s="357">
        <v>396</v>
      </c>
      <c r="D12" s="357">
        <v>24</v>
      </c>
      <c r="E12" s="356">
        <f t="shared" si="0"/>
        <v>0.94285714285714284</v>
      </c>
    </row>
    <row r="13" spans="1:13" s="161" customFormat="1" ht="12.75" x14ac:dyDescent="0.2">
      <c r="A13" s="352">
        <v>2007</v>
      </c>
      <c r="B13" s="353">
        <v>455</v>
      </c>
      <c r="C13" s="358">
        <v>436</v>
      </c>
      <c r="D13" s="358">
        <v>19</v>
      </c>
      <c r="E13" s="359">
        <f t="shared" si="0"/>
        <v>0.95824175824175828</v>
      </c>
    </row>
    <row r="14" spans="1:13" s="161" customFormat="1" ht="12.75" x14ac:dyDescent="0.2">
      <c r="A14" s="352">
        <v>2008</v>
      </c>
      <c r="B14" s="353">
        <v>574</v>
      </c>
      <c r="C14" s="357">
        <v>553</v>
      </c>
      <c r="D14" s="357">
        <v>21</v>
      </c>
      <c r="E14" s="356">
        <f t="shared" si="0"/>
        <v>0.96341463414634143</v>
      </c>
    </row>
    <row r="15" spans="1:13" s="161" customFormat="1" ht="12.75" x14ac:dyDescent="0.2">
      <c r="A15" s="352">
        <v>2009</v>
      </c>
      <c r="B15" s="353">
        <v>545</v>
      </c>
      <c r="C15" s="357">
        <v>535</v>
      </c>
      <c r="D15" s="357">
        <v>10</v>
      </c>
      <c r="E15" s="356">
        <f t="shared" si="0"/>
        <v>0.98165137614678899</v>
      </c>
    </row>
    <row r="16" spans="1:13" s="161" customFormat="1" ht="12.75" x14ac:dyDescent="0.2">
      <c r="A16" s="352">
        <v>2010</v>
      </c>
      <c r="B16" s="353">
        <v>485</v>
      </c>
      <c r="C16" s="357">
        <v>469</v>
      </c>
      <c r="D16" s="357">
        <v>16</v>
      </c>
      <c r="E16" s="356">
        <f t="shared" si="0"/>
        <v>0.96701030927835052</v>
      </c>
    </row>
    <row r="17" spans="1:9" s="161" customFormat="1" ht="12.75" x14ac:dyDescent="0.2">
      <c r="A17" s="352">
        <v>2011</v>
      </c>
      <c r="B17" s="353">
        <v>584</v>
      </c>
      <c r="C17" s="357">
        <v>570</v>
      </c>
      <c r="D17" s="357">
        <v>14</v>
      </c>
      <c r="E17" s="356">
        <f t="shared" si="0"/>
        <v>0.97602739726027399</v>
      </c>
    </row>
    <row r="18" spans="1:9" s="161" customFormat="1" ht="12.75" x14ac:dyDescent="0.2">
      <c r="A18" s="352">
        <v>2012</v>
      </c>
      <c r="B18" s="353">
        <v>581</v>
      </c>
      <c r="C18" s="357">
        <v>567</v>
      </c>
      <c r="D18" s="357">
        <v>14</v>
      </c>
      <c r="E18" s="356">
        <f t="shared" si="0"/>
        <v>0.97590361445783136</v>
      </c>
    </row>
    <row r="19" spans="1:9" s="161" customFormat="1" ht="12.75" x14ac:dyDescent="0.2">
      <c r="A19" s="352">
        <v>2013</v>
      </c>
      <c r="B19" s="353">
        <v>527</v>
      </c>
      <c r="C19" s="357">
        <v>517</v>
      </c>
      <c r="D19" s="357">
        <v>10</v>
      </c>
      <c r="E19" s="356">
        <f t="shared" si="0"/>
        <v>0.98102466793168885</v>
      </c>
    </row>
    <row r="20" spans="1:9" s="467" customFormat="1" ht="12.75" x14ac:dyDescent="0.2">
      <c r="A20" s="352">
        <v>2014</v>
      </c>
      <c r="B20" s="353">
        <v>613</v>
      </c>
      <c r="C20" s="357">
        <v>592</v>
      </c>
      <c r="D20" s="357">
        <v>21</v>
      </c>
      <c r="E20" s="356">
        <f t="shared" si="0"/>
        <v>0.965742251223491</v>
      </c>
    </row>
    <row r="21" spans="1:9" s="161" customFormat="1" ht="12.75" x14ac:dyDescent="0.2">
      <c r="A21" s="352" t="s">
        <v>150</v>
      </c>
      <c r="B21" s="360">
        <f>SUM(B6:B20)</f>
        <v>6802</v>
      </c>
      <c r="C21" s="360">
        <f t="shared" ref="C21:D21" si="1">SUM(C6:C20)</f>
        <v>6584</v>
      </c>
      <c r="D21" s="360">
        <f t="shared" si="1"/>
        <v>218</v>
      </c>
      <c r="E21" s="356">
        <f t="shared" si="0"/>
        <v>0.967950602763893</v>
      </c>
    </row>
    <row r="23" spans="1:9" x14ac:dyDescent="0.2">
      <c r="A23" s="739" t="s">
        <v>770</v>
      </c>
    </row>
    <row r="24" spans="1:9" x14ac:dyDescent="0.2">
      <c r="A24" s="823" t="s">
        <v>772</v>
      </c>
      <c r="B24" s="823"/>
      <c r="C24" s="823"/>
      <c r="D24" s="823"/>
      <c r="E24" s="823"/>
      <c r="F24" s="823"/>
      <c r="G24" s="823"/>
      <c r="H24" s="823"/>
      <c r="I24" s="823"/>
    </row>
    <row r="26" spans="1:9" x14ac:dyDescent="0.2">
      <c r="A26" s="982" t="s">
        <v>440</v>
      </c>
      <c r="B26" s="983"/>
    </row>
  </sheetData>
  <mergeCells count="6">
    <mergeCell ref="K1:M1"/>
    <mergeCell ref="A26:B26"/>
    <mergeCell ref="A1:I1"/>
    <mergeCell ref="A24:I24"/>
    <mergeCell ref="A2:H2"/>
    <mergeCell ref="A3:G3"/>
  </mergeCells>
  <phoneticPr fontId="0" type="noConversion"/>
  <hyperlinks>
    <hyperlink ref="K1:M1" location="Contents!A1" display="Back to contents"/>
  </hyperlinks>
  <pageMargins left="0.75" right="0.75" top="1" bottom="1" header="0.5" footer="0.5"/>
  <pageSetup paperSize="9" scale="9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W79"/>
  <sheetViews>
    <sheetView zoomScaleNormal="100" workbookViewId="0">
      <selection sqref="A1:I1"/>
    </sheetView>
  </sheetViews>
  <sheetFormatPr defaultRowHeight="12" x14ac:dyDescent="0.2"/>
  <cols>
    <col min="1" max="1" width="11.5" style="44" customWidth="1"/>
    <col min="2" max="2" width="11.6640625" style="44" bestFit="1" customWidth="1"/>
    <col min="3" max="8" width="9.6640625" style="44" bestFit="1" customWidth="1"/>
    <col min="9" max="9" width="13.5" style="44" bestFit="1" customWidth="1"/>
    <col min="10" max="10" width="9.6640625" style="44" bestFit="1" customWidth="1"/>
    <col min="11" max="11" width="11.6640625" style="44" bestFit="1" customWidth="1"/>
    <col min="12" max="20" width="9.6640625" style="44" bestFit="1" customWidth="1"/>
    <col min="21" max="16384" width="9.33203125" style="44"/>
  </cols>
  <sheetData>
    <row r="1" spans="1:23" ht="18" customHeight="1" x14ac:dyDescent="0.25">
      <c r="A1" s="923" t="s">
        <v>776</v>
      </c>
      <c r="B1" s="923"/>
      <c r="C1" s="923"/>
      <c r="D1" s="923"/>
      <c r="E1" s="923"/>
      <c r="F1" s="923"/>
      <c r="G1" s="923"/>
      <c r="H1" s="923"/>
      <c r="I1" s="923"/>
      <c r="R1" s="756" t="s">
        <v>423</v>
      </c>
      <c r="S1" s="756"/>
      <c r="T1" s="756"/>
    </row>
    <row r="3" spans="1:23" ht="12.75" x14ac:dyDescent="0.2">
      <c r="A3" s="1006"/>
      <c r="B3" s="1006" t="s">
        <v>107</v>
      </c>
      <c r="C3" s="1006"/>
      <c r="D3" s="1006"/>
      <c r="E3" s="1006"/>
      <c r="F3" s="1006"/>
      <c r="G3" s="161"/>
      <c r="H3" s="161"/>
      <c r="I3" s="161"/>
      <c r="J3" s="161"/>
      <c r="K3" s="161"/>
      <c r="L3" s="161"/>
      <c r="M3" s="161"/>
      <c r="N3" s="161"/>
      <c r="O3" s="161"/>
      <c r="P3" s="161"/>
      <c r="Q3" s="161"/>
      <c r="R3" s="161"/>
      <c r="S3" s="161"/>
      <c r="T3" s="161"/>
      <c r="U3" s="161"/>
      <c r="V3" s="161"/>
      <c r="W3" s="161"/>
    </row>
    <row r="4" spans="1:23" ht="25.5" x14ac:dyDescent="0.2">
      <c r="A4" s="1006"/>
      <c r="B4" s="361" t="s">
        <v>109</v>
      </c>
      <c r="C4" s="361" t="s">
        <v>110</v>
      </c>
      <c r="D4" s="361" t="s">
        <v>45</v>
      </c>
      <c r="E4" s="361" t="s">
        <v>46</v>
      </c>
      <c r="F4" s="361" t="s">
        <v>105</v>
      </c>
      <c r="G4" s="361" t="s">
        <v>111</v>
      </c>
      <c r="H4" s="361" t="s">
        <v>112</v>
      </c>
      <c r="I4" s="362" t="s">
        <v>108</v>
      </c>
      <c r="J4" s="161"/>
      <c r="K4" s="361" t="s">
        <v>169</v>
      </c>
      <c r="L4" s="161"/>
      <c r="M4" s="161" t="s">
        <v>170</v>
      </c>
      <c r="N4" s="161"/>
      <c r="O4" s="161"/>
      <c r="P4" s="161"/>
      <c r="Q4" s="161"/>
      <c r="R4" s="161"/>
      <c r="S4" s="161"/>
      <c r="T4" s="161"/>
      <c r="U4" s="161"/>
      <c r="V4" s="161"/>
      <c r="W4" s="161"/>
    </row>
    <row r="5" spans="1:23" ht="12.75" x14ac:dyDescent="0.2">
      <c r="A5" s="1007" t="s">
        <v>146</v>
      </c>
      <c r="B5" s="1007"/>
      <c r="C5" s="161"/>
      <c r="D5" s="161"/>
      <c r="E5" s="161"/>
      <c r="F5" s="161"/>
      <c r="G5" s="161"/>
      <c r="H5" s="161"/>
      <c r="I5" s="161"/>
      <c r="J5" s="161"/>
      <c r="K5" s="161"/>
      <c r="L5" s="161"/>
      <c r="M5" s="161"/>
      <c r="N5" s="161"/>
      <c r="O5" s="161"/>
      <c r="P5" s="161"/>
      <c r="Q5" s="161"/>
      <c r="R5" s="161"/>
      <c r="S5" s="161"/>
      <c r="T5" s="161"/>
      <c r="U5" s="161"/>
      <c r="V5" s="161"/>
      <c r="W5" s="161"/>
    </row>
    <row r="6" spans="1:23" ht="12.75" x14ac:dyDescent="0.2">
      <c r="A6" s="361">
        <v>2000</v>
      </c>
      <c r="B6" s="363">
        <v>0</v>
      </c>
      <c r="C6" s="363">
        <v>73</v>
      </c>
      <c r="D6" s="363">
        <v>126</v>
      </c>
      <c r="E6" s="363">
        <v>69</v>
      </c>
      <c r="F6" s="363">
        <v>16</v>
      </c>
      <c r="G6" s="363">
        <v>3</v>
      </c>
      <c r="H6" s="363">
        <v>5</v>
      </c>
      <c r="I6" s="363">
        <v>292</v>
      </c>
      <c r="J6" s="161"/>
      <c r="K6" s="364">
        <f>SUM(C6:G6)</f>
        <v>287</v>
      </c>
      <c r="L6" s="161"/>
      <c r="M6" s="364">
        <f>I6-SUM(B6:H6)</f>
        <v>0</v>
      </c>
      <c r="N6" s="161"/>
      <c r="O6" s="161"/>
      <c r="P6" s="161"/>
      <c r="Q6" s="161"/>
      <c r="R6" s="161"/>
      <c r="S6" s="161"/>
      <c r="T6" s="161"/>
      <c r="U6" s="161"/>
      <c r="V6" s="161"/>
      <c r="W6" s="161"/>
    </row>
    <row r="7" spans="1:23" ht="12.75" x14ac:dyDescent="0.2">
      <c r="A7" s="361">
        <v>2001</v>
      </c>
      <c r="B7" s="365">
        <v>1</v>
      </c>
      <c r="C7" s="365">
        <v>79</v>
      </c>
      <c r="D7" s="365">
        <v>140</v>
      </c>
      <c r="E7" s="365">
        <v>70</v>
      </c>
      <c r="F7" s="365">
        <v>31</v>
      </c>
      <c r="G7" s="365">
        <v>8</v>
      </c>
      <c r="H7" s="365">
        <v>4</v>
      </c>
      <c r="I7" s="365">
        <v>333</v>
      </c>
      <c r="J7" s="161"/>
      <c r="K7" s="364">
        <f t="shared" ref="K7:K20" si="0">SUM(C7:G7)</f>
        <v>328</v>
      </c>
      <c r="L7" s="161"/>
      <c r="M7" s="364">
        <f t="shared" ref="M7:M20" si="1">I7-SUM(B7:H7)</f>
        <v>0</v>
      </c>
      <c r="N7" s="161"/>
      <c r="O7" s="161"/>
      <c r="P7" s="161"/>
      <c r="Q7" s="161"/>
      <c r="R7" s="161"/>
      <c r="S7" s="161"/>
      <c r="T7" s="161"/>
      <c r="U7" s="161"/>
      <c r="V7" s="161"/>
      <c r="W7" s="161"/>
    </row>
    <row r="8" spans="1:23" ht="12.75" x14ac:dyDescent="0.2">
      <c r="A8" s="361">
        <v>2002</v>
      </c>
      <c r="B8" s="365">
        <v>0</v>
      </c>
      <c r="C8" s="365">
        <v>100</v>
      </c>
      <c r="D8" s="365">
        <v>153</v>
      </c>
      <c r="E8" s="365">
        <v>92</v>
      </c>
      <c r="F8" s="365">
        <v>27</v>
      </c>
      <c r="G8" s="365">
        <v>7</v>
      </c>
      <c r="H8" s="365">
        <v>3</v>
      </c>
      <c r="I8" s="365">
        <v>382</v>
      </c>
      <c r="J8" s="161"/>
      <c r="K8" s="364">
        <f t="shared" si="0"/>
        <v>379</v>
      </c>
      <c r="L8" s="161"/>
      <c r="M8" s="364">
        <f t="shared" si="1"/>
        <v>0</v>
      </c>
      <c r="N8" s="161"/>
      <c r="O8" s="161"/>
      <c r="P8" s="161"/>
      <c r="Q8" s="161"/>
      <c r="R8" s="161"/>
      <c r="S8" s="161"/>
      <c r="T8" s="161"/>
      <c r="U8" s="161"/>
      <c r="V8" s="161"/>
      <c r="W8" s="161"/>
    </row>
    <row r="9" spans="1:23" ht="12.75" x14ac:dyDescent="0.2">
      <c r="A9" s="361">
        <v>2003</v>
      </c>
      <c r="B9" s="365">
        <v>0</v>
      </c>
      <c r="C9" s="365">
        <v>78</v>
      </c>
      <c r="D9" s="365">
        <v>123</v>
      </c>
      <c r="E9" s="365">
        <v>81</v>
      </c>
      <c r="F9" s="365">
        <v>20</v>
      </c>
      <c r="G9" s="365">
        <v>11</v>
      </c>
      <c r="H9" s="365">
        <v>6</v>
      </c>
      <c r="I9" s="365">
        <v>319</v>
      </c>
      <c r="J9" s="161"/>
      <c r="K9" s="364">
        <f t="shared" si="0"/>
        <v>313</v>
      </c>
      <c r="L9" s="161"/>
      <c r="M9" s="364">
        <f t="shared" si="1"/>
        <v>0</v>
      </c>
      <c r="N9" s="161"/>
      <c r="O9" s="161"/>
      <c r="P9" s="161"/>
      <c r="Q9" s="161"/>
      <c r="R9" s="161"/>
      <c r="S9" s="161"/>
      <c r="T9" s="161"/>
      <c r="U9" s="161"/>
      <c r="V9" s="161"/>
      <c r="W9" s="161"/>
    </row>
    <row r="10" spans="1:23" ht="12.75" x14ac:dyDescent="0.2">
      <c r="A10" s="361">
        <v>2004</v>
      </c>
      <c r="B10" s="365">
        <v>0</v>
      </c>
      <c r="C10" s="365">
        <v>81</v>
      </c>
      <c r="D10" s="365">
        <v>138</v>
      </c>
      <c r="E10" s="365">
        <v>92</v>
      </c>
      <c r="F10" s="365">
        <v>35</v>
      </c>
      <c r="G10" s="365">
        <v>2</v>
      </c>
      <c r="H10" s="365">
        <v>8</v>
      </c>
      <c r="I10" s="365">
        <v>356</v>
      </c>
      <c r="J10" s="161"/>
      <c r="K10" s="364">
        <f t="shared" si="0"/>
        <v>348</v>
      </c>
      <c r="L10" s="161"/>
      <c r="M10" s="364">
        <f t="shared" si="1"/>
        <v>0</v>
      </c>
      <c r="N10" s="161"/>
      <c r="O10" s="161"/>
      <c r="P10" s="161"/>
      <c r="Q10" s="161"/>
      <c r="R10" s="161"/>
      <c r="S10" s="161"/>
      <c r="T10" s="161"/>
      <c r="U10" s="161"/>
      <c r="V10" s="161"/>
      <c r="W10" s="161"/>
    </row>
    <row r="11" spans="1:23" ht="12.75" x14ac:dyDescent="0.2">
      <c r="A11" s="361">
        <v>2005</v>
      </c>
      <c r="B11" s="365">
        <v>1</v>
      </c>
      <c r="C11" s="365">
        <v>47</v>
      </c>
      <c r="D11" s="365">
        <v>104</v>
      </c>
      <c r="E11" s="365">
        <v>126</v>
      </c>
      <c r="F11" s="365">
        <v>37</v>
      </c>
      <c r="G11" s="365">
        <v>11</v>
      </c>
      <c r="H11" s="365">
        <v>10</v>
      </c>
      <c r="I11" s="365">
        <v>336</v>
      </c>
      <c r="J11" s="161"/>
      <c r="K11" s="364">
        <f t="shared" si="0"/>
        <v>325</v>
      </c>
      <c r="L11" s="161"/>
      <c r="M11" s="364">
        <f t="shared" si="1"/>
        <v>0</v>
      </c>
      <c r="N11" s="161"/>
      <c r="O11" s="161"/>
      <c r="P11" s="161"/>
      <c r="Q11" s="161"/>
      <c r="R11" s="161"/>
      <c r="S11" s="161"/>
      <c r="T11" s="161"/>
      <c r="U11" s="161"/>
      <c r="V11" s="161"/>
      <c r="W11" s="161"/>
    </row>
    <row r="12" spans="1:23" ht="12.75" x14ac:dyDescent="0.2">
      <c r="A12" s="361">
        <v>2006</v>
      </c>
      <c r="B12" s="365">
        <v>0</v>
      </c>
      <c r="C12" s="365">
        <v>69</v>
      </c>
      <c r="D12" s="365">
        <v>154</v>
      </c>
      <c r="E12" s="365">
        <v>127</v>
      </c>
      <c r="F12" s="365">
        <v>54</v>
      </c>
      <c r="G12" s="365">
        <v>15</v>
      </c>
      <c r="H12" s="365">
        <v>1</v>
      </c>
      <c r="I12" s="365">
        <v>420</v>
      </c>
      <c r="J12" s="161"/>
      <c r="K12" s="364">
        <f t="shared" si="0"/>
        <v>419</v>
      </c>
      <c r="L12" s="161"/>
      <c r="M12" s="364">
        <f t="shared" si="1"/>
        <v>0</v>
      </c>
      <c r="N12" s="161"/>
      <c r="O12" s="161"/>
      <c r="P12" s="161"/>
      <c r="Q12" s="161"/>
      <c r="R12" s="161"/>
      <c r="S12" s="161"/>
      <c r="T12" s="161"/>
      <c r="U12" s="161"/>
      <c r="V12" s="161"/>
      <c r="W12" s="161"/>
    </row>
    <row r="13" spans="1:23" ht="12.75" x14ac:dyDescent="0.2">
      <c r="A13" s="361">
        <v>2007</v>
      </c>
      <c r="B13" s="365">
        <v>0</v>
      </c>
      <c r="C13" s="365">
        <v>94</v>
      </c>
      <c r="D13" s="365">
        <v>149</v>
      </c>
      <c r="E13" s="365">
        <v>149</v>
      </c>
      <c r="F13" s="365">
        <v>45</v>
      </c>
      <c r="G13" s="365">
        <v>11</v>
      </c>
      <c r="H13" s="365">
        <v>7</v>
      </c>
      <c r="I13" s="365">
        <v>455</v>
      </c>
      <c r="J13" s="161"/>
      <c r="K13" s="364">
        <f t="shared" si="0"/>
        <v>448</v>
      </c>
      <c r="L13" s="161"/>
      <c r="M13" s="364">
        <f t="shared" si="1"/>
        <v>0</v>
      </c>
      <c r="N13" s="161"/>
      <c r="O13" s="161"/>
      <c r="P13" s="161"/>
      <c r="Q13" s="161"/>
      <c r="R13" s="161"/>
      <c r="S13" s="161"/>
      <c r="T13" s="161"/>
      <c r="U13" s="161"/>
      <c r="V13" s="161"/>
      <c r="W13" s="161"/>
    </row>
    <row r="14" spans="1:23" ht="12.75" x14ac:dyDescent="0.2">
      <c r="A14" s="361">
        <v>2008</v>
      </c>
      <c r="B14" s="365">
        <v>0</v>
      </c>
      <c r="C14" s="365">
        <v>92</v>
      </c>
      <c r="D14" s="365">
        <v>211</v>
      </c>
      <c r="E14" s="365">
        <v>174</v>
      </c>
      <c r="F14" s="365">
        <v>71</v>
      </c>
      <c r="G14" s="365">
        <v>17</v>
      </c>
      <c r="H14" s="365">
        <v>9</v>
      </c>
      <c r="I14" s="365">
        <v>574</v>
      </c>
      <c r="J14" s="161"/>
      <c r="K14" s="364">
        <f t="shared" si="0"/>
        <v>565</v>
      </c>
      <c r="L14" s="161"/>
      <c r="M14" s="364">
        <f t="shared" si="1"/>
        <v>0</v>
      </c>
      <c r="N14" s="161"/>
      <c r="O14" s="161"/>
      <c r="P14" s="161"/>
      <c r="Q14" s="161"/>
      <c r="R14" s="161"/>
      <c r="S14" s="161"/>
      <c r="T14" s="161"/>
      <c r="U14" s="161"/>
      <c r="V14" s="161"/>
      <c r="W14" s="161"/>
    </row>
    <row r="15" spans="1:23" ht="12.75" x14ac:dyDescent="0.2">
      <c r="A15" s="361">
        <v>2009</v>
      </c>
      <c r="B15" s="366">
        <v>2</v>
      </c>
      <c r="C15" s="366">
        <v>69</v>
      </c>
      <c r="D15" s="366">
        <v>178</v>
      </c>
      <c r="E15" s="366">
        <v>189</v>
      </c>
      <c r="F15" s="366">
        <v>78</v>
      </c>
      <c r="G15" s="366">
        <v>20</v>
      </c>
      <c r="H15" s="366">
        <v>9</v>
      </c>
      <c r="I15" s="366">
        <v>545</v>
      </c>
      <c r="J15" s="161"/>
      <c r="K15" s="364">
        <f t="shared" si="0"/>
        <v>534</v>
      </c>
      <c r="L15" s="161"/>
      <c r="M15" s="364">
        <f t="shared" si="1"/>
        <v>0</v>
      </c>
      <c r="N15" s="161"/>
      <c r="O15" s="161"/>
      <c r="P15" s="161"/>
      <c r="Q15" s="161"/>
      <c r="R15" s="161"/>
      <c r="S15" s="161"/>
      <c r="T15" s="161"/>
      <c r="U15" s="161"/>
      <c r="V15" s="161"/>
      <c r="W15" s="161"/>
    </row>
    <row r="16" spans="1:23" ht="12.75" x14ac:dyDescent="0.2">
      <c r="A16" s="361">
        <v>2010</v>
      </c>
      <c r="B16" s="367">
        <v>0</v>
      </c>
      <c r="C16" s="367">
        <v>65</v>
      </c>
      <c r="D16" s="367">
        <v>161</v>
      </c>
      <c r="E16" s="367">
        <v>158</v>
      </c>
      <c r="F16" s="367">
        <v>76</v>
      </c>
      <c r="G16" s="367">
        <v>20</v>
      </c>
      <c r="H16" s="367">
        <v>5</v>
      </c>
      <c r="I16" s="367">
        <v>485</v>
      </c>
      <c r="J16" s="161"/>
      <c r="K16" s="364">
        <f t="shared" si="0"/>
        <v>480</v>
      </c>
      <c r="L16" s="161"/>
      <c r="M16" s="364">
        <f t="shared" si="1"/>
        <v>0</v>
      </c>
      <c r="N16" s="161"/>
      <c r="O16" s="161"/>
      <c r="P16" s="161"/>
      <c r="Q16" s="161"/>
      <c r="R16" s="161"/>
      <c r="S16" s="161"/>
      <c r="T16" s="161"/>
      <c r="U16" s="161"/>
      <c r="V16" s="161"/>
      <c r="W16" s="161"/>
    </row>
    <row r="17" spans="1:23" ht="12.75" x14ac:dyDescent="0.2">
      <c r="A17" s="361">
        <v>2011</v>
      </c>
      <c r="B17" s="367">
        <v>0</v>
      </c>
      <c r="C17" s="367">
        <v>58</v>
      </c>
      <c r="D17" s="367">
        <v>184</v>
      </c>
      <c r="E17" s="367">
        <v>212</v>
      </c>
      <c r="F17" s="367">
        <v>94</v>
      </c>
      <c r="G17" s="367">
        <v>26</v>
      </c>
      <c r="H17" s="367">
        <v>10</v>
      </c>
      <c r="I17" s="367">
        <v>584</v>
      </c>
      <c r="J17" s="161"/>
      <c r="K17" s="364">
        <f t="shared" si="0"/>
        <v>574</v>
      </c>
      <c r="L17" s="161"/>
      <c r="M17" s="364">
        <f t="shared" si="1"/>
        <v>0</v>
      </c>
      <c r="N17" s="161"/>
      <c r="O17" s="161"/>
      <c r="P17" s="161"/>
      <c r="Q17" s="161"/>
      <c r="R17" s="161"/>
      <c r="S17" s="161"/>
      <c r="T17" s="161"/>
      <c r="U17" s="161"/>
      <c r="V17" s="161"/>
      <c r="W17" s="161"/>
    </row>
    <row r="18" spans="1:23" ht="12.75" x14ac:dyDescent="0.2">
      <c r="A18" s="361">
        <v>2012</v>
      </c>
      <c r="B18" s="367">
        <v>0</v>
      </c>
      <c r="C18" s="367">
        <v>46</v>
      </c>
      <c r="D18" s="367">
        <v>171</v>
      </c>
      <c r="E18" s="367">
        <v>199</v>
      </c>
      <c r="F18" s="367">
        <v>115</v>
      </c>
      <c r="G18" s="367">
        <v>34</v>
      </c>
      <c r="H18" s="367">
        <v>16</v>
      </c>
      <c r="I18" s="367">
        <v>581</v>
      </c>
      <c r="J18" s="161"/>
      <c r="K18" s="364">
        <f t="shared" si="0"/>
        <v>565</v>
      </c>
      <c r="L18" s="161"/>
      <c r="M18" s="364">
        <f t="shared" si="1"/>
        <v>0</v>
      </c>
      <c r="N18" s="161"/>
      <c r="O18" s="161"/>
      <c r="P18" s="161"/>
      <c r="Q18" s="161"/>
      <c r="R18" s="161"/>
      <c r="S18" s="161"/>
      <c r="T18" s="161"/>
      <c r="U18" s="161"/>
      <c r="V18" s="161"/>
      <c r="W18" s="161"/>
    </row>
    <row r="19" spans="1:23" ht="12.75" x14ac:dyDescent="0.2">
      <c r="A19" s="361">
        <v>2013</v>
      </c>
      <c r="B19" s="367">
        <v>0</v>
      </c>
      <c r="C19" s="367">
        <v>32</v>
      </c>
      <c r="D19" s="367">
        <v>138</v>
      </c>
      <c r="E19" s="367">
        <v>184</v>
      </c>
      <c r="F19" s="367">
        <v>125</v>
      </c>
      <c r="G19" s="367">
        <v>39</v>
      </c>
      <c r="H19" s="367">
        <v>9</v>
      </c>
      <c r="I19" s="367">
        <v>527</v>
      </c>
      <c r="J19" s="161"/>
      <c r="K19" s="364">
        <f t="shared" si="0"/>
        <v>518</v>
      </c>
      <c r="L19" s="161"/>
      <c r="M19" s="364">
        <f t="shared" si="1"/>
        <v>0</v>
      </c>
      <c r="N19" s="161"/>
      <c r="O19" s="161"/>
      <c r="P19" s="161"/>
      <c r="Q19" s="161"/>
      <c r="R19" s="161"/>
      <c r="S19" s="161"/>
      <c r="T19" s="161"/>
      <c r="U19" s="161"/>
      <c r="V19" s="161"/>
      <c r="W19" s="161"/>
    </row>
    <row r="20" spans="1:23" ht="12.75" x14ac:dyDescent="0.2">
      <c r="A20" s="468">
        <v>2014</v>
      </c>
      <c r="B20" s="367">
        <v>1</v>
      </c>
      <c r="C20" s="367">
        <v>46</v>
      </c>
      <c r="D20" s="367">
        <v>157</v>
      </c>
      <c r="E20" s="367">
        <v>213</v>
      </c>
      <c r="F20" s="367">
        <v>148</v>
      </c>
      <c r="G20" s="367">
        <v>36</v>
      </c>
      <c r="H20" s="367">
        <v>12</v>
      </c>
      <c r="I20" s="367">
        <v>613</v>
      </c>
      <c r="J20" s="467"/>
      <c r="K20" s="364">
        <f t="shared" si="0"/>
        <v>600</v>
      </c>
      <c r="L20" s="467"/>
      <c r="M20" s="364">
        <f t="shared" si="1"/>
        <v>0</v>
      </c>
      <c r="N20" s="467"/>
      <c r="O20" s="467"/>
      <c r="P20" s="467"/>
      <c r="Q20" s="467"/>
      <c r="R20" s="467"/>
      <c r="S20" s="467"/>
      <c r="T20" s="467"/>
      <c r="U20" s="467"/>
      <c r="V20" s="467"/>
      <c r="W20" s="467"/>
    </row>
    <row r="21" spans="1:23" ht="6" customHeight="1" x14ac:dyDescent="0.2">
      <c r="A21" s="161"/>
      <c r="B21" s="161"/>
      <c r="C21" s="161"/>
      <c r="D21" s="161"/>
      <c r="E21" s="161"/>
      <c r="F21" s="161"/>
      <c r="G21" s="161"/>
      <c r="H21" s="161"/>
      <c r="I21" s="161"/>
      <c r="J21" s="161"/>
      <c r="K21" s="161"/>
      <c r="L21" s="161"/>
      <c r="M21" s="161"/>
      <c r="N21" s="161"/>
      <c r="O21" s="161"/>
      <c r="P21" s="161"/>
      <c r="Q21" s="161"/>
      <c r="R21" s="161"/>
      <c r="S21" s="161"/>
      <c r="T21" s="161"/>
      <c r="U21" s="161"/>
      <c r="V21" s="161"/>
      <c r="W21" s="161"/>
    </row>
    <row r="22" spans="1:23" ht="12.75" x14ac:dyDescent="0.2">
      <c r="A22" s="1005" t="s">
        <v>406</v>
      </c>
      <c r="B22" s="1005"/>
      <c r="C22" s="1005"/>
      <c r="D22" s="1005"/>
      <c r="E22" s="1005"/>
      <c r="F22" s="1005"/>
      <c r="G22" s="1005"/>
      <c r="H22" s="1005"/>
      <c r="I22" s="161"/>
      <c r="J22" s="161"/>
      <c r="K22" s="161"/>
      <c r="L22" s="1008" t="s">
        <v>408</v>
      </c>
      <c r="M22" s="1008"/>
      <c r="N22" s="1008"/>
      <c r="O22" s="1008"/>
      <c r="P22" s="1008"/>
      <c r="Q22" s="1008"/>
      <c r="R22" s="1008"/>
      <c r="S22" s="1008"/>
      <c r="T22" s="1008"/>
      <c r="U22" s="161"/>
      <c r="V22" s="161"/>
      <c r="W22" s="161"/>
    </row>
    <row r="23" spans="1:23" ht="6" customHeight="1" x14ac:dyDescent="0.2">
      <c r="A23" s="161"/>
      <c r="B23" s="161"/>
      <c r="C23" s="161"/>
      <c r="D23" s="161"/>
      <c r="E23" s="161"/>
      <c r="F23" s="161"/>
      <c r="G23" s="161"/>
      <c r="H23" s="161"/>
      <c r="I23" s="161"/>
      <c r="J23" s="161"/>
      <c r="K23" s="161"/>
      <c r="L23" s="161"/>
      <c r="M23" s="161"/>
      <c r="N23" s="161"/>
      <c r="O23" s="161"/>
      <c r="P23" s="161"/>
      <c r="Q23" s="161"/>
      <c r="R23" s="161"/>
      <c r="S23" s="161"/>
      <c r="T23" s="161"/>
      <c r="U23" s="161"/>
      <c r="V23" s="161"/>
      <c r="W23" s="161"/>
    </row>
    <row r="24" spans="1:23" ht="25.5" x14ac:dyDescent="0.2">
      <c r="A24" s="368" t="s">
        <v>147</v>
      </c>
      <c r="B24" s="369" t="s">
        <v>119</v>
      </c>
      <c r="C24" s="369" t="s">
        <v>120</v>
      </c>
      <c r="D24" s="369" t="s">
        <v>121</v>
      </c>
      <c r="E24" s="369" t="s">
        <v>122</v>
      </c>
      <c r="F24" s="369" t="s">
        <v>123</v>
      </c>
      <c r="G24" s="369" t="s">
        <v>124</v>
      </c>
      <c r="H24" s="369" t="s">
        <v>125</v>
      </c>
      <c r="I24" s="369" t="s">
        <v>126</v>
      </c>
      <c r="J24" s="369" t="s">
        <v>127</v>
      </c>
      <c r="K24" s="369" t="s">
        <v>128</v>
      </c>
      <c r="L24" s="369" t="s">
        <v>129</v>
      </c>
      <c r="M24" s="369" t="s">
        <v>130</v>
      </c>
      <c r="N24" s="369" t="s">
        <v>131</v>
      </c>
      <c r="O24" s="369" t="s">
        <v>132</v>
      </c>
      <c r="P24" s="369" t="s">
        <v>133</v>
      </c>
      <c r="Q24" s="369" t="s">
        <v>134</v>
      </c>
      <c r="R24" s="369" t="s">
        <v>135</v>
      </c>
      <c r="S24" s="369" t="s">
        <v>136</v>
      </c>
      <c r="T24" s="370" t="s">
        <v>167</v>
      </c>
      <c r="U24" s="370"/>
      <c r="V24" s="161"/>
      <c r="W24" s="161"/>
    </row>
    <row r="25" spans="1:23" ht="12.75" x14ac:dyDescent="0.2">
      <c r="A25" s="371">
        <v>2000</v>
      </c>
      <c r="B25" s="372">
        <v>5062940</v>
      </c>
      <c r="C25" s="372">
        <v>283213</v>
      </c>
      <c r="D25" s="372">
        <v>313342</v>
      </c>
      <c r="E25" s="372">
        <v>322884</v>
      </c>
      <c r="F25" s="372">
        <v>317896</v>
      </c>
      <c r="G25" s="372">
        <v>309605</v>
      </c>
      <c r="H25" s="372">
        <v>329972</v>
      </c>
      <c r="I25" s="372">
        <v>386733</v>
      </c>
      <c r="J25" s="372">
        <v>403058</v>
      </c>
      <c r="K25" s="372">
        <v>371304</v>
      </c>
      <c r="L25" s="372">
        <v>333356</v>
      </c>
      <c r="M25" s="372">
        <v>345863</v>
      </c>
      <c r="N25" s="372">
        <v>282993</v>
      </c>
      <c r="O25" s="372">
        <v>263236</v>
      </c>
      <c r="P25" s="372">
        <v>238638</v>
      </c>
      <c r="Q25" s="372">
        <v>206574</v>
      </c>
      <c r="R25" s="372">
        <v>166177</v>
      </c>
      <c r="S25" s="372">
        <v>100435</v>
      </c>
      <c r="T25" s="372">
        <v>87661</v>
      </c>
      <c r="U25" s="372"/>
      <c r="V25" s="161"/>
      <c r="W25" s="161"/>
    </row>
    <row r="26" spans="1:23" ht="12.75" x14ac:dyDescent="0.2">
      <c r="A26" s="371">
        <v>2001</v>
      </c>
      <c r="B26" s="372">
        <v>5064200</v>
      </c>
      <c r="C26" s="372">
        <v>276261</v>
      </c>
      <c r="D26" s="372">
        <v>305813</v>
      </c>
      <c r="E26" s="372">
        <v>322923</v>
      </c>
      <c r="F26" s="372">
        <v>317605</v>
      </c>
      <c r="G26" s="372">
        <v>315395</v>
      </c>
      <c r="H26" s="372">
        <v>314885</v>
      </c>
      <c r="I26" s="372">
        <v>381237</v>
      </c>
      <c r="J26" s="372">
        <v>403232</v>
      </c>
      <c r="K26" s="372">
        <v>378888</v>
      </c>
      <c r="L26" s="372">
        <v>338208</v>
      </c>
      <c r="M26" s="372">
        <v>350883</v>
      </c>
      <c r="N26" s="372">
        <v>290138</v>
      </c>
      <c r="O26" s="372">
        <v>261551</v>
      </c>
      <c r="P26" s="372">
        <v>239464</v>
      </c>
      <c r="Q26" s="372">
        <v>207178</v>
      </c>
      <c r="R26" s="372">
        <v>165616</v>
      </c>
      <c r="S26" s="372">
        <v>106129</v>
      </c>
      <c r="T26" s="372">
        <v>88794</v>
      </c>
      <c r="U26" s="373"/>
      <c r="V26" s="161"/>
      <c r="W26" s="161"/>
    </row>
    <row r="27" spans="1:23" ht="12.75" x14ac:dyDescent="0.2">
      <c r="A27" s="371">
        <v>2002</v>
      </c>
      <c r="B27" s="372">
        <v>5066000</v>
      </c>
      <c r="C27" s="372">
        <v>269787</v>
      </c>
      <c r="D27" s="372">
        <v>300345</v>
      </c>
      <c r="E27" s="372">
        <v>323015</v>
      </c>
      <c r="F27" s="372">
        <v>318622</v>
      </c>
      <c r="G27" s="372">
        <v>323175</v>
      </c>
      <c r="H27" s="372">
        <v>301370</v>
      </c>
      <c r="I27" s="372">
        <v>370616</v>
      </c>
      <c r="J27" s="372">
        <v>402708</v>
      </c>
      <c r="K27" s="372">
        <v>386179</v>
      </c>
      <c r="L27" s="372">
        <v>346191</v>
      </c>
      <c r="M27" s="372">
        <v>337013</v>
      </c>
      <c r="N27" s="372">
        <v>311947</v>
      </c>
      <c r="O27" s="372">
        <v>262181</v>
      </c>
      <c r="P27" s="372">
        <v>239599</v>
      </c>
      <c r="Q27" s="372">
        <v>209210</v>
      </c>
      <c r="R27" s="372">
        <v>164386</v>
      </c>
      <c r="S27" s="372">
        <v>114348</v>
      </c>
      <c r="T27" s="372">
        <v>85308</v>
      </c>
      <c r="U27" s="372"/>
      <c r="V27" s="161"/>
      <c r="W27" s="161"/>
    </row>
    <row r="28" spans="1:23" ht="12.75" x14ac:dyDescent="0.2">
      <c r="A28" s="371">
        <v>2003</v>
      </c>
      <c r="B28" s="372">
        <v>5068500</v>
      </c>
      <c r="C28" s="372">
        <v>265119</v>
      </c>
      <c r="D28" s="372">
        <v>295753</v>
      </c>
      <c r="E28" s="372">
        <v>320039</v>
      </c>
      <c r="F28" s="372">
        <v>320917</v>
      </c>
      <c r="G28" s="372">
        <v>328485</v>
      </c>
      <c r="H28" s="372">
        <v>293192</v>
      </c>
      <c r="I28" s="372">
        <v>358587</v>
      </c>
      <c r="J28" s="372">
        <v>400344</v>
      </c>
      <c r="K28" s="372">
        <v>392883</v>
      </c>
      <c r="L28" s="372">
        <v>353632</v>
      </c>
      <c r="M28" s="372">
        <v>331541</v>
      </c>
      <c r="N28" s="372">
        <v>323993</v>
      </c>
      <c r="O28" s="372">
        <v>265511</v>
      </c>
      <c r="P28" s="372">
        <v>242220</v>
      </c>
      <c r="Q28" s="372">
        <v>210215</v>
      </c>
      <c r="R28" s="372">
        <v>164579</v>
      </c>
      <c r="S28" s="372">
        <v>117925</v>
      </c>
      <c r="T28" s="372">
        <v>83565</v>
      </c>
      <c r="U28" s="372"/>
      <c r="V28" s="161"/>
      <c r="W28" s="161"/>
    </row>
    <row r="29" spans="1:23" ht="12.75" x14ac:dyDescent="0.2">
      <c r="A29" s="371">
        <v>2004</v>
      </c>
      <c r="B29" s="372">
        <v>5084300</v>
      </c>
      <c r="C29" s="372">
        <v>263727</v>
      </c>
      <c r="D29" s="372">
        <v>292011</v>
      </c>
      <c r="E29" s="372">
        <v>318895</v>
      </c>
      <c r="F29" s="372">
        <v>322560</v>
      </c>
      <c r="G29" s="372">
        <v>330125</v>
      </c>
      <c r="H29" s="372">
        <v>295046</v>
      </c>
      <c r="I29" s="372">
        <v>344901</v>
      </c>
      <c r="J29" s="372">
        <v>396817</v>
      </c>
      <c r="K29" s="372">
        <v>399114</v>
      </c>
      <c r="L29" s="372">
        <v>362085</v>
      </c>
      <c r="M29" s="372">
        <v>330388</v>
      </c>
      <c r="N29" s="372">
        <v>332796</v>
      </c>
      <c r="O29" s="372">
        <v>270608</v>
      </c>
      <c r="P29" s="372">
        <v>244668</v>
      </c>
      <c r="Q29" s="372">
        <v>210492</v>
      </c>
      <c r="R29" s="372">
        <v>165495</v>
      </c>
      <c r="S29" s="372">
        <v>121774</v>
      </c>
      <c r="T29" s="372">
        <v>82798</v>
      </c>
      <c r="U29" s="372"/>
      <c r="V29" s="161"/>
      <c r="W29" s="161"/>
    </row>
    <row r="30" spans="1:23" ht="12.75" x14ac:dyDescent="0.2">
      <c r="A30" s="371">
        <v>2005</v>
      </c>
      <c r="B30" s="372">
        <v>5110200</v>
      </c>
      <c r="C30" s="372">
        <v>265490</v>
      </c>
      <c r="D30" s="372">
        <v>288084</v>
      </c>
      <c r="E30" s="372">
        <v>315466</v>
      </c>
      <c r="F30" s="372">
        <v>322782</v>
      </c>
      <c r="G30" s="372">
        <v>335668</v>
      </c>
      <c r="H30" s="372">
        <v>302808</v>
      </c>
      <c r="I30" s="372">
        <v>334074</v>
      </c>
      <c r="J30" s="372">
        <v>390033</v>
      </c>
      <c r="K30" s="372">
        <v>406050</v>
      </c>
      <c r="L30" s="372">
        <v>370869</v>
      </c>
      <c r="M30" s="372">
        <v>331862</v>
      </c>
      <c r="N30" s="372">
        <v>341288</v>
      </c>
      <c r="O30" s="372">
        <v>273444</v>
      </c>
      <c r="P30" s="372">
        <v>245838</v>
      </c>
      <c r="Q30" s="372">
        <v>211564</v>
      </c>
      <c r="R30" s="372">
        <v>167297</v>
      </c>
      <c r="S30" s="372">
        <v>118987</v>
      </c>
      <c r="T30" s="372">
        <v>88596</v>
      </c>
      <c r="U30" s="372"/>
      <c r="V30" s="161"/>
      <c r="W30" s="161"/>
    </row>
    <row r="31" spans="1:23" ht="12.75" x14ac:dyDescent="0.2">
      <c r="A31" s="371">
        <v>2006</v>
      </c>
      <c r="B31" s="372">
        <v>5133100</v>
      </c>
      <c r="C31" s="372">
        <v>267886</v>
      </c>
      <c r="D31" s="372">
        <v>283178</v>
      </c>
      <c r="E31" s="372">
        <v>310398</v>
      </c>
      <c r="F31" s="372">
        <v>325043</v>
      </c>
      <c r="G31" s="372">
        <v>338405</v>
      </c>
      <c r="H31" s="372">
        <v>312141</v>
      </c>
      <c r="I31" s="372">
        <v>321787</v>
      </c>
      <c r="J31" s="372">
        <v>386500</v>
      </c>
      <c r="K31" s="372">
        <v>407705</v>
      </c>
      <c r="L31" s="372">
        <v>378733</v>
      </c>
      <c r="M31" s="372">
        <v>336594</v>
      </c>
      <c r="N31" s="372">
        <v>346386</v>
      </c>
      <c r="O31" s="372">
        <v>280564</v>
      </c>
      <c r="P31" s="372">
        <v>244327</v>
      </c>
      <c r="Q31" s="372">
        <v>212778</v>
      </c>
      <c r="R31" s="372">
        <v>168619</v>
      </c>
      <c r="S31" s="372">
        <v>118181</v>
      </c>
      <c r="T31" s="372">
        <v>93875</v>
      </c>
      <c r="U31" s="372"/>
      <c r="V31" s="161"/>
      <c r="W31" s="161"/>
    </row>
    <row r="32" spans="1:23" ht="12.75" x14ac:dyDescent="0.2">
      <c r="A32" s="371">
        <v>2007</v>
      </c>
      <c r="B32" s="374">
        <v>5170000</v>
      </c>
      <c r="C32" s="374">
        <v>274302</v>
      </c>
      <c r="D32" s="374">
        <v>277028</v>
      </c>
      <c r="E32" s="374">
        <v>306900</v>
      </c>
      <c r="F32" s="374">
        <v>329240</v>
      </c>
      <c r="G32" s="374">
        <v>341571</v>
      </c>
      <c r="H32" s="374">
        <v>326550</v>
      </c>
      <c r="I32" s="374">
        <v>311600</v>
      </c>
      <c r="J32" s="374">
        <v>379801</v>
      </c>
      <c r="K32" s="374">
        <v>409140</v>
      </c>
      <c r="L32" s="374">
        <v>387054</v>
      </c>
      <c r="M32" s="374">
        <v>345051</v>
      </c>
      <c r="N32" s="374">
        <v>333019</v>
      </c>
      <c r="O32" s="374">
        <v>302739</v>
      </c>
      <c r="P32" s="374">
        <v>245586</v>
      </c>
      <c r="Q32" s="374">
        <v>213871</v>
      </c>
      <c r="R32" s="374">
        <v>171608</v>
      </c>
      <c r="S32" s="374">
        <v>118251</v>
      </c>
      <c r="T32" s="372">
        <v>96689</v>
      </c>
      <c r="U32" s="374"/>
      <c r="V32" s="161"/>
      <c r="W32" s="161"/>
    </row>
    <row r="33" spans="1:23" ht="12.75" x14ac:dyDescent="0.2">
      <c r="A33" s="371">
        <v>2008</v>
      </c>
      <c r="B33" s="374">
        <v>5202900</v>
      </c>
      <c r="C33" s="374">
        <v>282084</v>
      </c>
      <c r="D33" s="374">
        <v>272218</v>
      </c>
      <c r="E33" s="374">
        <v>303782</v>
      </c>
      <c r="F33" s="374">
        <v>329123</v>
      </c>
      <c r="G33" s="374">
        <v>346710</v>
      </c>
      <c r="H33" s="374">
        <v>336499</v>
      </c>
      <c r="I33" s="374">
        <v>306521</v>
      </c>
      <c r="J33" s="374">
        <v>369874</v>
      </c>
      <c r="K33" s="374">
        <v>407768</v>
      </c>
      <c r="L33" s="374">
        <v>395195</v>
      </c>
      <c r="M33" s="374">
        <v>352726</v>
      </c>
      <c r="N33" s="374">
        <v>327680</v>
      </c>
      <c r="O33" s="374">
        <v>314974</v>
      </c>
      <c r="P33" s="374">
        <v>249403</v>
      </c>
      <c r="Q33" s="374">
        <v>216896</v>
      </c>
      <c r="R33" s="374">
        <v>173547</v>
      </c>
      <c r="S33" s="374">
        <v>119216</v>
      </c>
      <c r="T33" s="372">
        <v>98684</v>
      </c>
      <c r="U33" s="374"/>
      <c r="V33" s="161"/>
      <c r="W33" s="161"/>
    </row>
    <row r="34" spans="1:23" ht="12.75" x14ac:dyDescent="0.2">
      <c r="A34" s="371">
        <v>2009</v>
      </c>
      <c r="B34" s="374">
        <v>5231900</v>
      </c>
      <c r="C34" s="374">
        <v>287520</v>
      </c>
      <c r="D34" s="374">
        <v>269583</v>
      </c>
      <c r="E34" s="374">
        <v>300146</v>
      </c>
      <c r="F34" s="374">
        <v>332349</v>
      </c>
      <c r="G34" s="374">
        <v>348755</v>
      </c>
      <c r="H34" s="374">
        <v>340045</v>
      </c>
      <c r="I34" s="374">
        <v>309454</v>
      </c>
      <c r="J34" s="374">
        <v>357483</v>
      </c>
      <c r="K34" s="374">
        <v>403979</v>
      </c>
      <c r="L34" s="374">
        <v>401575</v>
      </c>
      <c r="M34" s="374">
        <v>361107</v>
      </c>
      <c r="N34" s="374">
        <v>326040</v>
      </c>
      <c r="O34" s="374">
        <v>323307</v>
      </c>
      <c r="P34" s="374">
        <v>254004</v>
      </c>
      <c r="Q34" s="374">
        <v>219660</v>
      </c>
      <c r="R34" s="374">
        <v>174778</v>
      </c>
      <c r="S34" s="374">
        <v>120835</v>
      </c>
      <c r="T34" s="372">
        <v>101280</v>
      </c>
      <c r="U34" s="374"/>
      <c r="V34" s="161"/>
      <c r="W34" s="161"/>
    </row>
    <row r="35" spans="1:23" ht="12.75" x14ac:dyDescent="0.2">
      <c r="A35" s="371">
        <v>2010</v>
      </c>
      <c r="B35" s="374">
        <v>5262200</v>
      </c>
      <c r="C35" s="374">
        <v>290899</v>
      </c>
      <c r="D35" s="374">
        <v>269597</v>
      </c>
      <c r="E35" s="374">
        <v>295701</v>
      </c>
      <c r="F35" s="374">
        <v>331830</v>
      </c>
      <c r="G35" s="374">
        <v>353716</v>
      </c>
      <c r="H35" s="374">
        <v>342893</v>
      </c>
      <c r="I35" s="374">
        <v>315532</v>
      </c>
      <c r="J35" s="374">
        <v>346922</v>
      </c>
      <c r="K35" s="374">
        <v>396742</v>
      </c>
      <c r="L35" s="374">
        <v>408456</v>
      </c>
      <c r="M35" s="374">
        <v>369108</v>
      </c>
      <c r="N35" s="374">
        <v>327268</v>
      </c>
      <c r="O35" s="374">
        <v>331314</v>
      </c>
      <c r="P35" s="374">
        <v>256986</v>
      </c>
      <c r="Q35" s="374">
        <v>221094</v>
      </c>
      <c r="R35" s="374">
        <v>177100</v>
      </c>
      <c r="S35" s="374">
        <v>123137</v>
      </c>
      <c r="T35" s="372">
        <v>103905</v>
      </c>
      <c r="U35" s="374"/>
      <c r="V35" s="161"/>
      <c r="W35" s="161"/>
    </row>
    <row r="36" spans="1:23" ht="12.75" x14ac:dyDescent="0.2">
      <c r="A36" s="371">
        <v>2011</v>
      </c>
      <c r="B36" s="374">
        <v>5299900</v>
      </c>
      <c r="C36" s="374">
        <v>293586</v>
      </c>
      <c r="D36" s="374">
        <v>270900</v>
      </c>
      <c r="E36" s="374">
        <v>290266</v>
      </c>
      <c r="F36" s="374">
        <v>326831</v>
      </c>
      <c r="G36" s="374">
        <v>365580</v>
      </c>
      <c r="H36" s="374">
        <v>346349</v>
      </c>
      <c r="I36" s="374">
        <v>323786</v>
      </c>
      <c r="J36" s="374">
        <v>336101</v>
      </c>
      <c r="K36" s="374">
        <v>393664</v>
      </c>
      <c r="L36" s="374">
        <v>410769</v>
      </c>
      <c r="M36" s="374">
        <v>377317</v>
      </c>
      <c r="N36" s="374">
        <v>331924</v>
      </c>
      <c r="O36" s="374">
        <v>336463</v>
      </c>
      <c r="P36" s="374">
        <v>264413</v>
      </c>
      <c r="Q36" s="374">
        <v>220367</v>
      </c>
      <c r="R36" s="374">
        <v>179144</v>
      </c>
      <c r="S36" s="374">
        <v>125396</v>
      </c>
      <c r="T36" s="374">
        <v>107044</v>
      </c>
      <c r="U36" s="375"/>
      <c r="V36" s="374"/>
      <c r="W36" s="161"/>
    </row>
    <row r="37" spans="1:23" ht="12.75" x14ac:dyDescent="0.2">
      <c r="A37" s="371">
        <v>2012</v>
      </c>
      <c r="B37" s="374">
        <v>5313600</v>
      </c>
      <c r="C37" s="374">
        <v>295871</v>
      </c>
      <c r="D37" s="374">
        <v>275541</v>
      </c>
      <c r="E37" s="374">
        <v>281597</v>
      </c>
      <c r="F37" s="374">
        <v>319783</v>
      </c>
      <c r="G37" s="374">
        <v>370639</v>
      </c>
      <c r="H37" s="374">
        <v>347050</v>
      </c>
      <c r="I37" s="374">
        <v>332962</v>
      </c>
      <c r="J37" s="374">
        <v>322008</v>
      </c>
      <c r="K37" s="374">
        <v>385460</v>
      </c>
      <c r="L37" s="374">
        <v>410305</v>
      </c>
      <c r="M37" s="374">
        <v>384707</v>
      </c>
      <c r="N37" s="374">
        <v>339288</v>
      </c>
      <c r="O37" s="374">
        <v>322638</v>
      </c>
      <c r="P37" s="374">
        <v>285732</v>
      </c>
      <c r="Q37" s="374">
        <v>221533</v>
      </c>
      <c r="R37" s="374">
        <v>180611</v>
      </c>
      <c r="S37" s="374">
        <v>128633</v>
      </c>
      <c r="T37" s="374">
        <v>109242</v>
      </c>
      <c r="U37" s="161"/>
      <c r="V37" s="375"/>
      <c r="W37" s="161"/>
    </row>
    <row r="38" spans="1:23" ht="12.75" x14ac:dyDescent="0.2">
      <c r="A38" s="371">
        <v>2013</v>
      </c>
      <c r="B38" s="374">
        <v>5327700</v>
      </c>
      <c r="C38" s="374">
        <v>294281</v>
      </c>
      <c r="D38" s="374">
        <v>282604</v>
      </c>
      <c r="E38" s="374">
        <v>275120</v>
      </c>
      <c r="F38" s="374">
        <v>315594</v>
      </c>
      <c r="G38" s="374">
        <v>368947</v>
      </c>
      <c r="H38" s="374">
        <v>351334</v>
      </c>
      <c r="I38" s="374">
        <v>340574</v>
      </c>
      <c r="J38" s="374">
        <v>314179</v>
      </c>
      <c r="K38" s="374">
        <v>374239</v>
      </c>
      <c r="L38" s="374">
        <v>407814</v>
      </c>
      <c r="M38" s="374">
        <v>392451</v>
      </c>
      <c r="N38" s="374">
        <v>346374</v>
      </c>
      <c r="O38" s="374">
        <v>317327</v>
      </c>
      <c r="P38" s="374">
        <v>297336</v>
      </c>
      <c r="Q38" s="374">
        <v>224900</v>
      </c>
      <c r="R38" s="374">
        <v>183573</v>
      </c>
      <c r="S38" s="374">
        <v>130326</v>
      </c>
      <c r="T38" s="374">
        <v>110727</v>
      </c>
      <c r="U38" s="161"/>
      <c r="V38" s="375"/>
      <c r="W38" s="161"/>
    </row>
    <row r="39" spans="1:23" ht="12.75" x14ac:dyDescent="0.2">
      <c r="A39" s="371">
        <v>2014</v>
      </c>
      <c r="B39" s="374">
        <v>5347600</v>
      </c>
      <c r="C39" s="374">
        <v>292230</v>
      </c>
      <c r="D39" s="374">
        <v>288585</v>
      </c>
      <c r="E39" s="374">
        <v>271862</v>
      </c>
      <c r="F39" s="374">
        <v>310853</v>
      </c>
      <c r="G39" s="374">
        <v>367627</v>
      </c>
      <c r="H39" s="374">
        <v>356162</v>
      </c>
      <c r="I39" s="374">
        <v>343497</v>
      </c>
      <c r="J39" s="374">
        <v>314887</v>
      </c>
      <c r="K39" s="374">
        <v>360918</v>
      </c>
      <c r="L39" s="374">
        <v>403595</v>
      </c>
      <c r="M39" s="374">
        <v>398586</v>
      </c>
      <c r="N39" s="374">
        <v>354608</v>
      </c>
      <c r="O39" s="374">
        <v>315801</v>
      </c>
      <c r="P39" s="374">
        <v>305523</v>
      </c>
      <c r="Q39" s="374">
        <v>229631</v>
      </c>
      <c r="R39" s="374">
        <v>186405</v>
      </c>
      <c r="S39" s="374">
        <v>132455</v>
      </c>
      <c r="T39" s="374">
        <v>114375</v>
      </c>
      <c r="U39" s="467"/>
      <c r="V39" s="375"/>
      <c r="W39" s="467"/>
    </row>
    <row r="40" spans="1:23" ht="6" customHeight="1" x14ac:dyDescent="0.2">
      <c r="A40" s="161"/>
      <c r="B40" s="161"/>
      <c r="C40" s="161"/>
      <c r="D40" s="161"/>
      <c r="E40" s="161"/>
      <c r="F40" s="161"/>
      <c r="G40" s="161"/>
      <c r="H40" s="161"/>
      <c r="I40" s="161"/>
      <c r="J40" s="161"/>
      <c r="K40" s="161"/>
      <c r="L40" s="161"/>
      <c r="M40" s="161"/>
      <c r="N40" s="161"/>
      <c r="O40" s="161"/>
      <c r="P40" s="161"/>
      <c r="Q40" s="161"/>
      <c r="R40" s="161"/>
      <c r="S40" s="161"/>
      <c r="T40" s="161"/>
      <c r="U40" s="161"/>
      <c r="V40" s="343"/>
      <c r="W40" s="161"/>
    </row>
    <row r="41" spans="1:23" ht="12.75" x14ac:dyDescent="0.2">
      <c r="A41" s="1005" t="s">
        <v>407</v>
      </c>
      <c r="B41" s="1005"/>
      <c r="C41" s="1005"/>
      <c r="D41" s="1005"/>
      <c r="E41" s="1005"/>
      <c r="F41" s="1005"/>
      <c r="G41" s="1005"/>
      <c r="H41" s="1005"/>
      <c r="I41" s="161"/>
      <c r="J41" s="161"/>
      <c r="K41" s="161"/>
      <c r="L41" s="161"/>
      <c r="M41" s="161"/>
      <c r="N41" s="161"/>
      <c r="O41" s="161"/>
      <c r="P41" s="161"/>
      <c r="Q41" s="161"/>
      <c r="R41" s="161"/>
      <c r="S41" s="161"/>
      <c r="T41" s="161"/>
      <c r="U41" s="161"/>
      <c r="V41" s="161"/>
      <c r="W41" s="161"/>
    </row>
    <row r="42" spans="1:23" ht="6" customHeight="1" x14ac:dyDescent="0.2">
      <c r="A42" s="161"/>
      <c r="B42" s="161"/>
      <c r="C42" s="161"/>
      <c r="D42" s="161"/>
      <c r="E42" s="161"/>
      <c r="F42" s="161"/>
      <c r="G42" s="161"/>
      <c r="H42" s="161"/>
      <c r="I42" s="161"/>
      <c r="J42" s="161"/>
      <c r="K42" s="161"/>
      <c r="L42" s="161"/>
      <c r="M42" s="161"/>
      <c r="N42" s="161"/>
      <c r="O42" s="161"/>
      <c r="P42" s="161"/>
      <c r="Q42" s="161"/>
      <c r="R42" s="161"/>
      <c r="S42" s="161"/>
      <c r="T42" s="161"/>
      <c r="U42" s="161"/>
      <c r="V42" s="161"/>
      <c r="W42" s="161"/>
    </row>
    <row r="43" spans="1:23" ht="38.25" x14ac:dyDescent="0.2">
      <c r="A43" s="161"/>
      <c r="B43" s="161"/>
      <c r="C43" s="161" t="s">
        <v>139</v>
      </c>
      <c r="D43" s="161" t="s">
        <v>140</v>
      </c>
      <c r="E43" s="161" t="s">
        <v>141</v>
      </c>
      <c r="F43" s="161" t="s">
        <v>142</v>
      </c>
      <c r="G43" s="161" t="s">
        <v>143</v>
      </c>
      <c r="H43" s="161"/>
      <c r="I43" s="349" t="s">
        <v>144</v>
      </c>
      <c r="J43" s="161"/>
      <c r="K43" s="349" t="s">
        <v>168</v>
      </c>
      <c r="L43" s="161"/>
      <c r="M43" s="161"/>
      <c r="N43" s="161"/>
      <c r="O43" s="161"/>
      <c r="P43" s="161"/>
      <c r="Q43" s="161"/>
      <c r="R43" s="161"/>
      <c r="S43" s="161"/>
      <c r="T43" s="161"/>
      <c r="U43" s="161"/>
      <c r="V43" s="161"/>
      <c r="W43" s="161"/>
    </row>
    <row r="44" spans="1:23" ht="12.75" x14ac:dyDescent="0.2">
      <c r="A44" s="364">
        <f t="shared" ref="A44:A58" si="2">A25</f>
        <v>2000</v>
      </c>
      <c r="B44" s="161"/>
      <c r="C44" s="376">
        <f t="shared" ref="C44:C58" si="3">F25+G25</f>
        <v>627501</v>
      </c>
      <c r="D44" s="376">
        <f t="shared" ref="D44:D58" si="4">H25+I25</f>
        <v>716705</v>
      </c>
      <c r="E44" s="376">
        <f t="shared" ref="E44:E58" si="5">J25+K25</f>
        <v>774362</v>
      </c>
      <c r="F44" s="376">
        <f t="shared" ref="F44:F58" si="6">L25+M25</f>
        <v>679219</v>
      </c>
      <c r="G44" s="376">
        <f t="shared" ref="G44:G58" si="7">N25+O25</f>
        <v>546229</v>
      </c>
      <c r="H44" s="161"/>
      <c r="I44" s="376">
        <f t="shared" ref="I44:I58" si="8">B25</f>
        <v>5062940</v>
      </c>
      <c r="J44" s="161"/>
      <c r="K44" s="376">
        <f t="shared" ref="K44:K55" si="9">SUM(C44:G44)</f>
        <v>3344016</v>
      </c>
      <c r="L44" s="161"/>
      <c r="M44" s="161"/>
      <c r="N44" s="161"/>
      <c r="O44" s="161"/>
      <c r="P44" s="161"/>
      <c r="Q44" s="161"/>
      <c r="R44" s="161"/>
      <c r="S44" s="161"/>
      <c r="T44" s="161"/>
      <c r="U44" s="161"/>
      <c r="V44" s="161"/>
      <c r="W44" s="161"/>
    </row>
    <row r="45" spans="1:23" ht="12.75" x14ac:dyDescent="0.2">
      <c r="A45" s="364">
        <f t="shared" si="2"/>
        <v>2001</v>
      </c>
      <c r="B45" s="161"/>
      <c r="C45" s="376">
        <f t="shared" si="3"/>
        <v>633000</v>
      </c>
      <c r="D45" s="376">
        <f t="shared" si="4"/>
        <v>696122</v>
      </c>
      <c r="E45" s="376">
        <f t="shared" si="5"/>
        <v>782120</v>
      </c>
      <c r="F45" s="376">
        <f t="shared" si="6"/>
        <v>689091</v>
      </c>
      <c r="G45" s="376">
        <f t="shared" si="7"/>
        <v>551689</v>
      </c>
      <c r="H45" s="161"/>
      <c r="I45" s="376">
        <f t="shared" si="8"/>
        <v>5064200</v>
      </c>
      <c r="J45" s="161"/>
      <c r="K45" s="376">
        <f t="shared" si="9"/>
        <v>3352022</v>
      </c>
      <c r="L45" s="161"/>
      <c r="M45" s="161"/>
      <c r="N45" s="161"/>
      <c r="O45" s="161"/>
      <c r="P45" s="161"/>
      <c r="Q45" s="161"/>
      <c r="R45" s="161"/>
      <c r="S45" s="161"/>
      <c r="T45" s="161"/>
      <c r="U45" s="161"/>
      <c r="V45" s="161"/>
      <c r="W45" s="161"/>
    </row>
    <row r="46" spans="1:23" ht="12.75" x14ac:dyDescent="0.2">
      <c r="A46" s="364">
        <f t="shared" si="2"/>
        <v>2002</v>
      </c>
      <c r="B46" s="161"/>
      <c r="C46" s="376">
        <f t="shared" si="3"/>
        <v>641797</v>
      </c>
      <c r="D46" s="376">
        <f t="shared" si="4"/>
        <v>671986</v>
      </c>
      <c r="E46" s="376">
        <f t="shared" si="5"/>
        <v>788887</v>
      </c>
      <c r="F46" s="376">
        <f t="shared" si="6"/>
        <v>683204</v>
      </c>
      <c r="G46" s="376">
        <f t="shared" si="7"/>
        <v>574128</v>
      </c>
      <c r="H46" s="161"/>
      <c r="I46" s="376">
        <f t="shared" si="8"/>
        <v>5066000</v>
      </c>
      <c r="J46" s="161"/>
      <c r="K46" s="376">
        <f t="shared" si="9"/>
        <v>3360002</v>
      </c>
      <c r="L46" s="161"/>
      <c r="M46" s="161"/>
      <c r="N46" s="161"/>
      <c r="O46" s="161"/>
      <c r="P46" s="161"/>
      <c r="Q46" s="161"/>
      <c r="R46" s="161"/>
      <c r="S46" s="161"/>
      <c r="T46" s="161"/>
      <c r="U46" s="161"/>
      <c r="V46" s="161"/>
      <c r="W46" s="161"/>
    </row>
    <row r="47" spans="1:23" ht="12.75" x14ac:dyDescent="0.2">
      <c r="A47" s="364">
        <f t="shared" si="2"/>
        <v>2003</v>
      </c>
      <c r="B47" s="161"/>
      <c r="C47" s="376">
        <f t="shared" si="3"/>
        <v>649402</v>
      </c>
      <c r="D47" s="376">
        <f t="shared" si="4"/>
        <v>651779</v>
      </c>
      <c r="E47" s="376">
        <f t="shared" si="5"/>
        <v>793227</v>
      </c>
      <c r="F47" s="376">
        <f t="shared" si="6"/>
        <v>685173</v>
      </c>
      <c r="G47" s="376">
        <f t="shared" si="7"/>
        <v>589504</v>
      </c>
      <c r="H47" s="161"/>
      <c r="I47" s="376">
        <f t="shared" si="8"/>
        <v>5068500</v>
      </c>
      <c r="J47" s="161"/>
      <c r="K47" s="376">
        <f t="shared" si="9"/>
        <v>3369085</v>
      </c>
      <c r="L47" s="161"/>
      <c r="M47" s="161"/>
      <c r="N47" s="161"/>
      <c r="O47" s="161"/>
      <c r="P47" s="161"/>
      <c r="Q47" s="161"/>
      <c r="R47" s="161"/>
      <c r="S47" s="161"/>
      <c r="T47" s="161"/>
      <c r="U47" s="161"/>
      <c r="V47" s="161"/>
      <c r="W47" s="161"/>
    </row>
    <row r="48" spans="1:23" ht="12.75" x14ac:dyDescent="0.2">
      <c r="A48" s="364">
        <f t="shared" si="2"/>
        <v>2004</v>
      </c>
      <c r="B48" s="161"/>
      <c r="C48" s="376">
        <f t="shared" si="3"/>
        <v>652685</v>
      </c>
      <c r="D48" s="376">
        <f t="shared" si="4"/>
        <v>639947</v>
      </c>
      <c r="E48" s="376">
        <f t="shared" si="5"/>
        <v>795931</v>
      </c>
      <c r="F48" s="376">
        <f t="shared" si="6"/>
        <v>692473</v>
      </c>
      <c r="G48" s="376">
        <f t="shared" si="7"/>
        <v>603404</v>
      </c>
      <c r="H48" s="161"/>
      <c r="I48" s="376">
        <f t="shared" si="8"/>
        <v>5084300</v>
      </c>
      <c r="J48" s="161"/>
      <c r="K48" s="376">
        <f t="shared" si="9"/>
        <v>3384440</v>
      </c>
      <c r="L48" s="161"/>
      <c r="M48" s="161"/>
      <c r="N48" s="161"/>
      <c r="O48" s="161"/>
      <c r="P48" s="161"/>
      <c r="Q48" s="161"/>
      <c r="R48" s="161"/>
      <c r="S48" s="161"/>
      <c r="T48" s="161"/>
      <c r="U48" s="161"/>
      <c r="V48" s="161"/>
      <c r="W48" s="161"/>
    </row>
    <row r="49" spans="1:23" ht="12.75" x14ac:dyDescent="0.2">
      <c r="A49" s="364">
        <f t="shared" si="2"/>
        <v>2005</v>
      </c>
      <c r="B49" s="161"/>
      <c r="C49" s="376">
        <f t="shared" si="3"/>
        <v>658450</v>
      </c>
      <c r="D49" s="376">
        <f t="shared" si="4"/>
        <v>636882</v>
      </c>
      <c r="E49" s="376">
        <f t="shared" si="5"/>
        <v>796083</v>
      </c>
      <c r="F49" s="376">
        <f t="shared" si="6"/>
        <v>702731</v>
      </c>
      <c r="G49" s="376">
        <f t="shared" si="7"/>
        <v>614732</v>
      </c>
      <c r="H49" s="161"/>
      <c r="I49" s="376">
        <f t="shared" si="8"/>
        <v>5110200</v>
      </c>
      <c r="J49" s="161"/>
      <c r="K49" s="376">
        <f t="shared" si="9"/>
        <v>3408878</v>
      </c>
      <c r="L49" s="161"/>
      <c r="M49" s="161"/>
      <c r="N49" s="161"/>
      <c r="O49" s="161"/>
      <c r="P49" s="161"/>
      <c r="Q49" s="161"/>
      <c r="R49" s="161"/>
      <c r="S49" s="161"/>
      <c r="T49" s="161"/>
      <c r="U49" s="161"/>
      <c r="V49" s="161"/>
      <c r="W49" s="161"/>
    </row>
    <row r="50" spans="1:23" ht="12.75" x14ac:dyDescent="0.2">
      <c r="A50" s="364">
        <f t="shared" si="2"/>
        <v>2006</v>
      </c>
      <c r="B50" s="161"/>
      <c r="C50" s="376">
        <f t="shared" si="3"/>
        <v>663448</v>
      </c>
      <c r="D50" s="376">
        <f t="shared" si="4"/>
        <v>633928</v>
      </c>
      <c r="E50" s="376">
        <f t="shared" si="5"/>
        <v>794205</v>
      </c>
      <c r="F50" s="376">
        <f t="shared" si="6"/>
        <v>715327</v>
      </c>
      <c r="G50" s="376">
        <f t="shared" si="7"/>
        <v>626950</v>
      </c>
      <c r="H50" s="161"/>
      <c r="I50" s="376">
        <f t="shared" si="8"/>
        <v>5133100</v>
      </c>
      <c r="J50" s="161"/>
      <c r="K50" s="376">
        <f t="shared" si="9"/>
        <v>3433858</v>
      </c>
      <c r="L50" s="161"/>
      <c r="M50" s="161"/>
      <c r="N50" s="161"/>
      <c r="O50" s="161"/>
      <c r="P50" s="161"/>
      <c r="Q50" s="161"/>
      <c r="R50" s="161"/>
      <c r="S50" s="161"/>
      <c r="T50" s="161"/>
      <c r="U50" s="161"/>
      <c r="V50" s="161"/>
      <c r="W50" s="161"/>
    </row>
    <row r="51" spans="1:23" ht="12.75" x14ac:dyDescent="0.2">
      <c r="A51" s="364">
        <f t="shared" si="2"/>
        <v>2007</v>
      </c>
      <c r="B51" s="161"/>
      <c r="C51" s="376">
        <f t="shared" si="3"/>
        <v>670811</v>
      </c>
      <c r="D51" s="376">
        <f t="shared" si="4"/>
        <v>638150</v>
      </c>
      <c r="E51" s="376">
        <f t="shared" si="5"/>
        <v>788941</v>
      </c>
      <c r="F51" s="376">
        <f t="shared" si="6"/>
        <v>732105</v>
      </c>
      <c r="G51" s="376">
        <f t="shared" si="7"/>
        <v>635758</v>
      </c>
      <c r="H51" s="161"/>
      <c r="I51" s="376">
        <f t="shared" si="8"/>
        <v>5170000</v>
      </c>
      <c r="J51" s="161"/>
      <c r="K51" s="376">
        <f t="shared" si="9"/>
        <v>3465765</v>
      </c>
      <c r="L51" s="161"/>
      <c r="M51" s="161"/>
      <c r="N51" s="161"/>
      <c r="O51" s="161"/>
      <c r="P51" s="161"/>
      <c r="Q51" s="161"/>
      <c r="R51" s="161"/>
      <c r="S51" s="161"/>
      <c r="T51" s="161"/>
      <c r="U51" s="161"/>
      <c r="V51" s="161"/>
      <c r="W51" s="161"/>
    </row>
    <row r="52" spans="1:23" ht="12.75" x14ac:dyDescent="0.2">
      <c r="A52" s="364">
        <f t="shared" si="2"/>
        <v>2008</v>
      </c>
      <c r="B52" s="161"/>
      <c r="C52" s="376">
        <f t="shared" si="3"/>
        <v>675833</v>
      </c>
      <c r="D52" s="376">
        <f t="shared" si="4"/>
        <v>643020</v>
      </c>
      <c r="E52" s="376">
        <f t="shared" si="5"/>
        <v>777642</v>
      </c>
      <c r="F52" s="376">
        <f t="shared" si="6"/>
        <v>747921</v>
      </c>
      <c r="G52" s="376">
        <f t="shared" si="7"/>
        <v>642654</v>
      </c>
      <c r="H52" s="161"/>
      <c r="I52" s="376">
        <f t="shared" si="8"/>
        <v>5202900</v>
      </c>
      <c r="J52" s="161"/>
      <c r="K52" s="376">
        <f t="shared" si="9"/>
        <v>3487070</v>
      </c>
      <c r="L52" s="161"/>
      <c r="M52" s="161"/>
      <c r="N52" s="161"/>
      <c r="O52" s="161"/>
      <c r="P52" s="161"/>
      <c r="Q52" s="161"/>
      <c r="R52" s="161"/>
      <c r="S52" s="161"/>
      <c r="T52" s="161"/>
      <c r="U52" s="161"/>
      <c r="V52" s="161"/>
      <c r="W52" s="161"/>
    </row>
    <row r="53" spans="1:23" ht="12.75" x14ac:dyDescent="0.2">
      <c r="A53" s="364">
        <f t="shared" si="2"/>
        <v>2009</v>
      </c>
      <c r="B53" s="161"/>
      <c r="C53" s="376">
        <f t="shared" si="3"/>
        <v>681104</v>
      </c>
      <c r="D53" s="376">
        <f t="shared" si="4"/>
        <v>649499</v>
      </c>
      <c r="E53" s="376">
        <f t="shared" si="5"/>
        <v>761462</v>
      </c>
      <c r="F53" s="376">
        <f t="shared" si="6"/>
        <v>762682</v>
      </c>
      <c r="G53" s="376">
        <f t="shared" si="7"/>
        <v>649347</v>
      </c>
      <c r="H53" s="161"/>
      <c r="I53" s="376">
        <f t="shared" si="8"/>
        <v>5231900</v>
      </c>
      <c r="J53" s="161"/>
      <c r="K53" s="376">
        <f t="shared" si="9"/>
        <v>3504094</v>
      </c>
      <c r="L53" s="161"/>
      <c r="M53" s="161"/>
      <c r="N53" s="161"/>
      <c r="O53" s="161"/>
      <c r="P53" s="161"/>
      <c r="Q53" s="161"/>
      <c r="R53" s="161"/>
      <c r="S53" s="161"/>
      <c r="T53" s="161"/>
      <c r="U53" s="161"/>
      <c r="V53" s="161"/>
      <c r="W53" s="161"/>
    </row>
    <row r="54" spans="1:23" ht="12.75" x14ac:dyDescent="0.2">
      <c r="A54" s="364">
        <f t="shared" si="2"/>
        <v>2010</v>
      </c>
      <c r="B54" s="161"/>
      <c r="C54" s="376">
        <f t="shared" si="3"/>
        <v>685546</v>
      </c>
      <c r="D54" s="376">
        <f t="shared" si="4"/>
        <v>658425</v>
      </c>
      <c r="E54" s="376">
        <f t="shared" si="5"/>
        <v>743664</v>
      </c>
      <c r="F54" s="376">
        <f t="shared" si="6"/>
        <v>777564</v>
      </c>
      <c r="G54" s="376">
        <f t="shared" si="7"/>
        <v>658582</v>
      </c>
      <c r="H54" s="161"/>
      <c r="I54" s="376">
        <f t="shared" si="8"/>
        <v>5262200</v>
      </c>
      <c r="J54" s="161"/>
      <c r="K54" s="376">
        <f t="shared" si="9"/>
        <v>3523781</v>
      </c>
      <c r="L54" s="161"/>
      <c r="M54" s="161"/>
      <c r="N54" s="161"/>
      <c r="O54" s="161"/>
      <c r="P54" s="161"/>
      <c r="Q54" s="161"/>
      <c r="R54" s="161"/>
      <c r="S54" s="161"/>
      <c r="T54" s="161"/>
      <c r="U54" s="161"/>
      <c r="V54" s="161"/>
      <c r="W54" s="161"/>
    </row>
    <row r="55" spans="1:23" ht="12.75" x14ac:dyDescent="0.2">
      <c r="A55" s="364">
        <f t="shared" si="2"/>
        <v>2011</v>
      </c>
      <c r="B55" s="161"/>
      <c r="C55" s="376">
        <f t="shared" si="3"/>
        <v>692411</v>
      </c>
      <c r="D55" s="376">
        <f t="shared" si="4"/>
        <v>670135</v>
      </c>
      <c r="E55" s="376">
        <f t="shared" si="5"/>
        <v>729765</v>
      </c>
      <c r="F55" s="376">
        <f t="shared" si="6"/>
        <v>788086</v>
      </c>
      <c r="G55" s="376">
        <f t="shared" si="7"/>
        <v>668387</v>
      </c>
      <c r="H55" s="161"/>
      <c r="I55" s="376">
        <f t="shared" si="8"/>
        <v>5299900</v>
      </c>
      <c r="J55" s="161"/>
      <c r="K55" s="376">
        <f t="shared" si="9"/>
        <v>3548784</v>
      </c>
      <c r="L55" s="161"/>
      <c r="M55" s="161"/>
      <c r="N55" s="161"/>
      <c r="O55" s="161"/>
      <c r="P55" s="161"/>
      <c r="Q55" s="161"/>
      <c r="R55" s="161"/>
      <c r="S55" s="161"/>
      <c r="T55" s="161"/>
      <c r="U55" s="161"/>
      <c r="V55" s="161"/>
      <c r="W55" s="161"/>
    </row>
    <row r="56" spans="1:23" ht="12.75" x14ac:dyDescent="0.2">
      <c r="A56" s="364">
        <f t="shared" si="2"/>
        <v>2012</v>
      </c>
      <c r="B56" s="161"/>
      <c r="C56" s="376">
        <f t="shared" si="3"/>
        <v>690422</v>
      </c>
      <c r="D56" s="376">
        <f t="shared" si="4"/>
        <v>680012</v>
      </c>
      <c r="E56" s="376">
        <f t="shared" si="5"/>
        <v>707468</v>
      </c>
      <c r="F56" s="376">
        <f t="shared" si="6"/>
        <v>795012</v>
      </c>
      <c r="G56" s="376">
        <f t="shared" si="7"/>
        <v>661926</v>
      </c>
      <c r="H56" s="161"/>
      <c r="I56" s="376">
        <f t="shared" si="8"/>
        <v>5313600</v>
      </c>
      <c r="J56" s="161"/>
      <c r="K56" s="376">
        <f>SUM(C56:G56)</f>
        <v>3534840</v>
      </c>
      <c r="L56" s="161"/>
      <c r="M56" s="161"/>
      <c r="N56" s="161"/>
      <c r="O56" s="161"/>
      <c r="P56" s="161"/>
      <c r="Q56" s="161"/>
      <c r="R56" s="161"/>
      <c r="S56" s="161"/>
      <c r="T56" s="161"/>
      <c r="U56" s="161"/>
      <c r="V56" s="161"/>
      <c r="W56" s="161"/>
    </row>
    <row r="57" spans="1:23" ht="12.75" x14ac:dyDescent="0.2">
      <c r="A57" s="364">
        <f t="shared" si="2"/>
        <v>2013</v>
      </c>
      <c r="B57" s="161"/>
      <c r="C57" s="376">
        <f t="shared" si="3"/>
        <v>684541</v>
      </c>
      <c r="D57" s="376">
        <f t="shared" si="4"/>
        <v>691908</v>
      </c>
      <c r="E57" s="376">
        <f t="shared" si="5"/>
        <v>688418</v>
      </c>
      <c r="F57" s="376">
        <f t="shared" si="6"/>
        <v>800265</v>
      </c>
      <c r="G57" s="376">
        <f t="shared" si="7"/>
        <v>663701</v>
      </c>
      <c r="H57" s="161"/>
      <c r="I57" s="376">
        <f t="shared" si="8"/>
        <v>5327700</v>
      </c>
      <c r="J57" s="161"/>
      <c r="K57" s="376">
        <f>SUM(C57:G57)</f>
        <v>3528833</v>
      </c>
      <c r="L57" s="161"/>
      <c r="M57" s="161"/>
      <c r="N57" s="161"/>
      <c r="O57" s="161"/>
      <c r="P57" s="161"/>
      <c r="Q57" s="161"/>
      <c r="R57" s="161"/>
      <c r="S57" s="161"/>
      <c r="T57" s="161"/>
      <c r="U57" s="161"/>
      <c r="V57" s="161"/>
      <c r="W57" s="161"/>
    </row>
    <row r="58" spans="1:23" ht="12.75" x14ac:dyDescent="0.2">
      <c r="A58" s="364">
        <f t="shared" si="2"/>
        <v>2014</v>
      </c>
      <c r="B58" s="467"/>
      <c r="C58" s="376">
        <f t="shared" si="3"/>
        <v>678480</v>
      </c>
      <c r="D58" s="376">
        <f t="shared" si="4"/>
        <v>699659</v>
      </c>
      <c r="E58" s="376">
        <f t="shared" si="5"/>
        <v>675805</v>
      </c>
      <c r="F58" s="376">
        <f t="shared" si="6"/>
        <v>802181</v>
      </c>
      <c r="G58" s="376">
        <f t="shared" si="7"/>
        <v>670409</v>
      </c>
      <c r="H58" s="467"/>
      <c r="I58" s="376">
        <f t="shared" si="8"/>
        <v>5347600</v>
      </c>
      <c r="J58" s="467"/>
      <c r="K58" s="376">
        <f>SUM(C58:G58)</f>
        <v>3526534</v>
      </c>
      <c r="L58" s="467"/>
      <c r="M58" s="467"/>
      <c r="N58" s="467"/>
      <c r="O58" s="467"/>
      <c r="P58" s="467"/>
      <c r="Q58" s="467"/>
      <c r="R58" s="467"/>
      <c r="S58" s="467"/>
      <c r="T58" s="467"/>
      <c r="U58" s="467"/>
      <c r="V58" s="467"/>
      <c r="W58" s="467"/>
    </row>
    <row r="59" spans="1:23" ht="12.75" x14ac:dyDescent="0.2">
      <c r="A59" s="364"/>
      <c r="B59" s="467"/>
      <c r="C59" s="376"/>
      <c r="D59" s="376"/>
      <c r="E59" s="376"/>
      <c r="F59" s="376"/>
      <c r="G59" s="376"/>
      <c r="H59" s="467"/>
      <c r="I59" s="376"/>
      <c r="J59" s="467"/>
      <c r="K59" s="376"/>
      <c r="L59" s="467"/>
      <c r="M59" s="467"/>
      <c r="N59" s="467"/>
      <c r="O59" s="467"/>
      <c r="P59" s="467"/>
      <c r="Q59" s="467"/>
      <c r="R59" s="467"/>
      <c r="S59" s="467"/>
      <c r="T59" s="467"/>
      <c r="U59" s="467"/>
      <c r="V59" s="467"/>
      <c r="W59" s="467"/>
    </row>
    <row r="60" spans="1:23" ht="6" customHeight="1" x14ac:dyDescent="0.2">
      <c r="A60" s="161"/>
      <c r="B60" s="161"/>
      <c r="C60" s="161"/>
      <c r="D60" s="161"/>
      <c r="E60" s="161"/>
      <c r="F60" s="161"/>
      <c r="G60" s="161"/>
      <c r="H60" s="161"/>
      <c r="I60" s="161"/>
      <c r="J60" s="161"/>
      <c r="K60" s="161"/>
      <c r="L60" s="161"/>
      <c r="M60" s="161"/>
      <c r="N60" s="161"/>
      <c r="O60" s="161"/>
      <c r="P60" s="161"/>
      <c r="Q60" s="161"/>
      <c r="R60" s="161"/>
      <c r="S60" s="161"/>
      <c r="T60" s="161"/>
      <c r="U60" s="161"/>
      <c r="V60" s="161"/>
      <c r="W60" s="161"/>
    </row>
    <row r="61" spans="1:23" ht="12.75" x14ac:dyDescent="0.2">
      <c r="A61" s="1001" t="s">
        <v>148</v>
      </c>
      <c r="B61" s="1001"/>
      <c r="C61" s="1001"/>
      <c r="D61" s="1001"/>
      <c r="E61" s="1001"/>
      <c r="F61" s="161"/>
      <c r="G61" s="161"/>
      <c r="H61" s="161"/>
      <c r="I61" s="161"/>
      <c r="J61" s="161"/>
      <c r="K61" s="161"/>
      <c r="L61" s="161"/>
      <c r="M61" s="161"/>
      <c r="N61" s="161"/>
      <c r="O61" s="161"/>
      <c r="P61" s="161"/>
      <c r="Q61" s="161"/>
      <c r="R61" s="161"/>
      <c r="S61" s="161"/>
      <c r="T61" s="161"/>
      <c r="U61" s="161"/>
      <c r="V61" s="161"/>
      <c r="W61" s="161"/>
    </row>
    <row r="62" spans="1:23" ht="6" customHeight="1" x14ac:dyDescent="0.2">
      <c r="A62" s="161"/>
      <c r="B62" s="161"/>
      <c r="C62" s="161"/>
      <c r="D62" s="161"/>
      <c r="E62" s="161"/>
      <c r="F62" s="161"/>
      <c r="G62" s="161"/>
      <c r="H62" s="161"/>
      <c r="I62" s="161"/>
      <c r="J62" s="161"/>
      <c r="K62" s="161"/>
      <c r="L62" s="161"/>
      <c r="M62" s="161"/>
      <c r="N62" s="161"/>
      <c r="O62" s="161"/>
      <c r="P62" s="161"/>
      <c r="Q62" s="161"/>
      <c r="R62" s="161"/>
      <c r="S62" s="161"/>
      <c r="T62" s="161"/>
      <c r="U62" s="161"/>
      <c r="V62" s="161"/>
      <c r="W62" s="161"/>
    </row>
    <row r="63" spans="1:23" ht="12.75" x14ac:dyDescent="0.2">
      <c r="A63" s="364">
        <f>A44</f>
        <v>2000</v>
      </c>
      <c r="B63" s="161"/>
      <c r="C63" s="377">
        <f t="shared" ref="C63:G77" si="10">1000*C6/C44</f>
        <v>0.11633447596099449</v>
      </c>
      <c r="D63" s="377">
        <f t="shared" si="10"/>
        <v>0.17580454998918663</v>
      </c>
      <c r="E63" s="377">
        <f t="shared" si="10"/>
        <v>8.9105612103899723E-2</v>
      </c>
      <c r="F63" s="377">
        <f t="shared" si="10"/>
        <v>2.3556467059961516E-2</v>
      </c>
      <c r="G63" s="377">
        <f t="shared" si="10"/>
        <v>5.4922019885432667E-3</v>
      </c>
      <c r="H63" s="161"/>
      <c r="I63" s="377">
        <f t="shared" ref="I63:I77" si="11">1000*I6/I44</f>
        <v>5.7673999691878634E-2</v>
      </c>
      <c r="J63" s="161"/>
      <c r="K63" s="377">
        <f t="shared" ref="K63:K77" si="12">1000*K6/K44</f>
        <v>8.5824948205989446E-2</v>
      </c>
      <c r="L63" s="161"/>
      <c r="M63" s="161"/>
      <c r="N63" s="161"/>
      <c r="O63" s="161"/>
      <c r="P63" s="161"/>
      <c r="Q63" s="161"/>
      <c r="R63" s="161"/>
      <c r="S63" s="161"/>
      <c r="T63" s="161"/>
      <c r="U63" s="161"/>
      <c r="V63" s="161"/>
      <c r="W63" s="161"/>
    </row>
    <row r="64" spans="1:23" ht="12.75" x14ac:dyDescent="0.2">
      <c r="A64" s="364">
        <f t="shared" ref="A64:A77" si="13">A45</f>
        <v>2001</v>
      </c>
      <c r="B64" s="161"/>
      <c r="C64" s="377">
        <f t="shared" si="10"/>
        <v>0.12480252764612954</v>
      </c>
      <c r="D64" s="377">
        <f t="shared" si="10"/>
        <v>0.20111417251573718</v>
      </c>
      <c r="E64" s="377">
        <f t="shared" si="10"/>
        <v>8.9500332429806165E-2</v>
      </c>
      <c r="F64" s="377">
        <f t="shared" si="10"/>
        <v>4.498680145292857E-2</v>
      </c>
      <c r="G64" s="377">
        <f t="shared" si="10"/>
        <v>1.4500923527567162E-2</v>
      </c>
      <c r="H64" s="161"/>
      <c r="I64" s="377">
        <f t="shared" si="11"/>
        <v>6.5755696852414988E-2</v>
      </c>
      <c r="J64" s="161"/>
      <c r="K64" s="377">
        <f t="shared" si="12"/>
        <v>9.7851386416914932E-2</v>
      </c>
      <c r="L64" s="161"/>
      <c r="M64" s="161"/>
      <c r="N64" s="161"/>
      <c r="O64" s="161"/>
      <c r="P64" s="161"/>
      <c r="Q64" s="161"/>
      <c r="R64" s="161"/>
      <c r="S64" s="161"/>
      <c r="T64" s="161"/>
      <c r="U64" s="161"/>
      <c r="V64" s="161"/>
      <c r="W64" s="161"/>
    </row>
    <row r="65" spans="1:23" ht="12.75" x14ac:dyDescent="0.2">
      <c r="A65" s="364">
        <f t="shared" si="13"/>
        <v>2002</v>
      </c>
      <c r="B65" s="161"/>
      <c r="C65" s="377">
        <f t="shared" si="10"/>
        <v>0.15581250769324256</v>
      </c>
      <c r="D65" s="377">
        <f t="shared" si="10"/>
        <v>0.22768331483096374</v>
      </c>
      <c r="E65" s="377">
        <f t="shared" si="10"/>
        <v>0.11661999754083918</v>
      </c>
      <c r="F65" s="377">
        <f t="shared" si="10"/>
        <v>3.9519674943355135E-2</v>
      </c>
      <c r="G65" s="377">
        <f t="shared" si="10"/>
        <v>1.2192403087813171E-2</v>
      </c>
      <c r="H65" s="161"/>
      <c r="I65" s="377">
        <f t="shared" si="11"/>
        <v>7.5404658507698383E-2</v>
      </c>
      <c r="J65" s="161"/>
      <c r="K65" s="377">
        <f t="shared" si="12"/>
        <v>0.11279755190621911</v>
      </c>
      <c r="L65" s="161"/>
      <c r="M65" s="161"/>
      <c r="N65" s="161"/>
      <c r="O65" s="161"/>
      <c r="P65" s="161"/>
      <c r="Q65" s="161"/>
      <c r="R65" s="161"/>
      <c r="S65" s="161"/>
      <c r="T65" s="161"/>
      <c r="U65" s="161"/>
      <c r="V65" s="161"/>
      <c r="W65" s="161"/>
    </row>
    <row r="66" spans="1:23" ht="12.75" x14ac:dyDescent="0.2">
      <c r="A66" s="364">
        <f t="shared" si="13"/>
        <v>2003</v>
      </c>
      <c r="B66" s="161"/>
      <c r="C66" s="377">
        <f t="shared" si="10"/>
        <v>0.1201105016615286</v>
      </c>
      <c r="D66" s="377">
        <f t="shared" si="10"/>
        <v>0.18871427278264566</v>
      </c>
      <c r="E66" s="377">
        <f t="shared" si="10"/>
        <v>0.10211452711518897</v>
      </c>
      <c r="F66" s="377">
        <f t="shared" si="10"/>
        <v>2.9189708292650177E-2</v>
      </c>
      <c r="G66" s="377">
        <f t="shared" si="10"/>
        <v>1.8659754641189883E-2</v>
      </c>
      <c r="H66" s="161"/>
      <c r="I66" s="377">
        <f t="shared" si="11"/>
        <v>6.2937752786820553E-2</v>
      </c>
      <c r="J66" s="161"/>
      <c r="K66" s="377">
        <f t="shared" si="12"/>
        <v>9.2903562836793963E-2</v>
      </c>
      <c r="L66" s="161"/>
      <c r="M66" s="161"/>
      <c r="N66" s="161"/>
      <c r="O66" s="161"/>
      <c r="P66" s="161"/>
      <c r="Q66" s="161"/>
      <c r="R66" s="161"/>
      <c r="S66" s="161"/>
      <c r="T66" s="161"/>
      <c r="U66" s="161"/>
      <c r="V66" s="161"/>
      <c r="W66" s="161"/>
    </row>
    <row r="67" spans="1:23" ht="12.75" x14ac:dyDescent="0.2">
      <c r="A67" s="364">
        <f t="shared" si="13"/>
        <v>2004</v>
      </c>
      <c r="B67" s="161"/>
      <c r="C67" s="377">
        <f t="shared" si="10"/>
        <v>0.12410274481564613</v>
      </c>
      <c r="D67" s="377">
        <f t="shared" si="10"/>
        <v>0.21564285792417184</v>
      </c>
      <c r="E67" s="377">
        <f t="shared" si="10"/>
        <v>0.11558790900216225</v>
      </c>
      <c r="F67" s="377">
        <f t="shared" si="10"/>
        <v>5.0543486894073848E-2</v>
      </c>
      <c r="G67" s="377">
        <f t="shared" si="10"/>
        <v>3.3145289060065894E-3</v>
      </c>
      <c r="H67" s="161"/>
      <c r="I67" s="377">
        <f t="shared" si="11"/>
        <v>7.0019471707019651E-2</v>
      </c>
      <c r="J67" s="161"/>
      <c r="K67" s="377">
        <f t="shared" si="12"/>
        <v>0.10282350994551535</v>
      </c>
      <c r="L67" s="161"/>
      <c r="M67" s="161"/>
      <c r="N67" s="161"/>
      <c r="O67" s="161"/>
      <c r="P67" s="161"/>
      <c r="Q67" s="161"/>
      <c r="R67" s="161"/>
      <c r="S67" s="161"/>
      <c r="T67" s="161"/>
      <c r="U67" s="161"/>
      <c r="V67" s="161"/>
      <c r="W67" s="161"/>
    </row>
    <row r="68" spans="1:23" ht="12.75" x14ac:dyDescent="0.2">
      <c r="A68" s="364">
        <f t="shared" si="13"/>
        <v>2005</v>
      </c>
      <c r="B68" s="161"/>
      <c r="C68" s="377">
        <f t="shared" si="10"/>
        <v>7.1379755486369503E-2</v>
      </c>
      <c r="D68" s="377">
        <f t="shared" si="10"/>
        <v>0.16329555553462022</v>
      </c>
      <c r="E68" s="377">
        <f t="shared" si="10"/>
        <v>0.15827495374226055</v>
      </c>
      <c r="F68" s="377">
        <f t="shared" si="10"/>
        <v>5.265172590934511E-2</v>
      </c>
      <c r="G68" s="377">
        <f t="shared" si="10"/>
        <v>1.7893976562144153E-2</v>
      </c>
      <c r="H68" s="161"/>
      <c r="I68" s="377">
        <f t="shared" si="11"/>
        <v>6.5750851238699073E-2</v>
      </c>
      <c r="J68" s="161"/>
      <c r="K68" s="377">
        <f t="shared" si="12"/>
        <v>9.5339287589640928E-2</v>
      </c>
      <c r="L68" s="161"/>
      <c r="M68" s="161"/>
      <c r="N68" s="161"/>
      <c r="O68" s="161"/>
      <c r="P68" s="161"/>
      <c r="Q68" s="161"/>
      <c r="R68" s="161"/>
      <c r="S68" s="161"/>
      <c r="T68" s="161"/>
      <c r="U68" s="161"/>
      <c r="V68" s="161"/>
      <c r="W68" s="161"/>
    </row>
    <row r="69" spans="1:23" ht="12.75" x14ac:dyDescent="0.2">
      <c r="A69" s="364">
        <f t="shared" si="13"/>
        <v>2006</v>
      </c>
      <c r="B69" s="161"/>
      <c r="C69" s="377">
        <f t="shared" si="10"/>
        <v>0.10400212224620467</v>
      </c>
      <c r="D69" s="377">
        <f t="shared" si="10"/>
        <v>0.24292979644376017</v>
      </c>
      <c r="E69" s="377">
        <f t="shared" si="10"/>
        <v>0.15990833600896495</v>
      </c>
      <c r="F69" s="377">
        <f t="shared" si="10"/>
        <v>7.5489950749796947E-2</v>
      </c>
      <c r="G69" s="377">
        <f t="shared" si="10"/>
        <v>2.3925352898955258E-2</v>
      </c>
      <c r="H69" s="161"/>
      <c r="I69" s="377">
        <f t="shared" si="11"/>
        <v>8.1821900995499797E-2</v>
      </c>
      <c r="J69" s="161"/>
      <c r="K69" s="377">
        <f t="shared" si="12"/>
        <v>0.12202018837121395</v>
      </c>
      <c r="L69" s="161"/>
      <c r="M69" s="161"/>
      <c r="N69" s="161"/>
      <c r="O69" s="161"/>
      <c r="P69" s="161"/>
      <c r="Q69" s="161"/>
      <c r="R69" s="161"/>
      <c r="S69" s="161"/>
      <c r="T69" s="161"/>
      <c r="U69" s="161"/>
      <c r="V69" s="161"/>
      <c r="W69" s="161"/>
    </row>
    <row r="70" spans="1:23" ht="12.75" x14ac:dyDescent="0.2">
      <c r="A70" s="364">
        <f t="shared" si="13"/>
        <v>2007</v>
      </c>
      <c r="B70" s="161"/>
      <c r="C70" s="377">
        <f t="shared" si="10"/>
        <v>0.14012888876300478</v>
      </c>
      <c r="D70" s="377">
        <f t="shared" si="10"/>
        <v>0.23348742458669591</v>
      </c>
      <c r="E70" s="377">
        <f t="shared" si="10"/>
        <v>0.18886076398615359</v>
      </c>
      <c r="F70" s="377">
        <f t="shared" si="10"/>
        <v>6.1466592906755178E-2</v>
      </c>
      <c r="G70" s="377">
        <f t="shared" si="10"/>
        <v>1.7302181018563668E-2</v>
      </c>
      <c r="H70" s="161"/>
      <c r="I70" s="377">
        <f t="shared" si="11"/>
        <v>8.800773694390715E-2</v>
      </c>
      <c r="J70" s="161"/>
      <c r="K70" s="377">
        <f t="shared" si="12"/>
        <v>0.12926439040154195</v>
      </c>
      <c r="L70" s="161"/>
      <c r="M70" s="161"/>
      <c r="N70" s="161"/>
      <c r="O70" s="161"/>
      <c r="P70" s="161"/>
      <c r="Q70" s="161"/>
      <c r="R70" s="161"/>
      <c r="S70" s="161"/>
      <c r="T70" s="161"/>
      <c r="U70" s="161"/>
      <c r="V70" s="161"/>
      <c r="W70" s="161"/>
    </row>
    <row r="71" spans="1:23" ht="12.75" x14ac:dyDescent="0.2">
      <c r="A71" s="364">
        <f t="shared" si="13"/>
        <v>2008</v>
      </c>
      <c r="B71" s="161"/>
      <c r="C71" s="377">
        <f t="shared" si="10"/>
        <v>0.13612830388572325</v>
      </c>
      <c r="D71" s="377">
        <f t="shared" si="10"/>
        <v>0.32813909365183042</v>
      </c>
      <c r="E71" s="377">
        <f t="shared" si="10"/>
        <v>0.22375334665565902</v>
      </c>
      <c r="F71" s="377">
        <f t="shared" si="10"/>
        <v>9.4929812105824005E-2</v>
      </c>
      <c r="G71" s="377">
        <f t="shared" si="10"/>
        <v>2.6452803530360038E-2</v>
      </c>
      <c r="H71" s="161"/>
      <c r="I71" s="377">
        <f t="shared" si="11"/>
        <v>0.11032308904649331</v>
      </c>
      <c r="J71" s="161"/>
      <c r="K71" s="377">
        <f t="shared" si="12"/>
        <v>0.16202714599936335</v>
      </c>
      <c r="L71" s="161"/>
      <c r="M71" s="161"/>
      <c r="N71" s="161"/>
      <c r="O71" s="161"/>
      <c r="P71" s="161"/>
      <c r="Q71" s="161"/>
      <c r="R71" s="161"/>
      <c r="S71" s="161"/>
      <c r="T71" s="161"/>
      <c r="U71" s="161"/>
      <c r="V71" s="161"/>
      <c r="W71" s="161"/>
    </row>
    <row r="72" spans="1:23" ht="12.75" x14ac:dyDescent="0.2">
      <c r="A72" s="364">
        <f t="shared" si="13"/>
        <v>2009</v>
      </c>
      <c r="B72" s="161"/>
      <c r="C72" s="377">
        <f t="shared" si="10"/>
        <v>0.10130611477835984</v>
      </c>
      <c r="D72" s="377">
        <f t="shared" si="10"/>
        <v>0.27405738884894359</v>
      </c>
      <c r="E72" s="377">
        <f t="shared" si="10"/>
        <v>0.24820673914128347</v>
      </c>
      <c r="F72" s="377">
        <f t="shared" si="10"/>
        <v>0.10227067113161187</v>
      </c>
      <c r="G72" s="377">
        <f t="shared" si="10"/>
        <v>3.0800173096972805E-2</v>
      </c>
      <c r="H72" s="161"/>
      <c r="I72" s="377">
        <f t="shared" si="11"/>
        <v>0.10416865765782986</v>
      </c>
      <c r="J72" s="161"/>
      <c r="K72" s="377">
        <f t="shared" si="12"/>
        <v>0.15239317210097675</v>
      </c>
      <c r="L72" s="161"/>
      <c r="M72" s="161"/>
      <c r="N72" s="161"/>
      <c r="O72" s="161"/>
      <c r="P72" s="161"/>
      <c r="Q72" s="161"/>
      <c r="R72" s="161"/>
      <c r="S72" s="161"/>
      <c r="T72" s="161"/>
      <c r="U72" s="161"/>
      <c r="V72" s="161"/>
      <c r="W72" s="161"/>
    </row>
    <row r="73" spans="1:23" ht="12.75" x14ac:dyDescent="0.2">
      <c r="A73" s="364">
        <f t="shared" si="13"/>
        <v>2010</v>
      </c>
      <c r="B73" s="161"/>
      <c r="C73" s="378">
        <f t="shared" si="10"/>
        <v>9.4814935832168809E-2</v>
      </c>
      <c r="D73" s="378">
        <f t="shared" si="10"/>
        <v>0.24452291453088809</v>
      </c>
      <c r="E73" s="378">
        <f t="shared" si="10"/>
        <v>0.21246154177155274</v>
      </c>
      <c r="F73" s="378">
        <f t="shared" si="10"/>
        <v>9.7741150567670312E-2</v>
      </c>
      <c r="G73" s="378">
        <f t="shared" si="10"/>
        <v>3.0368276084071534E-2</v>
      </c>
      <c r="H73" s="161"/>
      <c r="I73" s="378">
        <f t="shared" si="11"/>
        <v>9.2166774352932232E-2</v>
      </c>
      <c r="J73" s="161"/>
      <c r="K73" s="377">
        <f t="shared" si="12"/>
        <v>0.13621731884018898</v>
      </c>
      <c r="L73" s="161"/>
      <c r="M73" s="161"/>
      <c r="N73" s="161"/>
      <c r="O73" s="161"/>
      <c r="P73" s="161"/>
      <c r="Q73" s="161"/>
      <c r="R73" s="161"/>
      <c r="S73" s="161"/>
      <c r="T73" s="161"/>
      <c r="U73" s="161"/>
      <c r="V73" s="161"/>
      <c r="W73" s="161"/>
    </row>
    <row r="74" spans="1:23" ht="12.75" x14ac:dyDescent="0.2">
      <c r="A74" s="364">
        <f t="shared" si="13"/>
        <v>2011</v>
      </c>
      <c r="B74" s="161"/>
      <c r="C74" s="378">
        <f t="shared" si="10"/>
        <v>8.3765278136829144E-2</v>
      </c>
      <c r="D74" s="378">
        <f t="shared" si="10"/>
        <v>0.27457154155505981</v>
      </c>
      <c r="E74" s="378">
        <f t="shared" si="10"/>
        <v>0.29050447746877417</v>
      </c>
      <c r="F74" s="378">
        <f t="shared" si="10"/>
        <v>0.11927632263483935</v>
      </c>
      <c r="G74" s="378">
        <f t="shared" si="10"/>
        <v>3.8899619531798192E-2</v>
      </c>
      <c r="H74" s="161"/>
      <c r="I74" s="378">
        <f t="shared" si="11"/>
        <v>0.11019075831619464</v>
      </c>
      <c r="J74" s="161"/>
      <c r="K74" s="377">
        <f t="shared" si="12"/>
        <v>0.1617455443892894</v>
      </c>
      <c r="L74" s="161"/>
      <c r="M74" s="161"/>
      <c r="N74" s="161"/>
      <c r="O74" s="161"/>
      <c r="P74" s="161"/>
      <c r="Q74" s="161"/>
      <c r="R74" s="161"/>
      <c r="S74" s="161"/>
      <c r="T74" s="161"/>
      <c r="U74" s="161"/>
      <c r="V74" s="161"/>
      <c r="W74" s="161"/>
    </row>
    <row r="75" spans="1:23" ht="12.75" x14ac:dyDescent="0.2">
      <c r="A75" s="364">
        <f t="shared" si="13"/>
        <v>2012</v>
      </c>
      <c r="B75" s="161"/>
      <c r="C75" s="378">
        <f t="shared" si="10"/>
        <v>6.6625918641063001E-2</v>
      </c>
      <c r="D75" s="378">
        <f t="shared" si="10"/>
        <v>0.2514661505973424</v>
      </c>
      <c r="E75" s="378">
        <f t="shared" si="10"/>
        <v>0.28128480722803012</v>
      </c>
      <c r="F75" s="378">
        <f t="shared" si="10"/>
        <v>0.144651904625339</v>
      </c>
      <c r="G75" s="378">
        <f t="shared" si="10"/>
        <v>5.1365258352142083E-2</v>
      </c>
      <c r="H75" s="161"/>
      <c r="I75" s="378">
        <f t="shared" si="11"/>
        <v>0.10934206564287866</v>
      </c>
      <c r="J75" s="161"/>
      <c r="K75" s="377">
        <f t="shared" si="12"/>
        <v>0.15983750325332971</v>
      </c>
      <c r="L75" s="161"/>
      <c r="M75" s="161"/>
      <c r="N75" s="161"/>
      <c r="O75" s="161"/>
      <c r="P75" s="161"/>
      <c r="Q75" s="161"/>
      <c r="R75" s="161"/>
      <c r="S75" s="161"/>
      <c r="T75" s="161"/>
      <c r="U75" s="161"/>
      <c r="V75" s="161"/>
      <c r="W75" s="161"/>
    </row>
    <row r="76" spans="1:23" ht="12.75" x14ac:dyDescent="0.2">
      <c r="A76" s="364">
        <f t="shared" si="13"/>
        <v>2013</v>
      </c>
      <c r="B76" s="161"/>
      <c r="C76" s="378">
        <f t="shared" si="10"/>
        <v>4.6746652136248963E-2</v>
      </c>
      <c r="D76" s="378">
        <f t="shared" si="10"/>
        <v>0.19944848159003797</v>
      </c>
      <c r="E76" s="378">
        <f t="shared" si="10"/>
        <v>0.26727947264597962</v>
      </c>
      <c r="F76" s="378">
        <f t="shared" si="10"/>
        <v>0.15619825932659806</v>
      </c>
      <c r="G76" s="378">
        <f t="shared" si="10"/>
        <v>5.8761400088292767E-2</v>
      </c>
      <c r="H76" s="161"/>
      <c r="I76" s="378">
        <f t="shared" si="11"/>
        <v>9.891698106124594E-2</v>
      </c>
      <c r="J76" s="161"/>
      <c r="K76" s="377">
        <f t="shared" si="12"/>
        <v>0.14679073790117017</v>
      </c>
      <c r="L76" s="161"/>
      <c r="M76" s="161"/>
      <c r="N76" s="161"/>
      <c r="O76" s="161"/>
      <c r="P76" s="161"/>
      <c r="Q76" s="161"/>
      <c r="R76" s="161"/>
      <c r="S76" s="161"/>
      <c r="T76" s="161"/>
      <c r="U76" s="161"/>
      <c r="V76" s="161"/>
      <c r="W76" s="161"/>
    </row>
    <row r="77" spans="1:23" ht="12.75" x14ac:dyDescent="0.2">
      <c r="A77" s="364">
        <f t="shared" si="13"/>
        <v>2014</v>
      </c>
      <c r="B77" s="467"/>
      <c r="C77" s="378">
        <f t="shared" si="10"/>
        <v>6.7798608654639783E-2</v>
      </c>
      <c r="D77" s="378">
        <f t="shared" si="10"/>
        <v>0.2243950267201594</v>
      </c>
      <c r="E77" s="378">
        <f t="shared" si="10"/>
        <v>0.31517967461027957</v>
      </c>
      <c r="F77" s="378">
        <f t="shared" si="10"/>
        <v>0.18449701501282129</v>
      </c>
      <c r="G77" s="378">
        <f t="shared" si="10"/>
        <v>5.3698563115948623E-2</v>
      </c>
      <c r="H77" s="467"/>
      <c r="I77" s="378">
        <f t="shared" si="11"/>
        <v>0.11463086244296507</v>
      </c>
      <c r="J77" s="467"/>
      <c r="K77" s="377">
        <f t="shared" si="12"/>
        <v>0.17013872544543737</v>
      </c>
      <c r="L77" s="467"/>
      <c r="M77" s="467"/>
      <c r="N77" s="467"/>
      <c r="O77" s="467"/>
      <c r="P77" s="467"/>
      <c r="Q77" s="467"/>
      <c r="R77" s="467"/>
      <c r="S77" s="467"/>
      <c r="T77" s="467"/>
      <c r="U77" s="467"/>
      <c r="V77" s="467"/>
      <c r="W77" s="467"/>
    </row>
    <row r="79" spans="1:23" x14ac:dyDescent="0.2">
      <c r="A79" s="982" t="s">
        <v>440</v>
      </c>
      <c r="B79" s="983"/>
    </row>
  </sheetData>
  <mergeCells count="10">
    <mergeCell ref="A79:B79"/>
    <mergeCell ref="A22:H22"/>
    <mergeCell ref="A3:A4"/>
    <mergeCell ref="B3:F3"/>
    <mergeCell ref="R1:T1"/>
    <mergeCell ref="A1:I1"/>
    <mergeCell ref="A5:B5"/>
    <mergeCell ref="L22:T22"/>
    <mergeCell ref="A41:H41"/>
    <mergeCell ref="A61:E61"/>
  </mergeCells>
  <phoneticPr fontId="13" type="noConversion"/>
  <hyperlinks>
    <hyperlink ref="R1:T1" location="Contents!A1" display="Back to contents"/>
  </hyperlinks>
  <pageMargins left="0.74803149606299213" right="0.74803149606299213" top="0.43307086614173229" bottom="0.47244094488188981" header="0.31496062992125984" footer="0.31496062992125984"/>
  <pageSetup paperSize="9" scale="70" fitToHeight="2" orientation="landscape" r:id="rId1"/>
  <headerFooter alignWithMargins="0"/>
  <rowBreaks count="1" manualBreakCount="1">
    <brk id="5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U39"/>
  <sheetViews>
    <sheetView workbookViewId="0">
      <selection sqref="A1:Q3"/>
    </sheetView>
  </sheetViews>
  <sheetFormatPr defaultColWidth="9.1640625" defaultRowHeight="12.75" x14ac:dyDescent="0.2"/>
  <cols>
    <col min="1" max="8" width="9.1640625" style="161"/>
    <col min="9" max="9" width="3.83203125" style="161" customWidth="1"/>
    <col min="10" max="17" width="9.1640625" style="161"/>
    <col min="18" max="18" width="2.83203125" style="467" customWidth="1"/>
    <col min="19" max="16384" width="9.1640625" style="161"/>
  </cols>
  <sheetData>
    <row r="1" spans="1:21" ht="27" customHeight="1" x14ac:dyDescent="0.2">
      <c r="A1" s="1010" t="s">
        <v>409</v>
      </c>
      <c r="B1" s="1010"/>
      <c r="C1" s="1010"/>
      <c r="D1" s="1010"/>
      <c r="E1" s="1010"/>
      <c r="F1" s="1010"/>
      <c r="G1" s="1010"/>
      <c r="H1" s="1010"/>
      <c r="I1" s="1010"/>
      <c r="J1" s="1010"/>
      <c r="K1" s="1010"/>
      <c r="L1" s="1010"/>
      <c r="M1" s="1010"/>
      <c r="N1" s="1010"/>
      <c r="O1" s="1010"/>
      <c r="P1" s="1010"/>
      <c r="Q1" s="1010"/>
      <c r="R1" s="470"/>
      <c r="S1" s="756" t="s">
        <v>423</v>
      </c>
      <c r="T1" s="756"/>
      <c r="U1" s="756"/>
    </row>
    <row r="2" spans="1:21" ht="13.15" customHeight="1" x14ac:dyDescent="0.2">
      <c r="A2" s="1010"/>
      <c r="B2" s="1010"/>
      <c r="C2" s="1010"/>
      <c r="D2" s="1010"/>
      <c r="E2" s="1010"/>
      <c r="F2" s="1010"/>
      <c r="G2" s="1010"/>
      <c r="H2" s="1010"/>
      <c r="I2" s="1010"/>
      <c r="J2" s="1010"/>
      <c r="K2" s="1010"/>
      <c r="L2" s="1010"/>
      <c r="M2" s="1010"/>
      <c r="N2" s="1010"/>
      <c r="O2" s="1010"/>
      <c r="P2" s="1010"/>
      <c r="Q2" s="1010"/>
    </row>
    <row r="3" spans="1:21" x14ac:dyDescent="0.2">
      <c r="A3" s="1010"/>
      <c r="B3" s="1010"/>
      <c r="C3" s="1010"/>
      <c r="D3" s="1010"/>
      <c r="E3" s="1010"/>
      <c r="F3" s="1010"/>
      <c r="G3" s="1010"/>
      <c r="H3" s="1010"/>
      <c r="I3" s="1010"/>
      <c r="J3" s="1010"/>
      <c r="K3" s="1010"/>
      <c r="L3" s="1010"/>
      <c r="M3" s="1010"/>
      <c r="N3" s="1010"/>
      <c r="O3" s="1010"/>
      <c r="P3" s="1010"/>
      <c r="Q3" s="1010"/>
    </row>
    <row r="4" spans="1:21" ht="13.15" customHeight="1" x14ac:dyDescent="0.2"/>
    <row r="5" spans="1:21" s="740" customFormat="1" ht="13.15" customHeight="1" x14ac:dyDescent="0.2">
      <c r="A5" s="1009" t="s">
        <v>773</v>
      </c>
      <c r="B5" s="1009"/>
      <c r="C5" s="1009"/>
      <c r="D5" s="1009"/>
      <c r="E5" s="1009"/>
      <c r="F5" s="1009"/>
      <c r="G5" s="1009"/>
      <c r="H5" s="1009"/>
      <c r="I5" s="1009"/>
      <c r="J5" s="1009"/>
      <c r="K5" s="1009"/>
      <c r="L5" s="1009"/>
      <c r="M5" s="1009"/>
      <c r="N5" s="1009"/>
    </row>
    <row r="6" spans="1:21" s="740" customFormat="1" ht="13.15" customHeight="1" x14ac:dyDescent="0.2">
      <c r="A6" s="741"/>
      <c r="B6" s="741"/>
      <c r="C6" s="741"/>
      <c r="D6" s="741"/>
      <c r="E6" s="741"/>
      <c r="F6" s="741"/>
      <c r="G6" s="741"/>
      <c r="H6" s="741"/>
      <c r="I6" s="741"/>
      <c r="J6" s="741"/>
      <c r="K6" s="741"/>
      <c r="L6" s="741"/>
      <c r="M6" s="741"/>
      <c r="N6" s="741"/>
      <c r="O6" s="741"/>
      <c r="P6" s="741"/>
    </row>
    <row r="7" spans="1:21" s="740" customFormat="1" ht="13.15" customHeight="1" x14ac:dyDescent="0.2">
      <c r="A7" s="1009" t="s">
        <v>410</v>
      </c>
      <c r="B7" s="1009"/>
      <c r="C7" s="1009"/>
      <c r="D7" s="1009"/>
      <c r="E7" s="1009"/>
      <c r="F7" s="1009"/>
      <c r="G7" s="1009"/>
      <c r="H7" s="1009"/>
      <c r="I7" s="1009"/>
      <c r="J7" s="1009"/>
      <c r="K7" s="1009"/>
      <c r="L7" s="1009"/>
      <c r="M7" s="1009"/>
      <c r="N7" s="1009"/>
      <c r="O7" s="1009"/>
      <c r="P7" s="1009"/>
    </row>
    <row r="8" spans="1:21" x14ac:dyDescent="0.2">
      <c r="A8" s="380"/>
      <c r="B8" s="380"/>
      <c r="C8" s="380"/>
      <c r="D8" s="380"/>
      <c r="E8" s="380"/>
      <c r="F8" s="380"/>
      <c r="G8" s="380"/>
      <c r="H8" s="380"/>
    </row>
    <row r="9" spans="1:21" ht="15" customHeight="1" x14ac:dyDescent="0.2">
      <c r="A9" s="1009" t="s">
        <v>411</v>
      </c>
      <c r="B9" s="1009"/>
      <c r="C9" s="1009"/>
      <c r="D9" s="1009"/>
      <c r="E9" s="1009"/>
      <c r="F9" s="1009"/>
      <c r="G9" s="1009"/>
      <c r="H9" s="1009"/>
      <c r="I9" s="1009"/>
      <c r="J9" s="1009"/>
      <c r="K9" s="1009"/>
      <c r="L9" s="1009"/>
      <c r="M9" s="1009"/>
      <c r="N9" s="1009"/>
      <c r="O9" s="1009"/>
      <c r="P9" s="1009"/>
    </row>
    <row r="10" spans="1:21" x14ac:dyDescent="0.2">
      <c r="A10" s="379"/>
      <c r="B10" s="379"/>
      <c r="C10" s="382"/>
      <c r="D10" s="382"/>
      <c r="E10" s="382"/>
      <c r="F10" s="382"/>
      <c r="G10" s="382"/>
      <c r="H10" s="382"/>
    </row>
    <row r="11" spans="1:21" x14ac:dyDescent="0.2">
      <c r="A11" s="379"/>
      <c r="B11" s="379"/>
      <c r="C11" s="383"/>
      <c r="D11" s="383"/>
      <c r="E11" s="383"/>
      <c r="F11" s="383"/>
      <c r="G11" s="383"/>
      <c r="H11" s="383" t="s">
        <v>108</v>
      </c>
      <c r="J11" s="1001" t="s">
        <v>412</v>
      </c>
      <c r="K11" s="1001"/>
      <c r="L11" s="1001"/>
      <c r="M11" s="1001"/>
      <c r="N11" s="1001"/>
    </row>
    <row r="12" spans="1:21" x14ac:dyDescent="0.2">
      <c r="A12" s="379"/>
      <c r="B12" s="379"/>
      <c r="C12" s="383">
        <v>2010</v>
      </c>
      <c r="D12" s="383">
        <v>2011</v>
      </c>
      <c r="E12" s="383">
        <v>2012</v>
      </c>
      <c r="F12" s="383">
        <v>2013</v>
      </c>
      <c r="G12" s="383">
        <v>2014</v>
      </c>
      <c r="H12" s="383"/>
      <c r="J12" s="36"/>
    </row>
    <row r="13" spans="1:21" x14ac:dyDescent="0.2">
      <c r="A13" s="379" t="s">
        <v>108</v>
      </c>
      <c r="B13" s="379"/>
      <c r="C13" s="382">
        <v>485</v>
      </c>
      <c r="D13" s="382">
        <v>584</v>
      </c>
      <c r="E13" s="382">
        <v>581</v>
      </c>
      <c r="F13" s="382">
        <v>527</v>
      </c>
      <c r="G13" s="382">
        <v>613</v>
      </c>
      <c r="H13" s="384">
        <f>SUM(C13:G13)</f>
        <v>2790</v>
      </c>
      <c r="I13" s="162"/>
      <c r="J13" s="381">
        <f>H13/5</f>
        <v>558</v>
      </c>
    </row>
    <row r="14" spans="1:21" x14ac:dyDescent="0.2">
      <c r="A14" s="379"/>
      <c r="B14" s="379"/>
      <c r="C14" s="382"/>
      <c r="D14" s="382"/>
      <c r="E14" s="382"/>
      <c r="F14" s="382"/>
      <c r="G14" s="382"/>
      <c r="H14" s="384"/>
      <c r="I14" s="162"/>
      <c r="J14" s="381"/>
    </row>
    <row r="15" spans="1:21" x14ac:dyDescent="0.2">
      <c r="A15" s="379" t="s">
        <v>89</v>
      </c>
      <c r="B15" s="379"/>
      <c r="C15" s="225"/>
      <c r="D15" s="225"/>
      <c r="E15" s="225"/>
      <c r="F15" s="225"/>
      <c r="G15" s="382"/>
      <c r="H15" s="384"/>
      <c r="I15" s="162"/>
      <c r="J15" s="381"/>
    </row>
    <row r="16" spans="1:21" x14ac:dyDescent="0.2">
      <c r="A16" s="379" t="s">
        <v>216</v>
      </c>
      <c r="B16" s="379"/>
      <c r="C16" s="382">
        <v>122</v>
      </c>
      <c r="D16" s="382">
        <v>155</v>
      </c>
      <c r="E16" s="382">
        <v>165</v>
      </c>
      <c r="F16" s="382">
        <v>134</v>
      </c>
      <c r="G16" s="382">
        <v>161</v>
      </c>
      <c r="H16" s="384">
        <f t="shared" ref="H16:H37" si="0">SUM(C16:G16)</f>
        <v>737</v>
      </c>
      <c r="I16" s="162"/>
      <c r="J16" s="381">
        <f>H16/5</f>
        <v>147.4</v>
      </c>
    </row>
    <row r="17" spans="1:10" x14ac:dyDescent="0.2">
      <c r="A17" s="379" t="s">
        <v>88</v>
      </c>
      <c r="B17" s="379"/>
      <c r="C17" s="382">
        <v>363</v>
      </c>
      <c r="D17" s="382">
        <v>429</v>
      </c>
      <c r="E17" s="382">
        <v>416</v>
      </c>
      <c r="F17" s="382">
        <v>393</v>
      </c>
      <c r="G17" s="382">
        <v>452</v>
      </c>
      <c r="H17" s="384">
        <f t="shared" si="0"/>
        <v>2053</v>
      </c>
      <c r="I17" s="162"/>
      <c r="J17" s="381">
        <f>H17/5</f>
        <v>410.6</v>
      </c>
    </row>
    <row r="18" spans="1:10" x14ac:dyDescent="0.2">
      <c r="A18" s="379"/>
      <c r="B18" s="379"/>
      <c r="C18" s="382"/>
      <c r="D18" s="382"/>
      <c r="E18" s="382"/>
      <c r="F18" s="382"/>
      <c r="G18" s="382"/>
      <c r="H18" s="384"/>
      <c r="I18" s="162"/>
      <c r="J18" s="381"/>
    </row>
    <row r="19" spans="1:10" x14ac:dyDescent="0.2">
      <c r="A19" s="1009" t="s">
        <v>107</v>
      </c>
      <c r="B19" s="1009"/>
      <c r="C19" s="1009"/>
      <c r="D19" s="225"/>
      <c r="E19" s="225"/>
      <c r="F19" s="225"/>
      <c r="G19" s="382"/>
      <c r="H19" s="384"/>
      <c r="I19" s="162"/>
      <c r="J19" s="381"/>
    </row>
    <row r="20" spans="1:10" x14ac:dyDescent="0.2">
      <c r="A20" s="379" t="s">
        <v>109</v>
      </c>
      <c r="B20" s="379"/>
      <c r="C20" s="382">
        <v>0</v>
      </c>
      <c r="D20" s="382">
        <v>0</v>
      </c>
      <c r="E20" s="382">
        <v>0</v>
      </c>
      <c r="F20" s="382">
        <v>0</v>
      </c>
      <c r="G20" s="382">
        <v>1</v>
      </c>
      <c r="H20" s="384">
        <f t="shared" si="0"/>
        <v>1</v>
      </c>
      <c r="I20" s="162"/>
      <c r="J20" s="381"/>
    </row>
    <row r="21" spans="1:10" x14ac:dyDescent="0.2">
      <c r="A21" s="379" t="s">
        <v>110</v>
      </c>
      <c r="B21" s="379"/>
      <c r="C21" s="382">
        <v>65</v>
      </c>
      <c r="D21" s="382">
        <v>58</v>
      </c>
      <c r="E21" s="382">
        <v>46</v>
      </c>
      <c r="F21" s="382">
        <v>32</v>
      </c>
      <c r="G21" s="382">
        <v>46</v>
      </c>
      <c r="H21" s="384">
        <f t="shared" si="0"/>
        <v>247</v>
      </c>
      <c r="I21" s="162"/>
      <c r="J21" s="381">
        <f>H21/5</f>
        <v>49.4</v>
      </c>
    </row>
    <row r="22" spans="1:10" x14ac:dyDescent="0.2">
      <c r="A22" s="379" t="s">
        <v>45</v>
      </c>
      <c r="B22" s="379"/>
      <c r="C22" s="382">
        <v>161</v>
      </c>
      <c r="D22" s="382">
        <v>184</v>
      </c>
      <c r="E22" s="382">
        <v>171</v>
      </c>
      <c r="F22" s="382">
        <v>138</v>
      </c>
      <c r="G22" s="382">
        <v>157</v>
      </c>
      <c r="H22" s="384">
        <f t="shared" si="0"/>
        <v>811</v>
      </c>
      <c r="I22" s="162"/>
      <c r="J22" s="381">
        <f>H22/5</f>
        <v>162.19999999999999</v>
      </c>
    </row>
    <row r="23" spans="1:10" x14ac:dyDescent="0.2">
      <c r="A23" s="379" t="s">
        <v>6</v>
      </c>
      <c r="B23" s="379"/>
      <c r="C23" s="382">
        <v>254</v>
      </c>
      <c r="D23" s="382">
        <v>332</v>
      </c>
      <c r="E23" s="382">
        <v>348</v>
      </c>
      <c r="F23" s="382">
        <v>348</v>
      </c>
      <c r="G23" s="382">
        <v>397</v>
      </c>
      <c r="H23" s="384">
        <f t="shared" si="0"/>
        <v>1679</v>
      </c>
      <c r="I23" s="162"/>
      <c r="J23" s="381">
        <f>H23/5</f>
        <v>335.8</v>
      </c>
    </row>
    <row r="24" spans="1:10" x14ac:dyDescent="0.2">
      <c r="A24" s="379" t="s">
        <v>112</v>
      </c>
      <c r="B24" s="379"/>
      <c r="C24" s="382">
        <v>5</v>
      </c>
      <c r="D24" s="382">
        <v>10</v>
      </c>
      <c r="E24" s="382">
        <v>16</v>
      </c>
      <c r="F24" s="382">
        <v>9</v>
      </c>
      <c r="G24" s="382">
        <v>12</v>
      </c>
      <c r="H24" s="384">
        <f t="shared" si="0"/>
        <v>52</v>
      </c>
      <c r="I24" s="162"/>
      <c r="J24" s="381"/>
    </row>
    <row r="25" spans="1:10" x14ac:dyDescent="0.2">
      <c r="A25" s="379"/>
      <c r="B25" s="379"/>
      <c r="C25" s="382"/>
      <c r="D25" s="382"/>
      <c r="E25" s="382"/>
      <c r="F25" s="382"/>
      <c r="G25" s="382"/>
      <c r="H25" s="384"/>
      <c r="I25" s="162"/>
      <c r="J25" s="381"/>
    </row>
    <row r="26" spans="1:10" x14ac:dyDescent="0.2">
      <c r="A26" s="379" t="s">
        <v>89</v>
      </c>
      <c r="B26" s="1009" t="s">
        <v>107</v>
      </c>
      <c r="C26" s="1009"/>
      <c r="D26" s="225"/>
      <c r="E26" s="225"/>
      <c r="F26" s="225"/>
      <c r="G26" s="382"/>
      <c r="H26" s="384"/>
      <c r="I26" s="162"/>
      <c r="J26" s="381"/>
    </row>
    <row r="27" spans="1:10" x14ac:dyDescent="0.2">
      <c r="A27" s="379" t="s">
        <v>216</v>
      </c>
      <c r="B27" s="379" t="s">
        <v>109</v>
      </c>
      <c r="C27" s="382">
        <v>0</v>
      </c>
      <c r="D27" s="382">
        <v>0</v>
      </c>
      <c r="E27" s="382">
        <v>0</v>
      </c>
      <c r="F27" s="382">
        <v>0</v>
      </c>
      <c r="G27" s="382">
        <v>1</v>
      </c>
      <c r="H27" s="384">
        <f t="shared" si="0"/>
        <v>1</v>
      </c>
      <c r="I27" s="162"/>
      <c r="J27" s="381"/>
    </row>
    <row r="28" spans="1:10" x14ac:dyDescent="0.2">
      <c r="A28" s="379"/>
      <c r="B28" s="379" t="s">
        <v>110</v>
      </c>
      <c r="C28" s="382">
        <v>16</v>
      </c>
      <c r="D28" s="382">
        <v>11</v>
      </c>
      <c r="E28" s="382">
        <v>13</v>
      </c>
      <c r="F28" s="382">
        <v>4</v>
      </c>
      <c r="G28" s="382">
        <v>9</v>
      </c>
      <c r="H28" s="384">
        <f t="shared" si="0"/>
        <v>53</v>
      </c>
      <c r="I28" s="162"/>
      <c r="J28" s="381">
        <f>H28/5</f>
        <v>10.6</v>
      </c>
    </row>
    <row r="29" spans="1:10" x14ac:dyDescent="0.2">
      <c r="A29" s="379"/>
      <c r="B29" s="379" t="s">
        <v>45</v>
      </c>
      <c r="C29" s="382">
        <v>37</v>
      </c>
      <c r="D29" s="382">
        <v>40</v>
      </c>
      <c r="E29" s="382">
        <v>35</v>
      </c>
      <c r="F29" s="382">
        <v>31</v>
      </c>
      <c r="G29" s="382">
        <v>40</v>
      </c>
      <c r="H29" s="384">
        <f t="shared" si="0"/>
        <v>183</v>
      </c>
      <c r="I29" s="162"/>
      <c r="J29" s="381">
        <f>H29/5</f>
        <v>36.6</v>
      </c>
    </row>
    <row r="30" spans="1:10" x14ac:dyDescent="0.2">
      <c r="A30" s="379"/>
      <c r="B30" s="379" t="s">
        <v>6</v>
      </c>
      <c r="C30" s="382">
        <v>66</v>
      </c>
      <c r="D30" s="382">
        <v>98</v>
      </c>
      <c r="E30" s="382">
        <v>111</v>
      </c>
      <c r="F30" s="382">
        <v>96</v>
      </c>
      <c r="G30" s="382">
        <v>106</v>
      </c>
      <c r="H30" s="384">
        <f t="shared" si="0"/>
        <v>477</v>
      </c>
      <c r="I30" s="162"/>
      <c r="J30" s="381">
        <f>H30/5</f>
        <v>95.4</v>
      </c>
    </row>
    <row r="31" spans="1:10" x14ac:dyDescent="0.2">
      <c r="A31" s="379"/>
      <c r="B31" s="379" t="s">
        <v>112</v>
      </c>
      <c r="C31" s="382">
        <v>3</v>
      </c>
      <c r="D31" s="382">
        <v>6</v>
      </c>
      <c r="E31" s="382">
        <v>6</v>
      </c>
      <c r="F31" s="382">
        <v>3</v>
      </c>
      <c r="G31" s="382">
        <v>5</v>
      </c>
      <c r="H31" s="384">
        <f t="shared" si="0"/>
        <v>23</v>
      </c>
      <c r="I31" s="162"/>
      <c r="J31" s="381"/>
    </row>
    <row r="32" spans="1:10" x14ac:dyDescent="0.2">
      <c r="A32" s="379"/>
      <c r="B32" s="379"/>
      <c r="C32" s="382"/>
      <c r="D32" s="382"/>
      <c r="E32" s="382"/>
      <c r="F32" s="382"/>
      <c r="G32" s="382"/>
      <c r="H32" s="384"/>
      <c r="I32" s="162"/>
      <c r="J32" s="381"/>
    </row>
    <row r="33" spans="1:10" x14ac:dyDescent="0.2">
      <c r="A33" s="379" t="s">
        <v>88</v>
      </c>
      <c r="B33" s="379" t="s">
        <v>109</v>
      </c>
      <c r="C33" s="382">
        <v>0</v>
      </c>
      <c r="D33" s="382">
        <v>0</v>
      </c>
      <c r="E33" s="382">
        <v>0</v>
      </c>
      <c r="F33" s="382">
        <v>0</v>
      </c>
      <c r="G33" s="382">
        <v>0</v>
      </c>
      <c r="H33" s="384">
        <f t="shared" si="0"/>
        <v>0</v>
      </c>
      <c r="I33" s="162"/>
      <c r="J33" s="381"/>
    </row>
    <row r="34" spans="1:10" x14ac:dyDescent="0.2">
      <c r="A34" s="379"/>
      <c r="B34" s="379" t="s">
        <v>110</v>
      </c>
      <c r="C34" s="382">
        <v>49</v>
      </c>
      <c r="D34" s="382">
        <v>47</v>
      </c>
      <c r="E34" s="382">
        <v>33</v>
      </c>
      <c r="F34" s="382">
        <v>28</v>
      </c>
      <c r="G34" s="382">
        <v>37</v>
      </c>
      <c r="H34" s="384">
        <f t="shared" si="0"/>
        <v>194</v>
      </c>
      <c r="I34" s="162"/>
      <c r="J34" s="381">
        <f>H34/5</f>
        <v>38.799999999999997</v>
      </c>
    </row>
    <row r="35" spans="1:10" x14ac:dyDescent="0.2">
      <c r="A35" s="379"/>
      <c r="B35" s="379" t="s">
        <v>45</v>
      </c>
      <c r="C35" s="382">
        <v>124</v>
      </c>
      <c r="D35" s="382">
        <v>144</v>
      </c>
      <c r="E35" s="382">
        <v>136</v>
      </c>
      <c r="F35" s="382">
        <v>107</v>
      </c>
      <c r="G35" s="382">
        <v>117</v>
      </c>
      <c r="H35" s="384">
        <f t="shared" si="0"/>
        <v>628</v>
      </c>
      <c r="I35" s="162"/>
      <c r="J35" s="381">
        <f>H35/5</f>
        <v>125.6</v>
      </c>
    </row>
    <row r="36" spans="1:10" x14ac:dyDescent="0.2">
      <c r="A36" s="379"/>
      <c r="B36" s="379" t="s">
        <v>6</v>
      </c>
      <c r="C36" s="382">
        <v>188</v>
      </c>
      <c r="D36" s="382">
        <v>234</v>
      </c>
      <c r="E36" s="382">
        <v>237</v>
      </c>
      <c r="F36" s="382">
        <v>252</v>
      </c>
      <c r="G36" s="382">
        <v>291</v>
      </c>
      <c r="H36" s="384">
        <f t="shared" si="0"/>
        <v>1202</v>
      </c>
      <c r="I36" s="162"/>
      <c r="J36" s="381">
        <f>H36/5</f>
        <v>240.4</v>
      </c>
    </row>
    <row r="37" spans="1:10" x14ac:dyDescent="0.2">
      <c r="A37" s="379"/>
      <c r="B37" s="379" t="s">
        <v>112</v>
      </c>
      <c r="C37" s="382">
        <v>2</v>
      </c>
      <c r="D37" s="382">
        <v>4</v>
      </c>
      <c r="E37" s="382">
        <v>10</v>
      </c>
      <c r="F37" s="382">
        <v>6</v>
      </c>
      <c r="G37" s="382">
        <v>7</v>
      </c>
      <c r="H37" s="384">
        <f t="shared" si="0"/>
        <v>29</v>
      </c>
      <c r="I37" s="162"/>
      <c r="J37" s="162"/>
    </row>
    <row r="39" spans="1:10" x14ac:dyDescent="0.2">
      <c r="A39" s="982" t="s">
        <v>440</v>
      </c>
      <c r="B39" s="983"/>
      <c r="C39" s="983"/>
    </row>
  </sheetData>
  <mergeCells count="9">
    <mergeCell ref="S1:U1"/>
    <mergeCell ref="J11:N11"/>
    <mergeCell ref="A19:C19"/>
    <mergeCell ref="B26:C26"/>
    <mergeCell ref="A39:C39"/>
    <mergeCell ref="A7:P7"/>
    <mergeCell ref="A9:P9"/>
    <mergeCell ref="A1:Q3"/>
    <mergeCell ref="A5:N5"/>
  </mergeCells>
  <phoneticPr fontId="0" type="noConversion"/>
  <hyperlinks>
    <hyperlink ref="S1:U1" location="Contents!A1" display="Back to contents"/>
  </hyperlinks>
  <pageMargins left="0.75" right="0.75" top="1" bottom="1" header="0.5" footer="0.5"/>
  <pageSetup paperSize="9" scale="71"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1"/>
  <sheetViews>
    <sheetView zoomScaleNormal="100" workbookViewId="0">
      <selection sqref="A1:E1"/>
    </sheetView>
  </sheetViews>
  <sheetFormatPr defaultRowHeight="11.25" x14ac:dyDescent="0.2"/>
  <cols>
    <col min="1" max="1" width="29.1640625" customWidth="1"/>
    <col min="8" max="8" width="10.5" customWidth="1"/>
    <col min="10" max="10" width="2.1640625" customWidth="1"/>
  </cols>
  <sheetData>
    <row r="1" spans="1:13" s="385" customFormat="1" ht="18" customHeight="1" x14ac:dyDescent="0.25">
      <c r="A1" s="923" t="s">
        <v>649</v>
      </c>
      <c r="B1" s="923"/>
      <c r="C1" s="923"/>
      <c r="D1" s="923"/>
      <c r="E1" s="923"/>
      <c r="K1" s="756" t="s">
        <v>423</v>
      </c>
      <c r="L1" s="756"/>
      <c r="M1" s="756"/>
    </row>
    <row r="2" spans="1:13" s="385" customFormat="1" ht="15" x14ac:dyDescent="0.2"/>
    <row r="3" spans="1:13" s="385" customFormat="1" ht="15" x14ac:dyDescent="0.2">
      <c r="A3" s="1005" t="s">
        <v>650</v>
      </c>
      <c r="B3" s="1005"/>
      <c r="C3" s="1005"/>
      <c r="D3" s="1005"/>
      <c r="E3" s="1005"/>
      <c r="F3" s="1005"/>
      <c r="G3" s="1005"/>
      <c r="H3" s="1005"/>
      <c r="I3" s="1005"/>
      <c r="J3" s="143"/>
      <c r="K3" s="161"/>
    </row>
    <row r="5" spans="1:13" s="161" customFormat="1" ht="12.75" x14ac:dyDescent="0.2">
      <c r="A5" s="161" t="s">
        <v>87</v>
      </c>
      <c r="B5" s="161">
        <v>2000</v>
      </c>
      <c r="C5" s="161">
        <v>2001</v>
      </c>
      <c r="D5" s="161">
        <v>2002</v>
      </c>
      <c r="E5" s="161">
        <v>2003</v>
      </c>
      <c r="F5" s="161">
        <v>2004</v>
      </c>
      <c r="H5" s="925" t="s">
        <v>774</v>
      </c>
    </row>
    <row r="6" spans="1:13" s="161" customFormat="1" ht="12.75" x14ac:dyDescent="0.2">
      <c r="H6" s="925"/>
    </row>
    <row r="7" spans="1:13" s="161" customFormat="1" ht="12.75" x14ac:dyDescent="0.2"/>
    <row r="8" spans="1:13" s="161" customFormat="1" ht="12.75" x14ac:dyDescent="0.2">
      <c r="A8" s="161" t="s">
        <v>22</v>
      </c>
      <c r="B8" s="161">
        <v>292</v>
      </c>
      <c r="C8" s="161">
        <v>332</v>
      </c>
      <c r="D8" s="161">
        <v>382</v>
      </c>
      <c r="E8" s="161">
        <v>317</v>
      </c>
      <c r="F8" s="161">
        <v>356</v>
      </c>
      <c r="H8" s="386">
        <f>AVERAGE(B8:F8)</f>
        <v>335.8</v>
      </c>
    </row>
    <row r="9" spans="1:13" s="161" customFormat="1" ht="12.75" x14ac:dyDescent="0.2">
      <c r="H9" s="386"/>
    </row>
    <row r="10" spans="1:13" s="161" customFormat="1" ht="12.75" x14ac:dyDescent="0.2">
      <c r="A10" s="161" t="s">
        <v>81</v>
      </c>
      <c r="B10" s="161">
        <v>22</v>
      </c>
      <c r="C10" s="161">
        <v>32</v>
      </c>
      <c r="D10" s="161">
        <v>34</v>
      </c>
      <c r="E10" s="161">
        <v>21</v>
      </c>
      <c r="F10" s="161">
        <v>27</v>
      </c>
      <c r="H10" s="387">
        <f>AVERAGE(B10:F10)</f>
        <v>27.2</v>
      </c>
    </row>
    <row r="11" spans="1:13" s="161" customFormat="1" ht="12.75" x14ac:dyDescent="0.2">
      <c r="A11" s="161" t="s">
        <v>80</v>
      </c>
      <c r="B11" s="161">
        <v>6</v>
      </c>
      <c r="C11" s="161">
        <v>14</v>
      </c>
      <c r="D11" s="161">
        <v>9</v>
      </c>
      <c r="E11" s="161">
        <v>13</v>
      </c>
      <c r="F11" s="161">
        <v>8</v>
      </c>
      <c r="H11" s="387">
        <f t="shared" ref="H11:H41" si="0">AVERAGE(B11:F11)</f>
        <v>10</v>
      </c>
    </row>
    <row r="12" spans="1:13" s="161" customFormat="1" ht="12.75" x14ac:dyDescent="0.2">
      <c r="A12" s="161" t="s">
        <v>79</v>
      </c>
      <c r="B12" s="161">
        <v>3</v>
      </c>
      <c r="C12" s="161">
        <v>1</v>
      </c>
      <c r="D12" s="161">
        <v>4</v>
      </c>
      <c r="E12" s="161">
        <v>5</v>
      </c>
      <c r="F12" s="161">
        <v>8</v>
      </c>
      <c r="H12" s="387">
        <f t="shared" si="0"/>
        <v>4.2</v>
      </c>
    </row>
    <row r="13" spans="1:13" s="161" customFormat="1" ht="12.75" x14ac:dyDescent="0.2">
      <c r="A13" s="161" t="s">
        <v>78</v>
      </c>
      <c r="B13" s="161">
        <v>3</v>
      </c>
      <c r="C13" s="161">
        <v>1</v>
      </c>
      <c r="D13" s="161">
        <v>5</v>
      </c>
      <c r="E13" s="161">
        <v>3</v>
      </c>
      <c r="F13" s="161">
        <v>4</v>
      </c>
      <c r="H13" s="387">
        <f t="shared" si="0"/>
        <v>3.2</v>
      </c>
    </row>
    <row r="14" spans="1:13" s="161" customFormat="1" ht="12.75" x14ac:dyDescent="0.2">
      <c r="A14" s="161" t="s">
        <v>77</v>
      </c>
      <c r="B14" s="161">
        <v>0</v>
      </c>
      <c r="C14" s="161">
        <v>0</v>
      </c>
      <c r="D14" s="161">
        <v>7</v>
      </c>
      <c r="E14" s="161">
        <v>2</v>
      </c>
      <c r="F14" s="161">
        <v>5</v>
      </c>
      <c r="H14" s="387">
        <f t="shared" si="0"/>
        <v>2.8</v>
      </c>
    </row>
    <row r="15" spans="1:13" s="161" customFormat="1" ht="12.75" x14ac:dyDescent="0.2">
      <c r="A15" s="161" t="s">
        <v>25</v>
      </c>
      <c r="B15" s="161">
        <v>7</v>
      </c>
      <c r="C15" s="161">
        <v>8</v>
      </c>
      <c r="D15" s="161">
        <v>9</v>
      </c>
      <c r="E15" s="161">
        <v>9</v>
      </c>
      <c r="F15" s="161">
        <v>7</v>
      </c>
      <c r="H15" s="387">
        <f t="shared" si="0"/>
        <v>8</v>
      </c>
    </row>
    <row r="16" spans="1:13" s="161" customFormat="1" ht="12.75" x14ac:dyDescent="0.2">
      <c r="A16" s="161" t="s">
        <v>76</v>
      </c>
      <c r="B16" s="161">
        <v>7</v>
      </c>
      <c r="C16" s="161">
        <v>13</v>
      </c>
      <c r="D16" s="161">
        <v>6</v>
      </c>
      <c r="E16" s="161">
        <v>9</v>
      </c>
      <c r="F16" s="161">
        <v>11</v>
      </c>
      <c r="H16" s="387">
        <f t="shared" si="0"/>
        <v>9.1999999999999993</v>
      </c>
    </row>
    <row r="17" spans="1:8" s="161" customFormat="1" ht="12.75" x14ac:dyDescent="0.2">
      <c r="A17" s="161" t="s">
        <v>75</v>
      </c>
      <c r="B17" s="161">
        <v>3</v>
      </c>
      <c r="C17" s="161">
        <v>10</v>
      </c>
      <c r="D17" s="161">
        <v>12</v>
      </c>
      <c r="E17" s="161">
        <v>3</v>
      </c>
      <c r="F17" s="161">
        <v>4</v>
      </c>
      <c r="H17" s="387">
        <f t="shared" si="0"/>
        <v>6.4</v>
      </c>
    </row>
    <row r="18" spans="1:8" s="161" customFormat="1" ht="12.75" x14ac:dyDescent="0.2">
      <c r="A18" s="161" t="s">
        <v>74</v>
      </c>
      <c r="B18" s="161">
        <v>4</v>
      </c>
      <c r="C18" s="161">
        <v>3</v>
      </c>
      <c r="D18" s="161">
        <v>1</v>
      </c>
      <c r="E18" s="161">
        <v>6</v>
      </c>
      <c r="F18" s="161">
        <v>5</v>
      </c>
      <c r="H18" s="387">
        <f t="shared" si="0"/>
        <v>3.8</v>
      </c>
    </row>
    <row r="19" spans="1:8" s="161" customFormat="1" ht="12.75" x14ac:dyDescent="0.2">
      <c r="A19" s="161" t="s">
        <v>73</v>
      </c>
      <c r="B19" s="161">
        <v>1</v>
      </c>
      <c r="C19" s="161">
        <v>2</v>
      </c>
      <c r="D19" s="161">
        <v>6</v>
      </c>
      <c r="E19" s="161">
        <v>4</v>
      </c>
      <c r="F19" s="161">
        <v>2</v>
      </c>
      <c r="H19" s="387">
        <f t="shared" si="0"/>
        <v>3</v>
      </c>
    </row>
    <row r="20" spans="1:8" s="161" customFormat="1" ht="12.75" x14ac:dyDescent="0.2">
      <c r="A20" s="161" t="s">
        <v>72</v>
      </c>
      <c r="B20" s="161">
        <v>4</v>
      </c>
      <c r="C20" s="161">
        <v>3</v>
      </c>
      <c r="D20" s="161">
        <v>5</v>
      </c>
      <c r="E20" s="161">
        <v>3</v>
      </c>
      <c r="F20" s="161">
        <v>5</v>
      </c>
      <c r="H20" s="387">
        <f t="shared" si="0"/>
        <v>4</v>
      </c>
    </row>
    <row r="21" spans="1:8" s="161" customFormat="1" ht="12.75" x14ac:dyDescent="0.2">
      <c r="A21" s="161" t="s">
        <v>71</v>
      </c>
      <c r="B21" s="161">
        <v>28</v>
      </c>
      <c r="C21" s="161">
        <v>39</v>
      </c>
      <c r="D21" s="161">
        <v>27</v>
      </c>
      <c r="E21" s="161">
        <v>26</v>
      </c>
      <c r="F21" s="161">
        <v>17</v>
      </c>
      <c r="H21" s="387">
        <f t="shared" si="0"/>
        <v>27.4</v>
      </c>
    </row>
    <row r="22" spans="1:8" s="161" customFormat="1" ht="12.75" x14ac:dyDescent="0.2">
      <c r="A22" s="161" t="s">
        <v>70</v>
      </c>
      <c r="B22" s="161">
        <v>0</v>
      </c>
      <c r="C22" s="161">
        <v>1</v>
      </c>
      <c r="D22" s="161">
        <v>1</v>
      </c>
      <c r="E22" s="161">
        <v>1</v>
      </c>
      <c r="F22" s="161">
        <v>0</v>
      </c>
      <c r="H22" s="387">
        <f t="shared" si="0"/>
        <v>0.6</v>
      </c>
    </row>
    <row r="23" spans="1:8" s="161" customFormat="1" ht="12.75" x14ac:dyDescent="0.2">
      <c r="A23" s="161" t="s">
        <v>69</v>
      </c>
      <c r="B23" s="161">
        <v>1</v>
      </c>
      <c r="C23" s="161">
        <v>7</v>
      </c>
      <c r="D23" s="161">
        <v>8</v>
      </c>
      <c r="E23" s="161">
        <v>6</v>
      </c>
      <c r="F23" s="161">
        <v>7</v>
      </c>
      <c r="H23" s="387">
        <f t="shared" si="0"/>
        <v>5.8</v>
      </c>
    </row>
    <row r="24" spans="1:8" s="161" customFormat="1" ht="12.75" x14ac:dyDescent="0.2">
      <c r="A24" s="161" t="s">
        <v>26</v>
      </c>
      <c r="B24" s="161">
        <v>12</v>
      </c>
      <c r="C24" s="161">
        <v>11</v>
      </c>
      <c r="D24" s="161">
        <v>12</v>
      </c>
      <c r="E24" s="161">
        <v>12</v>
      </c>
      <c r="F24" s="161">
        <v>17</v>
      </c>
      <c r="H24" s="387">
        <f t="shared" si="0"/>
        <v>12.8</v>
      </c>
    </row>
    <row r="25" spans="1:8" s="161" customFormat="1" ht="12.75" x14ac:dyDescent="0.2">
      <c r="A25" s="161" t="s">
        <v>68</v>
      </c>
      <c r="B25" s="161">
        <v>96</v>
      </c>
      <c r="C25" s="161">
        <v>84</v>
      </c>
      <c r="D25" s="161">
        <v>111</v>
      </c>
      <c r="E25" s="161">
        <v>93</v>
      </c>
      <c r="F25" s="161">
        <v>106</v>
      </c>
      <c r="H25" s="387">
        <f t="shared" si="0"/>
        <v>98</v>
      </c>
    </row>
    <row r="26" spans="1:8" s="161" customFormat="1" ht="12.75" x14ac:dyDescent="0.2">
      <c r="A26" s="161" t="s">
        <v>67</v>
      </c>
      <c r="B26" s="161">
        <v>1</v>
      </c>
      <c r="C26" s="161">
        <v>5</v>
      </c>
      <c r="D26" s="161">
        <v>8</v>
      </c>
      <c r="E26" s="161">
        <v>7</v>
      </c>
      <c r="F26" s="161">
        <v>8</v>
      </c>
      <c r="H26" s="387">
        <f t="shared" si="0"/>
        <v>5.8</v>
      </c>
    </row>
    <row r="27" spans="1:8" s="161" customFormat="1" ht="12.75" x14ac:dyDescent="0.2">
      <c r="A27" s="161" t="s">
        <v>66</v>
      </c>
      <c r="B27" s="161">
        <v>11</v>
      </c>
      <c r="C27" s="161">
        <v>12</v>
      </c>
      <c r="D27" s="161">
        <v>8</v>
      </c>
      <c r="E27" s="161">
        <v>7</v>
      </c>
      <c r="F27" s="161">
        <v>9</v>
      </c>
      <c r="H27" s="387">
        <f t="shared" si="0"/>
        <v>9.4</v>
      </c>
    </row>
    <row r="28" spans="1:8" s="161" customFormat="1" ht="12.75" x14ac:dyDescent="0.2">
      <c r="A28" s="161" t="s">
        <v>65</v>
      </c>
      <c r="B28" s="161">
        <v>3</v>
      </c>
      <c r="C28" s="161">
        <v>5</v>
      </c>
      <c r="D28" s="161">
        <v>2</v>
      </c>
      <c r="E28" s="161">
        <v>3</v>
      </c>
      <c r="F28" s="161">
        <v>5</v>
      </c>
      <c r="H28" s="387">
        <f t="shared" si="0"/>
        <v>3.6</v>
      </c>
    </row>
    <row r="29" spans="1:8" s="161" customFormat="1" ht="12.75" x14ac:dyDescent="0.2">
      <c r="A29" s="161" t="s">
        <v>64</v>
      </c>
      <c r="B29" s="161">
        <v>3</v>
      </c>
      <c r="C29" s="161">
        <v>0</v>
      </c>
      <c r="D29" s="161">
        <v>4</v>
      </c>
      <c r="E29" s="161">
        <v>3</v>
      </c>
      <c r="F29" s="161">
        <v>4</v>
      </c>
      <c r="H29" s="387">
        <f t="shared" si="0"/>
        <v>2.8</v>
      </c>
    </row>
    <row r="30" spans="1:8" s="161" customFormat="1" ht="12.75" x14ac:dyDescent="0.2">
      <c r="A30" s="161" t="s">
        <v>63</v>
      </c>
      <c r="B30" s="161">
        <v>11</v>
      </c>
      <c r="C30" s="161">
        <v>15</v>
      </c>
      <c r="D30" s="161">
        <v>14</v>
      </c>
      <c r="E30" s="161">
        <v>9</v>
      </c>
      <c r="F30" s="161">
        <v>13</v>
      </c>
      <c r="H30" s="387">
        <f t="shared" si="0"/>
        <v>12.4</v>
      </c>
    </row>
    <row r="31" spans="1:8" s="161" customFormat="1" ht="12.75" x14ac:dyDescent="0.2">
      <c r="A31" s="161" t="s">
        <v>62</v>
      </c>
      <c r="B31" s="161">
        <v>18</v>
      </c>
      <c r="C31" s="161">
        <v>12</v>
      </c>
      <c r="D31" s="161">
        <v>28</v>
      </c>
      <c r="E31" s="161">
        <v>22</v>
      </c>
      <c r="F31" s="161">
        <v>20</v>
      </c>
      <c r="H31" s="387">
        <f t="shared" si="0"/>
        <v>20</v>
      </c>
    </row>
    <row r="32" spans="1:8" s="161" customFormat="1" ht="12.75" x14ac:dyDescent="0.2">
      <c r="A32" s="161" t="s">
        <v>61</v>
      </c>
      <c r="B32" s="161">
        <v>0</v>
      </c>
      <c r="C32" s="161">
        <v>0</v>
      </c>
      <c r="D32" s="161">
        <v>0</v>
      </c>
      <c r="E32" s="161">
        <v>0</v>
      </c>
      <c r="F32" s="161">
        <v>0</v>
      </c>
      <c r="H32" s="387">
        <f t="shared" si="0"/>
        <v>0</v>
      </c>
    </row>
    <row r="33" spans="1:10" s="161" customFormat="1" ht="12.75" x14ac:dyDescent="0.2">
      <c r="A33" s="161" t="s">
        <v>60</v>
      </c>
      <c r="B33" s="161">
        <v>4</v>
      </c>
      <c r="C33" s="161">
        <v>5</v>
      </c>
      <c r="D33" s="161">
        <v>4</v>
      </c>
      <c r="E33" s="161">
        <v>5</v>
      </c>
      <c r="F33" s="161">
        <v>4</v>
      </c>
      <c r="H33" s="387">
        <f t="shared" si="0"/>
        <v>4.4000000000000004</v>
      </c>
    </row>
    <row r="34" spans="1:10" s="161" customFormat="1" ht="12.75" x14ac:dyDescent="0.2">
      <c r="A34" s="161" t="s">
        <v>59</v>
      </c>
      <c r="B34" s="161">
        <v>11</v>
      </c>
      <c r="C34" s="161">
        <v>5</v>
      </c>
      <c r="D34" s="161">
        <v>9</v>
      </c>
      <c r="E34" s="161">
        <v>11</v>
      </c>
      <c r="F34" s="161">
        <v>14</v>
      </c>
      <c r="H34" s="387">
        <f t="shared" si="0"/>
        <v>10</v>
      </c>
    </row>
    <row r="35" spans="1:10" s="161" customFormat="1" ht="12.75" x14ac:dyDescent="0.2">
      <c r="A35" s="161" t="s">
        <v>58</v>
      </c>
      <c r="B35" s="161">
        <v>1</v>
      </c>
      <c r="C35" s="161">
        <v>1</v>
      </c>
      <c r="D35" s="161">
        <v>0</v>
      </c>
      <c r="E35" s="161">
        <v>2</v>
      </c>
      <c r="F35" s="161">
        <v>2</v>
      </c>
      <c r="H35" s="387">
        <f t="shared" si="0"/>
        <v>1.2</v>
      </c>
    </row>
    <row r="36" spans="1:10" s="161" customFormat="1" ht="12.75" x14ac:dyDescent="0.2">
      <c r="A36" s="161" t="s">
        <v>57</v>
      </c>
      <c r="B36" s="161">
        <v>1</v>
      </c>
      <c r="C36" s="161">
        <v>1</v>
      </c>
      <c r="D36" s="161">
        <v>1</v>
      </c>
      <c r="E36" s="161">
        <v>0</v>
      </c>
      <c r="F36" s="161">
        <v>0</v>
      </c>
      <c r="H36" s="387">
        <f t="shared" si="0"/>
        <v>0.6</v>
      </c>
    </row>
    <row r="37" spans="1:10" s="161" customFormat="1" ht="12.75" x14ac:dyDescent="0.2">
      <c r="A37" s="161" t="s">
        <v>56</v>
      </c>
      <c r="B37" s="161">
        <v>6</v>
      </c>
      <c r="C37" s="161">
        <v>10</v>
      </c>
      <c r="D37" s="161">
        <v>7</v>
      </c>
      <c r="E37" s="161">
        <v>7</v>
      </c>
      <c r="F37" s="161">
        <v>3</v>
      </c>
      <c r="H37" s="387">
        <f t="shared" si="0"/>
        <v>6.6</v>
      </c>
    </row>
    <row r="38" spans="1:10" s="161" customFormat="1" ht="12.75" x14ac:dyDescent="0.2">
      <c r="A38" s="161" t="s">
        <v>55</v>
      </c>
      <c r="B38" s="161">
        <v>12</v>
      </c>
      <c r="C38" s="161">
        <v>16</v>
      </c>
      <c r="D38" s="161">
        <v>14</v>
      </c>
      <c r="E38" s="161">
        <v>8</v>
      </c>
      <c r="F38" s="161">
        <v>17</v>
      </c>
      <c r="H38" s="387">
        <f t="shared" si="0"/>
        <v>13.4</v>
      </c>
    </row>
    <row r="39" spans="1:10" s="161" customFormat="1" ht="12.75" x14ac:dyDescent="0.2">
      <c r="A39" s="161" t="s">
        <v>54</v>
      </c>
      <c r="B39" s="161">
        <v>3</v>
      </c>
      <c r="C39" s="161">
        <v>2</v>
      </c>
      <c r="D39" s="161">
        <v>9</v>
      </c>
      <c r="E39" s="161">
        <v>4</v>
      </c>
      <c r="F39" s="161">
        <v>4</v>
      </c>
      <c r="H39" s="387">
        <f t="shared" si="0"/>
        <v>4.4000000000000004</v>
      </c>
    </row>
    <row r="40" spans="1:10" s="161" customFormat="1" ht="12.75" x14ac:dyDescent="0.2">
      <c r="A40" s="161" t="s">
        <v>53</v>
      </c>
      <c r="B40" s="161">
        <v>5</v>
      </c>
      <c r="C40" s="161">
        <v>6</v>
      </c>
      <c r="D40" s="161">
        <v>13</v>
      </c>
      <c r="E40" s="161">
        <v>6</v>
      </c>
      <c r="F40" s="161">
        <v>8</v>
      </c>
      <c r="H40" s="387">
        <f t="shared" si="0"/>
        <v>7.6</v>
      </c>
    </row>
    <row r="41" spans="1:10" s="161" customFormat="1" ht="12.75" x14ac:dyDescent="0.2">
      <c r="A41" s="161" t="s">
        <v>52</v>
      </c>
      <c r="B41" s="161">
        <v>5</v>
      </c>
      <c r="C41" s="161">
        <v>8</v>
      </c>
      <c r="D41" s="161">
        <v>4</v>
      </c>
      <c r="E41" s="161">
        <v>7</v>
      </c>
      <c r="F41" s="161">
        <v>12</v>
      </c>
      <c r="H41" s="387">
        <f t="shared" si="0"/>
        <v>7.2</v>
      </c>
    </row>
    <row r="42" spans="1:10" s="161" customFormat="1" ht="12.75" x14ac:dyDescent="0.2">
      <c r="H42" s="386"/>
    </row>
    <row r="43" spans="1:10" s="161" customFormat="1" ht="12.75" x14ac:dyDescent="0.2">
      <c r="A43" s="1005" t="s">
        <v>413</v>
      </c>
      <c r="B43" s="1005"/>
      <c r="C43" s="1005"/>
      <c r="D43" s="1005"/>
      <c r="E43" s="1005"/>
      <c r="F43" s="1005"/>
      <c r="G43" s="1005"/>
      <c r="H43" s="1005"/>
      <c r="I43" s="1005"/>
      <c r="J43" s="1005"/>
    </row>
    <row r="44" spans="1:10" s="161" customFormat="1" ht="12.75" x14ac:dyDescent="0.2">
      <c r="H44" s="386"/>
    </row>
    <row r="45" spans="1:10" s="161" customFormat="1" ht="12.75" x14ac:dyDescent="0.2">
      <c r="A45" s="161" t="s">
        <v>23</v>
      </c>
      <c r="H45" s="387">
        <f>H17+H30+H37</f>
        <v>25.4</v>
      </c>
    </row>
    <row r="46" spans="1:10" s="161" customFormat="1" ht="12.75" x14ac:dyDescent="0.2">
      <c r="A46" s="161" t="s">
        <v>24</v>
      </c>
      <c r="H46" s="387">
        <f>H35</f>
        <v>1.2</v>
      </c>
    </row>
    <row r="47" spans="1:10" s="161" customFormat="1" ht="12.75" x14ac:dyDescent="0.2">
      <c r="A47" s="161" t="s">
        <v>25</v>
      </c>
      <c r="H47" s="387">
        <f>H15</f>
        <v>8</v>
      </c>
    </row>
    <row r="48" spans="1:10" s="161" customFormat="1" ht="12.75" x14ac:dyDescent="0.2">
      <c r="A48" s="161" t="s">
        <v>26</v>
      </c>
      <c r="H48" s="387">
        <f>H24</f>
        <v>12.8</v>
      </c>
    </row>
    <row r="49" spans="1:8" s="161" customFormat="1" ht="12.75" x14ac:dyDescent="0.2">
      <c r="A49" s="161" t="s">
        <v>27</v>
      </c>
      <c r="H49" s="387">
        <f>H14+H23+H39</f>
        <v>13</v>
      </c>
    </row>
    <row r="50" spans="1:8" s="161" customFormat="1" ht="12.75" x14ac:dyDescent="0.2">
      <c r="A50" s="161" t="s">
        <v>28</v>
      </c>
      <c r="H50" s="387">
        <f>H10+H11+H29</f>
        <v>40</v>
      </c>
    </row>
    <row r="51" spans="1:8" s="161" customFormat="1" ht="12.75" x14ac:dyDescent="0.2">
      <c r="A51" s="161" t="s">
        <v>92</v>
      </c>
      <c r="H51" s="387">
        <f>H18+H20+H25+H27+H34+H40</f>
        <v>132.80000000000001</v>
      </c>
    </row>
    <row r="52" spans="1:8" s="161" customFormat="1" ht="12.75" x14ac:dyDescent="0.2">
      <c r="A52" s="161" t="s">
        <v>315</v>
      </c>
      <c r="H52" s="387">
        <f>H26+H13</f>
        <v>9</v>
      </c>
    </row>
    <row r="53" spans="1:8" s="161" customFormat="1" ht="12.75" x14ac:dyDescent="0.2">
      <c r="A53" s="161" t="s">
        <v>29</v>
      </c>
      <c r="H53" s="387">
        <f>H31+H38</f>
        <v>33.4</v>
      </c>
    </row>
    <row r="54" spans="1:8" s="161" customFormat="1" ht="12.75" x14ac:dyDescent="0.2">
      <c r="A54" s="161" t="s">
        <v>30</v>
      </c>
      <c r="H54" s="387">
        <f>H19+H21+H28+H41</f>
        <v>41.2</v>
      </c>
    </row>
    <row r="55" spans="1:8" s="161" customFormat="1" ht="12.75" x14ac:dyDescent="0.2">
      <c r="A55" s="161" t="s">
        <v>31</v>
      </c>
      <c r="H55" s="387">
        <f>H32</f>
        <v>0</v>
      </c>
    </row>
    <row r="56" spans="1:8" s="161" customFormat="1" ht="12.75" x14ac:dyDescent="0.2">
      <c r="A56" s="161" t="s">
        <v>32</v>
      </c>
      <c r="H56" s="387">
        <f>H36</f>
        <v>0.6</v>
      </c>
    </row>
    <row r="57" spans="1:8" s="161" customFormat="1" ht="12.75" x14ac:dyDescent="0.2">
      <c r="A57" s="161" t="s">
        <v>33</v>
      </c>
      <c r="H57" s="387">
        <f>H12+H16+H33</f>
        <v>17.799999999999997</v>
      </c>
    </row>
    <row r="58" spans="1:8" s="161" customFormat="1" ht="12.75" x14ac:dyDescent="0.2">
      <c r="A58" s="161" t="s">
        <v>34</v>
      </c>
      <c r="H58" s="387">
        <f>H22</f>
        <v>0.6</v>
      </c>
    </row>
    <row r="59" spans="1:8" s="161" customFormat="1" ht="12.75" x14ac:dyDescent="0.2">
      <c r="A59" s="161" t="s">
        <v>316</v>
      </c>
      <c r="H59" s="387">
        <f>SUM(H45:H58)</f>
        <v>335.8</v>
      </c>
    </row>
    <row r="61" spans="1:8" x14ac:dyDescent="0.2">
      <c r="A61" s="482" t="s">
        <v>440</v>
      </c>
      <c r="B61" s="248"/>
      <c r="C61" s="248"/>
    </row>
  </sheetData>
  <mergeCells count="5">
    <mergeCell ref="A1:E1"/>
    <mergeCell ref="A3:I3"/>
    <mergeCell ref="A43:J43"/>
    <mergeCell ref="K1:M1"/>
    <mergeCell ref="H5:H6"/>
  </mergeCells>
  <hyperlinks>
    <hyperlink ref="K1:M1" location="Contents!A1" display="Back to contents"/>
  </hyperlinks>
  <pageMargins left="0.7" right="0.7" top="0.75" bottom="0.75" header="0.3" footer="0.3"/>
  <pageSetup paperSize="9" scale="91"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V81"/>
  <sheetViews>
    <sheetView zoomScaleNormal="100" workbookViewId="0">
      <selection sqref="A1:K1"/>
    </sheetView>
  </sheetViews>
  <sheetFormatPr defaultRowHeight="12" x14ac:dyDescent="0.2"/>
  <cols>
    <col min="1" max="1" width="27.6640625" style="47" customWidth="1"/>
    <col min="2" max="2" width="14.1640625" style="48" bestFit="1" customWidth="1"/>
    <col min="3" max="8" width="9.6640625" style="48" bestFit="1" customWidth="1"/>
    <col min="9" max="9" width="12.5" style="48" bestFit="1" customWidth="1"/>
    <col min="10" max="10" width="9.6640625" style="48" bestFit="1" customWidth="1"/>
    <col min="11" max="11" width="12.83203125" style="48" customWidth="1"/>
    <col min="12" max="20" width="9.6640625" style="48" bestFit="1" customWidth="1"/>
    <col min="21" max="22" width="9.5" style="48" bestFit="1" customWidth="1"/>
    <col min="23" max="16384" width="9.33203125" style="48"/>
  </cols>
  <sheetData>
    <row r="1" spans="1:15" s="385" customFormat="1" ht="18" customHeight="1" x14ac:dyDescent="0.25">
      <c r="A1" s="1011" t="s">
        <v>655</v>
      </c>
      <c r="B1" s="1011"/>
      <c r="C1" s="1011"/>
      <c r="D1" s="1011"/>
      <c r="E1" s="1011"/>
      <c r="F1" s="1011"/>
      <c r="G1" s="1011"/>
      <c r="H1" s="1011"/>
      <c r="I1" s="1011"/>
      <c r="J1" s="1011"/>
      <c r="K1" s="1011"/>
      <c r="M1" s="756" t="s">
        <v>423</v>
      </c>
      <c r="N1" s="756"/>
      <c r="O1" s="756"/>
    </row>
    <row r="3" spans="1:15" ht="13.5" x14ac:dyDescent="0.2">
      <c r="A3" s="49"/>
      <c r="B3" s="50" t="s">
        <v>107</v>
      </c>
      <c r="D3" s="51"/>
      <c r="E3" s="51"/>
      <c r="F3" s="51"/>
      <c r="G3" s="51"/>
      <c r="H3" s="51"/>
      <c r="I3" s="51" t="s">
        <v>108</v>
      </c>
    </row>
    <row r="4" spans="1:15" ht="27" x14ac:dyDescent="0.2">
      <c r="A4" s="49"/>
      <c r="B4" s="51" t="s">
        <v>109</v>
      </c>
      <c r="C4" s="51" t="s">
        <v>110</v>
      </c>
      <c r="D4" s="51" t="s">
        <v>45</v>
      </c>
      <c r="E4" s="51" t="s">
        <v>46</v>
      </c>
      <c r="F4" s="51" t="s">
        <v>105</v>
      </c>
      <c r="G4" s="51" t="s">
        <v>111</v>
      </c>
      <c r="H4" s="51" t="s">
        <v>112</v>
      </c>
      <c r="I4" s="51"/>
      <c r="K4" s="51" t="s">
        <v>169</v>
      </c>
    </row>
    <row r="5" spans="1:15" ht="15" x14ac:dyDescent="0.2">
      <c r="A5" s="471" t="s">
        <v>108</v>
      </c>
      <c r="B5" s="286">
        <v>1</v>
      </c>
      <c r="C5" s="286">
        <v>247</v>
      </c>
      <c r="D5" s="286">
        <v>811</v>
      </c>
      <c r="E5" s="286">
        <v>966</v>
      </c>
      <c r="F5" s="286">
        <v>558</v>
      </c>
      <c r="G5" s="286">
        <v>155</v>
      </c>
      <c r="H5" s="286">
        <v>52</v>
      </c>
      <c r="I5" s="286">
        <v>2790</v>
      </c>
      <c r="J5" s="240"/>
      <c r="K5" s="239">
        <f>SUM(C5:G5)</f>
        <v>2737</v>
      </c>
    </row>
    <row r="6" spans="1:15" ht="13.5" x14ac:dyDescent="0.2">
      <c r="A6" s="526" t="s">
        <v>113</v>
      </c>
      <c r="B6" s="526"/>
      <c r="C6" s="526"/>
      <c r="D6" s="285"/>
      <c r="E6" s="285"/>
      <c r="F6" s="285"/>
      <c r="G6" s="285"/>
      <c r="H6" s="285"/>
      <c r="I6" s="285"/>
      <c r="J6" s="240"/>
      <c r="K6" s="239"/>
    </row>
    <row r="7" spans="1:15" ht="15" x14ac:dyDescent="0.2">
      <c r="A7" s="471" t="s">
        <v>114</v>
      </c>
      <c r="B7" s="286">
        <v>0</v>
      </c>
      <c r="C7" s="286">
        <v>24</v>
      </c>
      <c r="D7" s="286">
        <v>54</v>
      </c>
      <c r="E7" s="286">
        <v>74</v>
      </c>
      <c r="F7" s="286">
        <v>41</v>
      </c>
      <c r="G7" s="286">
        <v>7</v>
      </c>
      <c r="H7" s="286">
        <v>0</v>
      </c>
      <c r="I7" s="286">
        <v>200</v>
      </c>
      <c r="J7" s="240"/>
      <c r="K7" s="239">
        <f t="shared" ref="K7:K20" si="0">SUM(C7:G7)</f>
        <v>200</v>
      </c>
    </row>
    <row r="8" spans="1:15" ht="15" x14ac:dyDescent="0.2">
      <c r="A8" s="471" t="s">
        <v>24</v>
      </c>
      <c r="B8" s="286">
        <v>0</v>
      </c>
      <c r="C8" s="286">
        <v>6</v>
      </c>
      <c r="D8" s="286">
        <v>15</v>
      </c>
      <c r="E8" s="286">
        <v>11</v>
      </c>
      <c r="F8" s="286">
        <v>8</v>
      </c>
      <c r="G8" s="286">
        <v>0</v>
      </c>
      <c r="H8" s="286">
        <v>3</v>
      </c>
      <c r="I8" s="286">
        <v>43</v>
      </c>
      <c r="J8" s="240"/>
      <c r="K8" s="239">
        <f t="shared" si="0"/>
        <v>40</v>
      </c>
    </row>
    <row r="9" spans="1:15" ht="15" x14ac:dyDescent="0.2">
      <c r="A9" s="471" t="s">
        <v>115</v>
      </c>
      <c r="B9" s="286">
        <v>0</v>
      </c>
      <c r="C9" s="286">
        <v>4</v>
      </c>
      <c r="D9" s="286">
        <v>17</v>
      </c>
      <c r="E9" s="286">
        <v>12</v>
      </c>
      <c r="F9" s="286">
        <v>9</v>
      </c>
      <c r="G9" s="286">
        <v>3</v>
      </c>
      <c r="H9" s="286">
        <v>1</v>
      </c>
      <c r="I9" s="286">
        <v>46</v>
      </c>
      <c r="J9" s="240"/>
      <c r="K9" s="239">
        <f t="shared" si="0"/>
        <v>45</v>
      </c>
    </row>
    <row r="10" spans="1:15" ht="15" x14ac:dyDescent="0.2">
      <c r="A10" s="471" t="s">
        <v>26</v>
      </c>
      <c r="B10" s="286">
        <v>0</v>
      </c>
      <c r="C10" s="286">
        <v>17</v>
      </c>
      <c r="D10" s="286">
        <v>67</v>
      </c>
      <c r="E10" s="286">
        <v>65</v>
      </c>
      <c r="F10" s="286">
        <v>34</v>
      </c>
      <c r="G10" s="286">
        <v>6</v>
      </c>
      <c r="H10" s="286">
        <v>3</v>
      </c>
      <c r="I10" s="286">
        <v>192</v>
      </c>
      <c r="J10" s="240"/>
      <c r="K10" s="239">
        <f t="shared" si="0"/>
        <v>189</v>
      </c>
    </row>
    <row r="11" spans="1:15" ht="15" x14ac:dyDescent="0.2">
      <c r="A11" s="471" t="s">
        <v>27</v>
      </c>
      <c r="B11" s="286">
        <v>0</v>
      </c>
      <c r="C11" s="286">
        <v>13</v>
      </c>
      <c r="D11" s="286">
        <v>31</v>
      </c>
      <c r="E11" s="286">
        <v>45</v>
      </c>
      <c r="F11" s="286">
        <v>25</v>
      </c>
      <c r="G11" s="286">
        <v>7</v>
      </c>
      <c r="H11" s="286">
        <v>3</v>
      </c>
      <c r="I11" s="286">
        <v>124</v>
      </c>
      <c r="J11" s="240"/>
      <c r="K11" s="239">
        <f t="shared" si="0"/>
        <v>121</v>
      </c>
    </row>
    <row r="12" spans="1:15" ht="15" x14ac:dyDescent="0.2">
      <c r="A12" s="471" t="s">
        <v>28</v>
      </c>
      <c r="B12" s="286">
        <v>0</v>
      </c>
      <c r="C12" s="286">
        <v>19</v>
      </c>
      <c r="D12" s="286">
        <v>80</v>
      </c>
      <c r="E12" s="286">
        <v>73</v>
      </c>
      <c r="F12" s="286">
        <v>35</v>
      </c>
      <c r="G12" s="286">
        <v>8</v>
      </c>
      <c r="H12" s="286">
        <v>4</v>
      </c>
      <c r="I12" s="286">
        <v>219</v>
      </c>
      <c r="J12" s="240"/>
      <c r="K12" s="239">
        <f t="shared" si="0"/>
        <v>215</v>
      </c>
    </row>
    <row r="13" spans="1:15" ht="15" x14ac:dyDescent="0.2">
      <c r="A13" s="471" t="s">
        <v>116</v>
      </c>
      <c r="B13" s="286">
        <v>0</v>
      </c>
      <c r="C13" s="286">
        <v>59</v>
      </c>
      <c r="D13" s="286">
        <v>214</v>
      </c>
      <c r="E13" s="286">
        <v>326</v>
      </c>
      <c r="F13" s="286">
        <v>190</v>
      </c>
      <c r="G13" s="286">
        <v>50</v>
      </c>
      <c r="H13" s="286">
        <v>16</v>
      </c>
      <c r="I13" s="286">
        <v>855</v>
      </c>
      <c r="J13" s="240"/>
      <c r="K13" s="239">
        <f t="shared" si="0"/>
        <v>839</v>
      </c>
    </row>
    <row r="14" spans="1:15" ht="15" x14ac:dyDescent="0.2">
      <c r="A14" s="471" t="s">
        <v>117</v>
      </c>
      <c r="B14" s="286">
        <v>0</v>
      </c>
      <c r="C14" s="286">
        <v>16</v>
      </c>
      <c r="D14" s="286">
        <v>33</v>
      </c>
      <c r="E14" s="286">
        <v>23</v>
      </c>
      <c r="F14" s="286">
        <v>20</v>
      </c>
      <c r="G14" s="286">
        <v>9</v>
      </c>
      <c r="H14" s="286">
        <v>7</v>
      </c>
      <c r="I14" s="286">
        <v>108</v>
      </c>
      <c r="J14" s="240"/>
      <c r="K14" s="239">
        <f t="shared" si="0"/>
        <v>101</v>
      </c>
    </row>
    <row r="15" spans="1:15" ht="15" x14ac:dyDescent="0.2">
      <c r="A15" s="471" t="s">
        <v>29</v>
      </c>
      <c r="B15" s="286">
        <v>0</v>
      </c>
      <c r="C15" s="286">
        <v>29</v>
      </c>
      <c r="D15" s="286">
        <v>108</v>
      </c>
      <c r="E15" s="286">
        <v>119</v>
      </c>
      <c r="F15" s="286">
        <v>57</v>
      </c>
      <c r="G15" s="286">
        <v>16</v>
      </c>
      <c r="H15" s="286">
        <v>3</v>
      </c>
      <c r="I15" s="286">
        <v>332</v>
      </c>
      <c r="J15" s="240"/>
      <c r="K15" s="239">
        <f t="shared" si="0"/>
        <v>329</v>
      </c>
    </row>
    <row r="16" spans="1:15" ht="15" x14ac:dyDescent="0.2">
      <c r="A16" s="471" t="s">
        <v>30</v>
      </c>
      <c r="B16" s="286">
        <v>1</v>
      </c>
      <c r="C16" s="286">
        <v>36</v>
      </c>
      <c r="D16" s="286">
        <v>115</v>
      </c>
      <c r="E16" s="286">
        <v>134</v>
      </c>
      <c r="F16" s="286">
        <v>97</v>
      </c>
      <c r="G16" s="286">
        <v>38</v>
      </c>
      <c r="H16" s="286">
        <v>10</v>
      </c>
      <c r="I16" s="286">
        <v>431</v>
      </c>
      <c r="J16" s="240"/>
      <c r="K16" s="239">
        <f t="shared" si="0"/>
        <v>420</v>
      </c>
    </row>
    <row r="17" spans="1:22" ht="15" x14ac:dyDescent="0.2">
      <c r="A17" s="471" t="s">
        <v>31</v>
      </c>
      <c r="B17" s="286">
        <v>0</v>
      </c>
      <c r="C17" s="286">
        <v>2</v>
      </c>
      <c r="D17" s="286">
        <v>1</v>
      </c>
      <c r="E17" s="286">
        <v>1</v>
      </c>
      <c r="F17" s="286">
        <v>0</v>
      </c>
      <c r="G17" s="286">
        <v>0</v>
      </c>
      <c r="H17" s="286">
        <v>0</v>
      </c>
      <c r="I17" s="286">
        <v>4</v>
      </c>
      <c r="J17" s="240"/>
      <c r="K17" s="239">
        <f t="shared" si="0"/>
        <v>4</v>
      </c>
    </row>
    <row r="18" spans="1:22" ht="15" x14ac:dyDescent="0.2">
      <c r="A18" s="471" t="s">
        <v>32</v>
      </c>
      <c r="B18" s="286">
        <v>0</v>
      </c>
      <c r="C18" s="286">
        <v>1</v>
      </c>
      <c r="D18" s="286">
        <v>2</v>
      </c>
      <c r="E18" s="286">
        <v>7</v>
      </c>
      <c r="F18" s="286">
        <v>0</v>
      </c>
      <c r="G18" s="286">
        <v>1</v>
      </c>
      <c r="H18" s="286">
        <v>0</v>
      </c>
      <c r="I18" s="286">
        <v>11</v>
      </c>
      <c r="J18" s="240"/>
      <c r="K18" s="239">
        <f t="shared" si="0"/>
        <v>11</v>
      </c>
    </row>
    <row r="19" spans="1:22" ht="15" x14ac:dyDescent="0.2">
      <c r="A19" s="471" t="s">
        <v>33</v>
      </c>
      <c r="B19" s="286">
        <v>0</v>
      </c>
      <c r="C19" s="286">
        <v>20</v>
      </c>
      <c r="D19" s="286">
        <v>73</v>
      </c>
      <c r="E19" s="286">
        <v>76</v>
      </c>
      <c r="F19" s="286">
        <v>39</v>
      </c>
      <c r="G19" s="286">
        <v>9</v>
      </c>
      <c r="H19" s="286">
        <v>2</v>
      </c>
      <c r="I19" s="286">
        <v>219</v>
      </c>
      <c r="J19" s="240"/>
      <c r="K19" s="239">
        <f t="shared" si="0"/>
        <v>217</v>
      </c>
    </row>
    <row r="20" spans="1:22" ht="15" x14ac:dyDescent="0.2">
      <c r="A20" s="471" t="s">
        <v>34</v>
      </c>
      <c r="B20" s="286">
        <v>0</v>
      </c>
      <c r="C20" s="286">
        <v>1</v>
      </c>
      <c r="D20" s="286">
        <v>1</v>
      </c>
      <c r="E20" s="286">
        <v>0</v>
      </c>
      <c r="F20" s="286">
        <v>3</v>
      </c>
      <c r="G20" s="286">
        <v>1</v>
      </c>
      <c r="H20" s="286">
        <v>0</v>
      </c>
      <c r="I20" s="286">
        <v>6</v>
      </c>
      <c r="J20" s="240"/>
      <c r="K20" s="239">
        <f t="shared" si="0"/>
        <v>6</v>
      </c>
    </row>
    <row r="21" spans="1:22" ht="6" customHeight="1" x14ac:dyDescent="0.2"/>
    <row r="22" spans="1:22" s="161" customFormat="1" ht="12.75" x14ac:dyDescent="0.2">
      <c r="A22" s="1012" t="s">
        <v>656</v>
      </c>
      <c r="B22" s="1012"/>
      <c r="C22" s="1012"/>
      <c r="D22" s="1012"/>
      <c r="E22" s="1012"/>
      <c r="F22" s="1012"/>
      <c r="G22" s="1012"/>
      <c r="H22" s="1012"/>
      <c r="I22" s="1012"/>
      <c r="J22" s="1012"/>
      <c r="K22" s="1012"/>
      <c r="L22" s="1012"/>
      <c r="M22" s="1012"/>
      <c r="N22" s="1012"/>
      <c r="O22" s="1012"/>
      <c r="P22" s="1012"/>
      <c r="Q22" s="1012"/>
      <c r="R22" s="1012"/>
      <c r="S22" s="1012"/>
      <c r="T22" s="1012"/>
    </row>
    <row r="23" spans="1:22" s="161" customFormat="1" ht="6" customHeight="1" x14ac:dyDescent="0.2">
      <c r="A23" s="388"/>
    </row>
    <row r="24" spans="1:22" s="161" customFormat="1" ht="12.75" x14ac:dyDescent="0.2">
      <c r="A24" s="389" t="s">
        <v>118</v>
      </c>
      <c r="B24" s="390" t="s">
        <v>119</v>
      </c>
      <c r="C24" s="391" t="s">
        <v>160</v>
      </c>
      <c r="D24" s="390" t="s">
        <v>120</v>
      </c>
      <c r="E24" s="390" t="s">
        <v>121</v>
      </c>
      <c r="F24" s="390" t="s">
        <v>122</v>
      </c>
      <c r="G24" s="390" t="s">
        <v>123</v>
      </c>
      <c r="H24" s="390" t="s">
        <v>124</v>
      </c>
      <c r="I24" s="390" t="s">
        <v>125</v>
      </c>
      <c r="J24" s="390" t="s">
        <v>126</v>
      </c>
      <c r="K24" s="392" t="s">
        <v>127</v>
      </c>
      <c r="L24" s="390" t="s">
        <v>128</v>
      </c>
      <c r="M24" s="390" t="s">
        <v>129</v>
      </c>
      <c r="N24" s="390" t="s">
        <v>130</v>
      </c>
      <c r="O24" s="390" t="s">
        <v>131</v>
      </c>
      <c r="P24" s="390" t="s">
        <v>132</v>
      </c>
      <c r="Q24" s="390" t="s">
        <v>133</v>
      </c>
      <c r="R24" s="390" t="s">
        <v>134</v>
      </c>
      <c r="S24" s="390" t="s">
        <v>135</v>
      </c>
      <c r="T24" s="390" t="s">
        <v>136</v>
      </c>
      <c r="U24" s="390" t="s">
        <v>137</v>
      </c>
      <c r="V24" s="391" t="s">
        <v>138</v>
      </c>
    </row>
    <row r="25" spans="1:22" s="161" customFormat="1" ht="12.75" x14ac:dyDescent="0.2">
      <c r="A25" s="161" t="s">
        <v>22</v>
      </c>
      <c r="B25" s="393">
        <f>'Calc new HB 5-yr age grp pops'!B61</f>
        <v>5313600</v>
      </c>
      <c r="C25" s="393">
        <f t="shared" ref="C25:C40" si="1">B25-SUM(D25:V25)</f>
        <v>0</v>
      </c>
      <c r="D25" s="393">
        <f>'Calc new HB 5-yr age grp pops'!D61</f>
        <v>295871</v>
      </c>
      <c r="E25" s="393">
        <f>'Calc new HB 5-yr age grp pops'!E61</f>
        <v>275541</v>
      </c>
      <c r="F25" s="393">
        <f>'Calc new HB 5-yr age grp pops'!F61</f>
        <v>281597</v>
      </c>
      <c r="G25" s="393">
        <f>'Calc new HB 5-yr age grp pops'!G61</f>
        <v>319783</v>
      </c>
      <c r="H25" s="393">
        <f>'Calc new HB 5-yr age grp pops'!H61</f>
        <v>370639</v>
      </c>
      <c r="I25" s="393">
        <f>'Calc new HB 5-yr age grp pops'!I61</f>
        <v>347050</v>
      </c>
      <c r="J25" s="393">
        <f>'Calc new HB 5-yr age grp pops'!J61</f>
        <v>332962</v>
      </c>
      <c r="K25" s="393">
        <f>'Calc new HB 5-yr age grp pops'!K61</f>
        <v>322008</v>
      </c>
      <c r="L25" s="393">
        <f>'Calc new HB 5-yr age grp pops'!L61</f>
        <v>385460</v>
      </c>
      <c r="M25" s="393">
        <f>'Calc new HB 5-yr age grp pops'!M61</f>
        <v>410305</v>
      </c>
      <c r="N25" s="393">
        <f>'Calc new HB 5-yr age grp pops'!N61</f>
        <v>384707</v>
      </c>
      <c r="O25" s="393">
        <f>'Calc new HB 5-yr age grp pops'!O61</f>
        <v>339288</v>
      </c>
      <c r="P25" s="393">
        <f>'Calc new HB 5-yr age grp pops'!P61</f>
        <v>322638</v>
      </c>
      <c r="Q25" s="393">
        <f>'Calc new HB 5-yr age grp pops'!Q61</f>
        <v>285732</v>
      </c>
      <c r="R25" s="393">
        <f>'Calc new HB 5-yr age grp pops'!R61</f>
        <v>221533</v>
      </c>
      <c r="S25" s="393">
        <f>'Calc new HB 5-yr age grp pops'!S61</f>
        <v>180611</v>
      </c>
      <c r="T25" s="393">
        <f>'Calc new HB 5-yr age grp pops'!T61</f>
        <v>128633</v>
      </c>
      <c r="U25" s="393">
        <f>'Calc new HB 5-yr age grp pops'!U61</f>
        <v>72337</v>
      </c>
      <c r="V25" s="393">
        <f>'Calc new HB 5-yr age grp pops'!V61</f>
        <v>36905</v>
      </c>
    </row>
    <row r="26" spans="1:22" s="161" customFormat="1" ht="6" customHeight="1" x14ac:dyDescent="0.2">
      <c r="A26" s="394"/>
      <c r="B26" s="395"/>
      <c r="C26" s="393"/>
      <c r="D26" s="395"/>
      <c r="E26" s="395"/>
      <c r="F26" s="395"/>
      <c r="G26" s="395"/>
      <c r="H26" s="395"/>
      <c r="I26" s="395"/>
      <c r="J26" s="395"/>
      <c r="K26" s="396"/>
      <c r="L26" s="395"/>
      <c r="M26" s="395"/>
      <c r="N26" s="395"/>
      <c r="O26" s="395"/>
      <c r="P26" s="395"/>
      <c r="Q26" s="395"/>
      <c r="R26" s="395"/>
      <c r="S26" s="395"/>
      <c r="T26" s="395"/>
      <c r="U26" s="395"/>
      <c r="V26" s="397"/>
    </row>
    <row r="27" spans="1:22" s="161" customFormat="1" ht="12.75" x14ac:dyDescent="0.2">
      <c r="A27" s="161" t="s">
        <v>23</v>
      </c>
      <c r="B27" s="393">
        <f>'Calc new HB 5-yr age grp pops'!B63</f>
        <v>373190</v>
      </c>
      <c r="C27" s="393">
        <f t="shared" si="1"/>
        <v>0</v>
      </c>
      <c r="D27" s="393">
        <f>'Calc new HB 5-yr age grp pops'!D63</f>
        <v>19760</v>
      </c>
      <c r="E27" s="393">
        <f>'Calc new HB 5-yr age grp pops'!E63</f>
        <v>19318</v>
      </c>
      <c r="F27" s="393">
        <f>'Calc new HB 5-yr age grp pops'!F63</f>
        <v>20316</v>
      </c>
      <c r="G27" s="393">
        <f>'Calc new HB 5-yr age grp pops'!G63</f>
        <v>22780</v>
      </c>
      <c r="H27" s="393">
        <f>'Calc new HB 5-yr age grp pops'!H63</f>
        <v>21501</v>
      </c>
      <c r="I27" s="393">
        <f>'Calc new HB 5-yr age grp pops'!I63</f>
        <v>19706</v>
      </c>
      <c r="J27" s="393">
        <f>'Calc new HB 5-yr age grp pops'!J63</f>
        <v>19655</v>
      </c>
      <c r="K27" s="393">
        <f>'Calc new HB 5-yr age grp pops'!K63</f>
        <v>20708</v>
      </c>
      <c r="L27" s="393">
        <f>'Calc new HB 5-yr age grp pops'!L63</f>
        <v>26810</v>
      </c>
      <c r="M27" s="393">
        <f>'Calc new HB 5-yr age grp pops'!M63</f>
        <v>29344</v>
      </c>
      <c r="N27" s="393">
        <f>'Calc new HB 5-yr age grp pops'!N63</f>
        <v>27881</v>
      </c>
      <c r="O27" s="393">
        <f>'Calc new HB 5-yr age grp pops'!O63</f>
        <v>25475</v>
      </c>
      <c r="P27" s="393">
        <f>'Calc new HB 5-yr age grp pops'!P63</f>
        <v>25353</v>
      </c>
      <c r="Q27" s="393">
        <f>'Calc new HB 5-yr age grp pops'!Q63</f>
        <v>23601</v>
      </c>
      <c r="R27" s="393">
        <f>'Calc new HB 5-yr age grp pops'!R63</f>
        <v>18134</v>
      </c>
      <c r="S27" s="393">
        <f>'Calc new HB 5-yr age grp pops'!S63</f>
        <v>14448</v>
      </c>
      <c r="T27" s="393">
        <f>'Calc new HB 5-yr age grp pops'!T63</f>
        <v>9941</v>
      </c>
      <c r="U27" s="393">
        <f>'Calc new HB 5-yr age grp pops'!U63</f>
        <v>5545</v>
      </c>
      <c r="V27" s="393">
        <f>'Calc new HB 5-yr age grp pops'!V63</f>
        <v>2914</v>
      </c>
    </row>
    <row r="28" spans="1:22" s="161" customFormat="1" ht="12.75" x14ac:dyDescent="0.2">
      <c r="A28" s="161" t="s">
        <v>24</v>
      </c>
      <c r="B28" s="393">
        <f>'Calc new HB 5-yr age grp pops'!B64</f>
        <v>113710</v>
      </c>
      <c r="C28" s="393">
        <f t="shared" si="1"/>
        <v>0</v>
      </c>
      <c r="D28" s="393">
        <f>'Calc new HB 5-yr age grp pops'!D64</f>
        <v>5721</v>
      </c>
      <c r="E28" s="393">
        <f>'Calc new HB 5-yr age grp pops'!E64</f>
        <v>5893</v>
      </c>
      <c r="F28" s="393">
        <f>'Calc new HB 5-yr age grp pops'!F64</f>
        <v>6173</v>
      </c>
      <c r="G28" s="393">
        <f>'Calc new HB 5-yr age grp pops'!G64</f>
        <v>6460</v>
      </c>
      <c r="H28" s="393">
        <f>'Calc new HB 5-yr age grp pops'!H64</f>
        <v>5253</v>
      </c>
      <c r="I28" s="393">
        <f>'Calc new HB 5-yr age grp pops'!I64</f>
        <v>5002</v>
      </c>
      <c r="J28" s="393">
        <f>'Calc new HB 5-yr age grp pops'!J64</f>
        <v>5089</v>
      </c>
      <c r="K28" s="393">
        <f>'Calc new HB 5-yr age grp pops'!K64</f>
        <v>6042</v>
      </c>
      <c r="L28" s="393">
        <f>'Calc new HB 5-yr age grp pops'!L64</f>
        <v>8411</v>
      </c>
      <c r="M28" s="393">
        <f>'Calc new HB 5-yr age grp pops'!M64</f>
        <v>9344</v>
      </c>
      <c r="N28" s="393">
        <f>'Calc new HB 5-yr age grp pops'!N64</f>
        <v>8796</v>
      </c>
      <c r="O28" s="393">
        <f>'Calc new HB 5-yr age grp pops'!O64</f>
        <v>8182</v>
      </c>
      <c r="P28" s="393">
        <f>'Calc new HB 5-yr age grp pops'!P64</f>
        <v>8408</v>
      </c>
      <c r="Q28" s="393">
        <f>'Calc new HB 5-yr age grp pops'!Q64</f>
        <v>7913</v>
      </c>
      <c r="R28" s="393">
        <f>'Calc new HB 5-yr age grp pops'!R64</f>
        <v>5951</v>
      </c>
      <c r="S28" s="393">
        <f>'Calc new HB 5-yr age grp pops'!S64</f>
        <v>4690</v>
      </c>
      <c r="T28" s="393">
        <f>'Calc new HB 5-yr age grp pops'!T64</f>
        <v>3421</v>
      </c>
      <c r="U28" s="393">
        <f>'Calc new HB 5-yr age grp pops'!U64</f>
        <v>1970</v>
      </c>
      <c r="V28" s="393">
        <f>'Calc new HB 5-yr age grp pops'!V64</f>
        <v>991</v>
      </c>
    </row>
    <row r="29" spans="1:22" s="161" customFormat="1" ht="12.75" x14ac:dyDescent="0.2">
      <c r="A29" s="161" t="s">
        <v>25</v>
      </c>
      <c r="B29" s="393">
        <f>'Calc new HB 5-yr age grp pops'!B65</f>
        <v>150830</v>
      </c>
      <c r="C29" s="393">
        <f t="shared" si="1"/>
        <v>0</v>
      </c>
      <c r="D29" s="393">
        <f>'Calc new HB 5-yr age grp pops'!D65</f>
        <v>7482</v>
      </c>
      <c r="E29" s="393">
        <f>'Calc new HB 5-yr age grp pops'!E65</f>
        <v>7623</v>
      </c>
      <c r="F29" s="393">
        <f>'Calc new HB 5-yr age grp pops'!F65</f>
        <v>7796</v>
      </c>
      <c r="G29" s="393">
        <f>'Calc new HB 5-yr age grp pops'!G65</f>
        <v>8741</v>
      </c>
      <c r="H29" s="393">
        <f>'Calc new HB 5-yr age grp pops'!H65</f>
        <v>7630</v>
      </c>
      <c r="I29" s="393">
        <f>'Calc new HB 5-yr age grp pops'!I65</f>
        <v>7339</v>
      </c>
      <c r="J29" s="393">
        <f>'Calc new HB 5-yr age grp pops'!J65</f>
        <v>7005</v>
      </c>
      <c r="K29" s="393">
        <f>'Calc new HB 5-yr age grp pops'!K65</f>
        <v>7433</v>
      </c>
      <c r="L29" s="393">
        <f>'Calc new HB 5-yr age grp pops'!L65</f>
        <v>10115</v>
      </c>
      <c r="M29" s="393">
        <f>'Calc new HB 5-yr age grp pops'!M65</f>
        <v>11913</v>
      </c>
      <c r="N29" s="393">
        <f>'Calc new HB 5-yr age grp pops'!N65</f>
        <v>11461</v>
      </c>
      <c r="O29" s="393">
        <f>'Calc new HB 5-yr age grp pops'!O65</f>
        <v>10800</v>
      </c>
      <c r="P29" s="393">
        <f>'Calc new HB 5-yr age grp pops'!P65</f>
        <v>11154</v>
      </c>
      <c r="Q29" s="393">
        <f>'Calc new HB 5-yr age grp pops'!Q65</f>
        <v>10578</v>
      </c>
      <c r="R29" s="393">
        <f>'Calc new HB 5-yr age grp pops'!R65</f>
        <v>8282</v>
      </c>
      <c r="S29" s="393">
        <f>'Calc new HB 5-yr age grp pops'!S65</f>
        <v>6799</v>
      </c>
      <c r="T29" s="393">
        <f>'Calc new HB 5-yr age grp pops'!T65</f>
        <v>4741</v>
      </c>
      <c r="U29" s="393">
        <f>'Calc new HB 5-yr age grp pops'!U65</f>
        <v>2624</v>
      </c>
      <c r="V29" s="393">
        <f>'Calc new HB 5-yr age grp pops'!V65</f>
        <v>1314</v>
      </c>
    </row>
    <row r="30" spans="1:22" s="161" customFormat="1" ht="12.75" x14ac:dyDescent="0.2">
      <c r="A30" s="161" t="s">
        <v>26</v>
      </c>
      <c r="B30" s="393">
        <f>'Calc new HB 5-yr age grp pops'!B66</f>
        <v>366220</v>
      </c>
      <c r="C30" s="393">
        <f t="shared" si="1"/>
        <v>0</v>
      </c>
      <c r="D30" s="393">
        <f>'Calc new HB 5-yr age grp pops'!D66</f>
        <v>21007</v>
      </c>
      <c r="E30" s="393">
        <f>'Calc new HB 5-yr age grp pops'!E66</f>
        <v>19586</v>
      </c>
      <c r="F30" s="393">
        <f>'Calc new HB 5-yr age grp pops'!F66</f>
        <v>19538</v>
      </c>
      <c r="G30" s="393">
        <f>'Calc new HB 5-yr age grp pops'!G66</f>
        <v>22410</v>
      </c>
      <c r="H30" s="393">
        <f>'Calc new HB 5-yr age grp pops'!H66</f>
        <v>24359</v>
      </c>
      <c r="I30" s="393">
        <f>'Calc new HB 5-yr age grp pops'!I66</f>
        <v>20592</v>
      </c>
      <c r="J30" s="393">
        <f>'Calc new HB 5-yr age grp pops'!J66</f>
        <v>21138</v>
      </c>
      <c r="K30" s="393">
        <f>'Calc new HB 5-yr age grp pops'!K66</f>
        <v>21683</v>
      </c>
      <c r="L30" s="393">
        <f>'Calc new HB 5-yr age grp pops'!L66</f>
        <v>26769</v>
      </c>
      <c r="M30" s="393">
        <f>'Calc new HB 5-yr age grp pops'!M66</f>
        <v>28139</v>
      </c>
      <c r="N30" s="393">
        <f>'Calc new HB 5-yr age grp pops'!N66</f>
        <v>26701</v>
      </c>
      <c r="O30" s="393">
        <f>'Calc new HB 5-yr age grp pops'!O66</f>
        <v>23570</v>
      </c>
      <c r="P30" s="393">
        <f>'Calc new HB 5-yr age grp pops'!P66</f>
        <v>23575</v>
      </c>
      <c r="Q30" s="393">
        <f>'Calc new HB 5-yr age grp pops'!Q66</f>
        <v>21666</v>
      </c>
      <c r="R30" s="393">
        <f>'Calc new HB 5-yr age grp pops'!R66</f>
        <v>15855</v>
      </c>
      <c r="S30" s="393">
        <f>'Calc new HB 5-yr age grp pops'!S66</f>
        <v>12843</v>
      </c>
      <c r="T30" s="393">
        <f>'Calc new HB 5-yr age grp pops'!T66</f>
        <v>8907</v>
      </c>
      <c r="U30" s="393">
        <f>'Calc new HB 5-yr age grp pops'!U66</f>
        <v>5263</v>
      </c>
      <c r="V30" s="393">
        <f>'Calc new HB 5-yr age grp pops'!V66</f>
        <v>2619</v>
      </c>
    </row>
    <row r="31" spans="1:22" s="161" customFormat="1" ht="12.75" x14ac:dyDescent="0.2">
      <c r="A31" s="161" t="s">
        <v>27</v>
      </c>
      <c r="B31" s="393">
        <f>'Calc new HB 5-yr age grp pops'!B67</f>
        <v>299100</v>
      </c>
      <c r="C31" s="393">
        <f t="shared" si="1"/>
        <v>0</v>
      </c>
      <c r="D31" s="393">
        <f>'Calc new HB 5-yr age grp pops'!D67</f>
        <v>16666</v>
      </c>
      <c r="E31" s="393">
        <f>'Calc new HB 5-yr age grp pops'!E67</f>
        <v>16337</v>
      </c>
      <c r="F31" s="393">
        <f>'Calc new HB 5-yr age grp pops'!F67</f>
        <v>16828</v>
      </c>
      <c r="G31" s="393">
        <f>'Calc new HB 5-yr age grp pops'!G67</f>
        <v>18799</v>
      </c>
      <c r="H31" s="393">
        <f>'Calc new HB 5-yr age grp pops'!H67</f>
        <v>19554</v>
      </c>
      <c r="I31" s="393">
        <f>'Calc new HB 5-yr age grp pops'!I67</f>
        <v>16919</v>
      </c>
      <c r="J31" s="393">
        <f>'Calc new HB 5-yr age grp pops'!J67</f>
        <v>17595</v>
      </c>
      <c r="K31" s="393">
        <f>'Calc new HB 5-yr age grp pops'!K67</f>
        <v>18684</v>
      </c>
      <c r="L31" s="393">
        <f>'Calc new HB 5-yr age grp pops'!L67</f>
        <v>23219</v>
      </c>
      <c r="M31" s="393">
        <f>'Calc new HB 5-yr age grp pops'!M67</f>
        <v>24064</v>
      </c>
      <c r="N31" s="393">
        <f>'Calc new HB 5-yr age grp pops'!N67</f>
        <v>21787</v>
      </c>
      <c r="O31" s="393">
        <f>'Calc new HB 5-yr age grp pops'!O67</f>
        <v>18678</v>
      </c>
      <c r="P31" s="393">
        <f>'Calc new HB 5-yr age grp pops'!P67</f>
        <v>18508</v>
      </c>
      <c r="Q31" s="393">
        <f>'Calc new HB 5-yr age grp pops'!Q67</f>
        <v>16471</v>
      </c>
      <c r="R31" s="393">
        <f>'Calc new HB 5-yr age grp pops'!R67</f>
        <v>12585</v>
      </c>
      <c r="S31" s="393">
        <f>'Calc new HB 5-yr age grp pops'!S67</f>
        <v>10071</v>
      </c>
      <c r="T31" s="393">
        <f>'Calc new HB 5-yr age grp pops'!T67</f>
        <v>6750</v>
      </c>
      <c r="U31" s="393">
        <f>'Calc new HB 5-yr age grp pops'!U67</f>
        <v>3682</v>
      </c>
      <c r="V31" s="393">
        <f>'Calc new HB 5-yr age grp pops'!V67</f>
        <v>1903</v>
      </c>
    </row>
    <row r="32" spans="1:22" s="161" customFormat="1" ht="12.75" x14ac:dyDescent="0.2">
      <c r="A32" s="161" t="s">
        <v>28</v>
      </c>
      <c r="B32" s="393">
        <f>'Calc new HB 5-yr age grp pops'!B68</f>
        <v>573420</v>
      </c>
      <c r="C32" s="393">
        <f t="shared" si="1"/>
        <v>0</v>
      </c>
      <c r="D32" s="393">
        <f>'Calc new HB 5-yr age grp pops'!D68</f>
        <v>32598</v>
      </c>
      <c r="E32" s="393">
        <f>'Calc new HB 5-yr age grp pops'!E68</f>
        <v>29043</v>
      </c>
      <c r="F32" s="393">
        <f>'Calc new HB 5-yr age grp pops'!F68</f>
        <v>29339</v>
      </c>
      <c r="G32" s="393">
        <f>'Calc new HB 5-yr age grp pops'!G68</f>
        <v>34170</v>
      </c>
      <c r="H32" s="393">
        <f>'Calc new HB 5-yr age grp pops'!H68</f>
        <v>42149</v>
      </c>
      <c r="I32" s="393">
        <f>'Calc new HB 5-yr age grp pops'!I68</f>
        <v>40589</v>
      </c>
      <c r="J32" s="393">
        <f>'Calc new HB 5-yr age grp pops'!J68</f>
        <v>38041</v>
      </c>
      <c r="K32" s="393">
        <f>'Calc new HB 5-yr age grp pops'!K68</f>
        <v>36644</v>
      </c>
      <c r="L32" s="393">
        <f>'Calc new HB 5-yr age grp pops'!L68</f>
        <v>41394</v>
      </c>
      <c r="M32" s="393">
        <f>'Calc new HB 5-yr age grp pops'!M68</f>
        <v>43369</v>
      </c>
      <c r="N32" s="393">
        <f>'Calc new HB 5-yr age grp pops'!N68</f>
        <v>40306</v>
      </c>
      <c r="O32" s="393">
        <f>'Calc new HB 5-yr age grp pops'!O68</f>
        <v>36915</v>
      </c>
      <c r="P32" s="393">
        <f>'Calc new HB 5-yr age grp pops'!P68</f>
        <v>34822</v>
      </c>
      <c r="Q32" s="393">
        <f>'Calc new HB 5-yr age grp pops'!Q68</f>
        <v>29214</v>
      </c>
      <c r="R32" s="393">
        <f>'Calc new HB 5-yr age grp pops'!R68</f>
        <v>22253</v>
      </c>
      <c r="S32" s="393">
        <f>'Calc new HB 5-yr age grp pops'!S68</f>
        <v>18102</v>
      </c>
      <c r="T32" s="393">
        <f>'Calc new HB 5-yr age grp pops'!T68</f>
        <v>13104</v>
      </c>
      <c r="U32" s="393">
        <f>'Calc new HB 5-yr age grp pops'!U68</f>
        <v>7549</v>
      </c>
      <c r="V32" s="393">
        <f>'Calc new HB 5-yr age grp pops'!V68</f>
        <v>3819</v>
      </c>
    </row>
    <row r="33" spans="1:22" s="161" customFormat="1" ht="12.75" x14ac:dyDescent="0.2">
      <c r="A33" s="161" t="s">
        <v>92</v>
      </c>
      <c r="B33" s="393">
        <f>'Calc new HB 5-yr age grp pops'!B69</f>
        <v>1137320</v>
      </c>
      <c r="C33" s="393">
        <f t="shared" si="1"/>
        <v>0</v>
      </c>
      <c r="D33" s="393">
        <f>'Calc new HB 5-yr age grp pops'!D69</f>
        <v>63457</v>
      </c>
      <c r="E33" s="393">
        <f>'Calc new HB 5-yr age grp pops'!E69</f>
        <v>57052</v>
      </c>
      <c r="F33" s="393">
        <f>'Calc new HB 5-yr age grp pops'!F69</f>
        <v>58822</v>
      </c>
      <c r="G33" s="393">
        <f>'Calc new HB 5-yr age grp pops'!G69</f>
        <v>69036</v>
      </c>
      <c r="H33" s="393">
        <f>'Calc new HB 5-yr age grp pops'!H69</f>
        <v>92255</v>
      </c>
      <c r="I33" s="393">
        <f>'Calc new HB 5-yr age grp pops'!I69</f>
        <v>85241</v>
      </c>
      <c r="J33" s="393">
        <f>'Calc new HB 5-yr age grp pops'!J69</f>
        <v>77550</v>
      </c>
      <c r="K33" s="393">
        <f>'Calc new HB 5-yr age grp pops'!K69</f>
        <v>68830</v>
      </c>
      <c r="L33" s="393">
        <f>'Calc new HB 5-yr age grp pops'!L69</f>
        <v>81759</v>
      </c>
      <c r="M33" s="393">
        <f>'Calc new HB 5-yr age grp pops'!M69</f>
        <v>87607</v>
      </c>
      <c r="N33" s="393">
        <f>'Calc new HB 5-yr age grp pops'!N69</f>
        <v>82547</v>
      </c>
      <c r="O33" s="393">
        <f>'Calc new HB 5-yr age grp pops'!O69</f>
        <v>69457</v>
      </c>
      <c r="P33" s="393">
        <f>'Calc new HB 5-yr age grp pops'!P69</f>
        <v>61344</v>
      </c>
      <c r="Q33" s="393">
        <f>'Calc new HB 5-yr age grp pops'!Q69</f>
        <v>53462</v>
      </c>
      <c r="R33" s="393">
        <f>'Calc new HB 5-yr age grp pops'!R69</f>
        <v>43348</v>
      </c>
      <c r="S33" s="393">
        <f>'Calc new HB 5-yr age grp pops'!S69</f>
        <v>36923</v>
      </c>
      <c r="T33" s="393">
        <f>'Calc new HB 5-yr age grp pops'!T69</f>
        <v>26521</v>
      </c>
      <c r="U33" s="393">
        <f>'Calc new HB 5-yr age grp pops'!U69</f>
        <v>14502</v>
      </c>
      <c r="V33" s="393">
        <f>'Calc new HB 5-yr age grp pops'!V69</f>
        <v>7607</v>
      </c>
    </row>
    <row r="34" spans="1:22" s="161" customFormat="1" ht="12.75" x14ac:dyDescent="0.2">
      <c r="A34" s="161" t="s">
        <v>67</v>
      </c>
      <c r="B34" s="393">
        <f>'Calc new HB 5-yr age grp pops'!B70</f>
        <v>319810</v>
      </c>
      <c r="C34" s="393">
        <f t="shared" si="1"/>
        <v>0</v>
      </c>
      <c r="D34" s="393">
        <f>'Calc new HB 5-yr age grp pops'!D70</f>
        <v>16647</v>
      </c>
      <c r="E34" s="393">
        <f>'Calc new HB 5-yr age grp pops'!E70</f>
        <v>16779</v>
      </c>
      <c r="F34" s="393">
        <f>'Calc new HB 5-yr age grp pops'!F70</f>
        <v>17703</v>
      </c>
      <c r="G34" s="393">
        <f>'Calc new HB 5-yr age grp pops'!G70</f>
        <v>18535</v>
      </c>
      <c r="H34" s="393">
        <f>'Calc new HB 5-yr age grp pops'!H70</f>
        <v>15763</v>
      </c>
      <c r="I34" s="393">
        <f>'Calc new HB 5-yr age grp pops'!I70</f>
        <v>16661</v>
      </c>
      <c r="J34" s="393">
        <f>'Calc new HB 5-yr age grp pops'!J70</f>
        <v>16853</v>
      </c>
      <c r="K34" s="393">
        <f>'Calc new HB 5-yr age grp pops'!K70</f>
        <v>17401</v>
      </c>
      <c r="L34" s="393">
        <f>'Calc new HB 5-yr age grp pops'!L70</f>
        <v>22253</v>
      </c>
      <c r="M34" s="393">
        <f>'Calc new HB 5-yr age grp pops'!M70</f>
        <v>25291</v>
      </c>
      <c r="N34" s="393">
        <f>'Calc new HB 5-yr age grp pops'!N70</f>
        <v>24354</v>
      </c>
      <c r="O34" s="393">
        <f>'Calc new HB 5-yr age grp pops'!O70</f>
        <v>23041</v>
      </c>
      <c r="P34" s="393">
        <f>'Calc new HB 5-yr age grp pops'!P70</f>
        <v>23326</v>
      </c>
      <c r="Q34" s="393">
        <f>'Calc new HB 5-yr age grp pops'!Q70</f>
        <v>20877</v>
      </c>
      <c r="R34" s="393">
        <f>'Calc new HB 5-yr age grp pops'!R70</f>
        <v>15763</v>
      </c>
      <c r="S34" s="393">
        <f>'Calc new HB 5-yr age grp pops'!S70</f>
        <v>12253</v>
      </c>
      <c r="T34" s="393">
        <f>'Calc new HB 5-yr age grp pops'!T70</f>
        <v>8790</v>
      </c>
      <c r="U34" s="393">
        <f>'Calc new HB 5-yr age grp pops'!U70</f>
        <v>4925</v>
      </c>
      <c r="V34" s="393">
        <f>'Calc new HB 5-yr age grp pops'!V70</f>
        <v>2595</v>
      </c>
    </row>
    <row r="35" spans="1:22" s="161" customFormat="1" ht="12.75" x14ac:dyDescent="0.2">
      <c r="A35" s="161" t="s">
        <v>29</v>
      </c>
      <c r="B35" s="393">
        <f>'Calc new HB 5-yr age grp pops'!B71</f>
        <v>652230</v>
      </c>
      <c r="C35" s="393">
        <f t="shared" si="1"/>
        <v>0</v>
      </c>
      <c r="D35" s="393">
        <f>'Calc new HB 5-yr age grp pops'!D71</f>
        <v>37777</v>
      </c>
      <c r="E35" s="393">
        <f>'Calc new HB 5-yr age grp pops'!E71</f>
        <v>36761</v>
      </c>
      <c r="F35" s="393">
        <f>'Calc new HB 5-yr age grp pops'!F71</f>
        <v>37151</v>
      </c>
      <c r="G35" s="393">
        <f>'Calc new HB 5-yr age grp pops'!G71</f>
        <v>39958</v>
      </c>
      <c r="H35" s="393">
        <f>'Calc new HB 5-yr age grp pops'!H71</f>
        <v>39319</v>
      </c>
      <c r="I35" s="393">
        <f>'Calc new HB 5-yr age grp pops'!I71</f>
        <v>39012</v>
      </c>
      <c r="J35" s="393">
        <f>'Calc new HB 5-yr age grp pops'!J71</f>
        <v>40955</v>
      </c>
      <c r="K35" s="393">
        <f>'Calc new HB 5-yr age grp pops'!K71</f>
        <v>41090</v>
      </c>
      <c r="L35" s="393">
        <f>'Calc new HB 5-yr age grp pops'!L71</f>
        <v>50292</v>
      </c>
      <c r="M35" s="393">
        <f>'Calc new HB 5-yr age grp pops'!M71</f>
        <v>52343</v>
      </c>
      <c r="N35" s="393">
        <f>'Calc new HB 5-yr age grp pops'!N71</f>
        <v>48708</v>
      </c>
      <c r="O35" s="393">
        <f>'Calc new HB 5-yr age grp pops'!O71</f>
        <v>42719</v>
      </c>
      <c r="P35" s="393">
        <f>'Calc new HB 5-yr age grp pops'!P71</f>
        <v>38802</v>
      </c>
      <c r="Q35" s="393">
        <f>'Calc new HB 5-yr age grp pops'!Q71</f>
        <v>34033</v>
      </c>
      <c r="R35" s="393">
        <f>'Calc new HB 5-yr age grp pops'!R71</f>
        <v>26667</v>
      </c>
      <c r="S35" s="393">
        <f>'Calc new HB 5-yr age grp pops'!S71</f>
        <v>21231</v>
      </c>
      <c r="T35" s="393">
        <f>'Calc new HB 5-yr age grp pops'!T71</f>
        <v>14379</v>
      </c>
      <c r="U35" s="393">
        <f>'Calc new HB 5-yr age grp pops'!U71</f>
        <v>7463</v>
      </c>
      <c r="V35" s="393">
        <f>'Calc new HB 5-yr age grp pops'!V71</f>
        <v>3570</v>
      </c>
    </row>
    <row r="36" spans="1:22" s="161" customFormat="1" ht="12.75" x14ac:dyDescent="0.2">
      <c r="A36" s="161" t="s">
        <v>30</v>
      </c>
      <c r="B36" s="393">
        <f>'Calc new HB 5-yr age grp pops'!B72</f>
        <v>843720</v>
      </c>
      <c r="C36" s="393">
        <f t="shared" si="1"/>
        <v>0</v>
      </c>
      <c r="D36" s="393">
        <f>'Calc new HB 5-yr age grp pops'!D72</f>
        <v>49558</v>
      </c>
      <c r="E36" s="393">
        <f>'Calc new HB 5-yr age grp pops'!E72</f>
        <v>42869</v>
      </c>
      <c r="F36" s="393">
        <f>'Calc new HB 5-yr age grp pops'!F72</f>
        <v>42023</v>
      </c>
      <c r="G36" s="393">
        <f>'Calc new HB 5-yr age grp pops'!G72</f>
        <v>48728</v>
      </c>
      <c r="H36" s="393">
        <f>'Calc new HB 5-yr age grp pops'!H72</f>
        <v>69488</v>
      </c>
      <c r="I36" s="393">
        <f>'Calc new HB 5-yr age grp pops'!I72</f>
        <v>66177</v>
      </c>
      <c r="J36" s="393">
        <f>'Calc new HB 5-yr age grp pops'!J72</f>
        <v>61753</v>
      </c>
      <c r="K36" s="393">
        <f>'Calc new HB 5-yr age grp pops'!K72</f>
        <v>57171</v>
      </c>
      <c r="L36" s="393">
        <f>'Calc new HB 5-yr age grp pops'!L72</f>
        <v>61735</v>
      </c>
      <c r="M36" s="393">
        <f>'Calc new HB 5-yr age grp pops'!M72</f>
        <v>62571</v>
      </c>
      <c r="N36" s="393">
        <f>'Calc new HB 5-yr age grp pops'!N72</f>
        <v>57435</v>
      </c>
      <c r="O36" s="393">
        <f>'Calc new HB 5-yr age grp pops'!O72</f>
        <v>48902</v>
      </c>
      <c r="P36" s="393">
        <f>'Calc new HB 5-yr age grp pops'!P72</f>
        <v>45939</v>
      </c>
      <c r="Q36" s="393">
        <f>'Calc new HB 5-yr age grp pops'!Q72</f>
        <v>39509</v>
      </c>
      <c r="R36" s="393">
        <f>'Calc new HB 5-yr age grp pops'!R72</f>
        <v>30286</v>
      </c>
      <c r="S36" s="393">
        <f>'Calc new HB 5-yr age grp pops'!S72</f>
        <v>24870</v>
      </c>
      <c r="T36" s="393">
        <f>'Calc new HB 5-yr age grp pops'!T72</f>
        <v>18423</v>
      </c>
      <c r="U36" s="393">
        <f>'Calc new HB 5-yr age grp pops'!U72</f>
        <v>10721</v>
      </c>
      <c r="V36" s="393">
        <f>'Calc new HB 5-yr age grp pops'!V72</f>
        <v>5562</v>
      </c>
    </row>
    <row r="37" spans="1:22" s="161" customFormat="1" ht="12.75" x14ac:dyDescent="0.2">
      <c r="A37" s="161" t="s">
        <v>31</v>
      </c>
      <c r="B37" s="393">
        <f>'Calc new HB 5-yr age grp pops'!B73</f>
        <v>21530</v>
      </c>
      <c r="C37" s="393">
        <f t="shared" si="1"/>
        <v>0</v>
      </c>
      <c r="D37" s="393">
        <f>'Calc new HB 5-yr age grp pops'!D73</f>
        <v>1101</v>
      </c>
      <c r="E37" s="393">
        <f>'Calc new HB 5-yr age grp pops'!E73</f>
        <v>1086</v>
      </c>
      <c r="F37" s="393">
        <f>'Calc new HB 5-yr age grp pops'!F73</f>
        <v>1106</v>
      </c>
      <c r="G37" s="393">
        <f>'Calc new HB 5-yr age grp pops'!G73</f>
        <v>1311</v>
      </c>
      <c r="H37" s="393">
        <f>'Calc new HB 5-yr age grp pops'!H73</f>
        <v>1130</v>
      </c>
      <c r="I37" s="393">
        <f>'Calc new HB 5-yr age grp pops'!I73</f>
        <v>1144</v>
      </c>
      <c r="J37" s="393">
        <f>'Calc new HB 5-yr age grp pops'!J73</f>
        <v>1090</v>
      </c>
      <c r="K37" s="393">
        <f>'Calc new HB 5-yr age grp pops'!K73</f>
        <v>1149</v>
      </c>
      <c r="L37" s="393">
        <f>'Calc new HB 5-yr age grp pops'!L73</f>
        <v>1484</v>
      </c>
      <c r="M37" s="393">
        <f>'Calc new HB 5-yr age grp pops'!M73</f>
        <v>1781</v>
      </c>
      <c r="N37" s="393">
        <f>'Calc new HB 5-yr age grp pops'!N73</f>
        <v>1587</v>
      </c>
      <c r="O37" s="393">
        <f>'Calc new HB 5-yr age grp pops'!O73</f>
        <v>1585</v>
      </c>
      <c r="P37" s="393">
        <f>'Calc new HB 5-yr age grp pops'!P73</f>
        <v>1526</v>
      </c>
      <c r="Q37" s="393">
        <f>'Calc new HB 5-yr age grp pops'!Q73</f>
        <v>1427</v>
      </c>
      <c r="R37" s="393">
        <f>'Calc new HB 5-yr age grp pops'!R73</f>
        <v>1174</v>
      </c>
      <c r="S37" s="393">
        <f>'Calc new HB 5-yr age grp pops'!S73</f>
        <v>775</v>
      </c>
      <c r="T37" s="393">
        <f>'Calc new HB 5-yr age grp pops'!T73</f>
        <v>566</v>
      </c>
      <c r="U37" s="393">
        <f>'Calc new HB 5-yr age grp pops'!U73</f>
        <v>313</v>
      </c>
      <c r="V37" s="393">
        <f>'Calc new HB 5-yr age grp pops'!V73</f>
        <v>195</v>
      </c>
    </row>
    <row r="38" spans="1:22" s="161" customFormat="1" ht="12.75" x14ac:dyDescent="0.2">
      <c r="A38" s="161" t="s">
        <v>32</v>
      </c>
      <c r="B38" s="393">
        <f>'Calc new HB 5-yr age grp pops'!B74</f>
        <v>23210</v>
      </c>
      <c r="C38" s="393">
        <f t="shared" si="1"/>
        <v>0</v>
      </c>
      <c r="D38" s="393">
        <f>'Calc new HB 5-yr age grp pops'!D74</f>
        <v>1353</v>
      </c>
      <c r="E38" s="393">
        <f>'Calc new HB 5-yr age grp pops'!E74</f>
        <v>1365</v>
      </c>
      <c r="F38" s="393">
        <f>'Calc new HB 5-yr age grp pops'!F74</f>
        <v>1396</v>
      </c>
      <c r="G38" s="393">
        <f>'Calc new HB 5-yr age grp pops'!G74</f>
        <v>1444</v>
      </c>
      <c r="H38" s="393">
        <f>'Calc new HB 5-yr age grp pops'!H74</f>
        <v>1256</v>
      </c>
      <c r="I38" s="393">
        <f>'Calc new HB 5-yr age grp pops'!I74</f>
        <v>1281</v>
      </c>
      <c r="J38" s="393">
        <f>'Calc new HB 5-yr age grp pops'!J74</f>
        <v>1355</v>
      </c>
      <c r="K38" s="393">
        <f>'Calc new HB 5-yr age grp pops'!K74</f>
        <v>1511</v>
      </c>
      <c r="L38" s="393">
        <f>'Calc new HB 5-yr age grp pops'!L74</f>
        <v>1643</v>
      </c>
      <c r="M38" s="393">
        <f>'Calc new HB 5-yr age grp pops'!M74</f>
        <v>1824</v>
      </c>
      <c r="N38" s="393">
        <f>'Calc new HB 5-yr age grp pops'!N74</f>
        <v>1687</v>
      </c>
      <c r="O38" s="393">
        <f>'Calc new HB 5-yr age grp pops'!O74</f>
        <v>1572</v>
      </c>
      <c r="P38" s="393">
        <f>'Calc new HB 5-yr age grp pops'!P74</f>
        <v>1541</v>
      </c>
      <c r="Q38" s="393">
        <f>'Calc new HB 5-yr age grp pops'!Q74</f>
        <v>1316</v>
      </c>
      <c r="R38" s="393">
        <f>'Calc new HB 5-yr age grp pops'!R74</f>
        <v>986</v>
      </c>
      <c r="S38" s="393">
        <f>'Calc new HB 5-yr age grp pops'!S74</f>
        <v>726</v>
      </c>
      <c r="T38" s="393">
        <f>'Calc new HB 5-yr age grp pops'!T74</f>
        <v>501</v>
      </c>
      <c r="U38" s="393">
        <f>'Calc new HB 5-yr age grp pops'!U74</f>
        <v>290</v>
      </c>
      <c r="V38" s="393">
        <f>'Calc new HB 5-yr age grp pops'!V74</f>
        <v>163</v>
      </c>
    </row>
    <row r="39" spans="1:22" s="161" customFormat="1" ht="12.75" x14ac:dyDescent="0.2">
      <c r="A39" s="161" t="s">
        <v>33</v>
      </c>
      <c r="B39" s="393">
        <f>'Calc new HB 5-yr age grp pops'!B75</f>
        <v>411750</v>
      </c>
      <c r="C39" s="393">
        <f t="shared" si="1"/>
        <v>0</v>
      </c>
      <c r="D39" s="393">
        <f>'Calc new HB 5-yr age grp pops'!D75</f>
        <v>21444</v>
      </c>
      <c r="E39" s="393">
        <f>'Calc new HB 5-yr age grp pops'!E75</f>
        <v>20351</v>
      </c>
      <c r="F39" s="393">
        <f>'Calc new HB 5-yr age grp pops'!F75</f>
        <v>21948</v>
      </c>
      <c r="G39" s="393">
        <f>'Calc new HB 5-yr age grp pops'!G75</f>
        <v>25843</v>
      </c>
      <c r="H39" s="393">
        <f>'Calc new HB 5-yr age grp pops'!H75</f>
        <v>29773</v>
      </c>
      <c r="I39" s="393">
        <f>'Calc new HB 5-yr age grp pops'!I75</f>
        <v>26159</v>
      </c>
      <c r="J39" s="393">
        <f>'Calc new HB 5-yr age grp pops'!J75</f>
        <v>23516</v>
      </c>
      <c r="K39" s="393">
        <f>'Calc new HB 5-yr age grp pops'!K75</f>
        <v>22104</v>
      </c>
      <c r="L39" s="393">
        <f>'Calc new HB 5-yr age grp pops'!L75</f>
        <v>27568</v>
      </c>
      <c r="M39" s="393">
        <f>'Calc new HB 5-yr age grp pops'!M75</f>
        <v>30662</v>
      </c>
      <c r="N39" s="393">
        <f>'Calc new HB 5-yr age grp pops'!N75</f>
        <v>29382</v>
      </c>
      <c r="O39" s="393">
        <f>'Calc new HB 5-yr age grp pops'!O75</f>
        <v>26426</v>
      </c>
      <c r="P39" s="393">
        <f>'Calc new HB 5-yr age grp pops'!P75</f>
        <v>26224</v>
      </c>
      <c r="Q39" s="393">
        <f>'Calc new HB 5-yr age grp pops'!Q75</f>
        <v>23813</v>
      </c>
      <c r="R39" s="393">
        <f>'Calc new HB 5-yr age grp pops'!R75</f>
        <v>18757</v>
      </c>
      <c r="S39" s="393">
        <f>'Calc new HB 5-yr age grp pops'!S75</f>
        <v>15692</v>
      </c>
      <c r="T39" s="393">
        <f>'Calc new HB 5-yr age grp pops'!T75</f>
        <v>11740</v>
      </c>
      <c r="U39" s="393">
        <f>'Calc new HB 5-yr age grp pops'!U75</f>
        <v>6967</v>
      </c>
      <c r="V39" s="393">
        <f>'Calc new HB 5-yr age grp pops'!V75</f>
        <v>3381</v>
      </c>
    </row>
    <row r="40" spans="1:22" s="161" customFormat="1" ht="12.75" x14ac:dyDescent="0.2">
      <c r="A40" s="161" t="s">
        <v>34</v>
      </c>
      <c r="B40" s="393">
        <f>'Calc new HB 5-yr age grp pops'!B76</f>
        <v>27560</v>
      </c>
      <c r="C40" s="393">
        <f t="shared" si="1"/>
        <v>0</v>
      </c>
      <c r="D40" s="393">
        <f>'Calc new HB 5-yr age grp pops'!D76</f>
        <v>1300</v>
      </c>
      <c r="E40" s="393">
        <f>'Calc new HB 5-yr age grp pops'!E76</f>
        <v>1478</v>
      </c>
      <c r="F40" s="393">
        <f>'Calc new HB 5-yr age grp pops'!F76</f>
        <v>1458</v>
      </c>
      <c r="G40" s="393">
        <f>'Calc new HB 5-yr age grp pops'!G76</f>
        <v>1568</v>
      </c>
      <c r="H40" s="393">
        <f>'Calc new HB 5-yr age grp pops'!H76</f>
        <v>1209</v>
      </c>
      <c r="I40" s="393">
        <f>'Calc new HB 5-yr age grp pops'!I76</f>
        <v>1228</v>
      </c>
      <c r="J40" s="393">
        <f>'Calc new HB 5-yr age grp pops'!J76</f>
        <v>1367</v>
      </c>
      <c r="K40" s="393">
        <f>'Calc new HB 5-yr age grp pops'!K76</f>
        <v>1558</v>
      </c>
      <c r="L40" s="393">
        <f>'Calc new HB 5-yr age grp pops'!L76</f>
        <v>2008</v>
      </c>
      <c r="M40" s="393">
        <f>'Calc new HB 5-yr age grp pops'!M76</f>
        <v>2053</v>
      </c>
      <c r="N40" s="393">
        <f>'Calc new HB 5-yr age grp pops'!N76</f>
        <v>2075</v>
      </c>
      <c r="O40" s="393">
        <f>'Calc new HB 5-yr age grp pops'!O76</f>
        <v>1966</v>
      </c>
      <c r="P40" s="393">
        <f>'Calc new HB 5-yr age grp pops'!P76</f>
        <v>2116</v>
      </c>
      <c r="Q40" s="393">
        <f>'Calc new HB 5-yr age grp pops'!Q76</f>
        <v>1852</v>
      </c>
      <c r="R40" s="393">
        <f>'Calc new HB 5-yr age grp pops'!R76</f>
        <v>1492</v>
      </c>
      <c r="S40" s="393">
        <f>'Calc new HB 5-yr age grp pops'!S76</f>
        <v>1188</v>
      </c>
      <c r="T40" s="393">
        <f>'Calc new HB 5-yr age grp pops'!T76</f>
        <v>849</v>
      </c>
      <c r="U40" s="393">
        <f>'Calc new HB 5-yr age grp pops'!U76</f>
        <v>523</v>
      </c>
      <c r="V40" s="393">
        <f>'Calc new HB 5-yr age grp pops'!V76</f>
        <v>272</v>
      </c>
    </row>
    <row r="41" spans="1:22" s="161" customFormat="1" ht="6" customHeight="1" x14ac:dyDescent="0.2"/>
    <row r="42" spans="1:22" s="161" customFormat="1" ht="12.75" x14ac:dyDescent="0.2">
      <c r="A42" s="1005" t="s">
        <v>407</v>
      </c>
      <c r="B42" s="1005"/>
      <c r="C42" s="1005"/>
      <c r="D42" s="1005"/>
      <c r="E42" s="1005"/>
      <c r="F42" s="1005"/>
      <c r="G42" s="1005"/>
      <c r="H42" s="1005"/>
    </row>
    <row r="43" spans="1:22" s="161" customFormat="1" ht="6" customHeight="1" x14ac:dyDescent="0.2"/>
    <row r="44" spans="1:22" s="161" customFormat="1" ht="38.25" x14ac:dyDescent="0.2">
      <c r="C44" s="161" t="s">
        <v>139</v>
      </c>
      <c r="D44" s="161" t="s">
        <v>140</v>
      </c>
      <c r="E44" s="161" t="s">
        <v>141</v>
      </c>
      <c r="F44" s="161" t="s">
        <v>142</v>
      </c>
      <c r="G44" s="161" t="s">
        <v>143</v>
      </c>
      <c r="I44" s="349" t="s">
        <v>144</v>
      </c>
      <c r="K44" s="349" t="s">
        <v>168</v>
      </c>
    </row>
    <row r="45" spans="1:22" s="161" customFormat="1" ht="12.75" x14ac:dyDescent="0.2">
      <c r="A45" s="161" t="s">
        <v>22</v>
      </c>
      <c r="C45" s="399">
        <f>G25+H25</f>
        <v>690422</v>
      </c>
      <c r="D45" s="399">
        <f>I25+J25</f>
        <v>680012</v>
      </c>
      <c r="E45" s="399">
        <f>K25+L25</f>
        <v>707468</v>
      </c>
      <c r="F45" s="399">
        <f>M25+N25</f>
        <v>795012</v>
      </c>
      <c r="G45" s="399">
        <f>O25+P25</f>
        <v>661926</v>
      </c>
      <c r="H45" s="400"/>
      <c r="I45" s="399">
        <f>B25</f>
        <v>5313600</v>
      </c>
      <c r="J45" s="162"/>
      <c r="K45" s="399">
        <f>SUM(C45:G45)</f>
        <v>3534840</v>
      </c>
    </row>
    <row r="46" spans="1:22" s="161" customFormat="1" ht="12.75" x14ac:dyDescent="0.2">
      <c r="C46" s="399"/>
      <c r="D46" s="399"/>
      <c r="E46" s="399"/>
      <c r="F46" s="399"/>
      <c r="G46" s="399"/>
      <c r="H46" s="400"/>
      <c r="I46" s="399"/>
      <c r="J46" s="162"/>
      <c r="K46" s="399"/>
    </row>
    <row r="47" spans="1:22" s="161" customFormat="1" ht="12.75" x14ac:dyDescent="0.2">
      <c r="A47" s="161" t="s">
        <v>23</v>
      </c>
      <c r="C47" s="399">
        <f t="shared" ref="C47:C60" si="2">G27+H27</f>
        <v>44281</v>
      </c>
      <c r="D47" s="399">
        <f t="shared" ref="D47:D60" si="3">I27+J27</f>
        <v>39361</v>
      </c>
      <c r="E47" s="399">
        <f t="shared" ref="E47:E60" si="4">K27+L27</f>
        <v>47518</v>
      </c>
      <c r="F47" s="399">
        <f t="shared" ref="F47:F60" si="5">M27+N27</f>
        <v>57225</v>
      </c>
      <c r="G47" s="399">
        <f t="shared" ref="G47:G60" si="6">O27+P27</f>
        <v>50828</v>
      </c>
      <c r="H47" s="400"/>
      <c r="I47" s="399">
        <f t="shared" ref="I47:I60" si="7">B27</f>
        <v>373190</v>
      </c>
      <c r="J47" s="162"/>
      <c r="K47" s="399">
        <f t="shared" ref="K47:K60" si="8">SUM(C47:G47)</f>
        <v>239213</v>
      </c>
    </row>
    <row r="48" spans="1:22" s="161" customFormat="1" ht="12.75" x14ac:dyDescent="0.2">
      <c r="A48" s="161" t="s">
        <v>24</v>
      </c>
      <c r="C48" s="399">
        <f t="shared" si="2"/>
        <v>11713</v>
      </c>
      <c r="D48" s="399">
        <f t="shared" si="3"/>
        <v>10091</v>
      </c>
      <c r="E48" s="399">
        <f t="shared" si="4"/>
        <v>14453</v>
      </c>
      <c r="F48" s="399">
        <f t="shared" si="5"/>
        <v>18140</v>
      </c>
      <c r="G48" s="399">
        <f t="shared" si="6"/>
        <v>16590</v>
      </c>
      <c r="H48" s="400"/>
      <c r="I48" s="399">
        <f t="shared" si="7"/>
        <v>113710</v>
      </c>
      <c r="J48" s="162"/>
      <c r="K48" s="399">
        <f t="shared" si="8"/>
        <v>70987</v>
      </c>
    </row>
    <row r="49" spans="1:13" s="161" customFormat="1" ht="12.75" x14ac:dyDescent="0.2">
      <c r="A49" s="161" t="s">
        <v>25</v>
      </c>
      <c r="C49" s="399">
        <f t="shared" si="2"/>
        <v>16371</v>
      </c>
      <c r="D49" s="399">
        <f t="shared" si="3"/>
        <v>14344</v>
      </c>
      <c r="E49" s="399">
        <f t="shared" si="4"/>
        <v>17548</v>
      </c>
      <c r="F49" s="399">
        <f t="shared" si="5"/>
        <v>23374</v>
      </c>
      <c r="G49" s="399">
        <f t="shared" si="6"/>
        <v>21954</v>
      </c>
      <c r="H49" s="400"/>
      <c r="I49" s="399">
        <f t="shared" si="7"/>
        <v>150830</v>
      </c>
      <c r="J49" s="162"/>
      <c r="K49" s="399">
        <f t="shared" si="8"/>
        <v>93591</v>
      </c>
    </row>
    <row r="50" spans="1:13" s="161" customFormat="1" ht="12.75" x14ac:dyDescent="0.2">
      <c r="A50" s="161" t="s">
        <v>26</v>
      </c>
      <c r="C50" s="399">
        <f t="shared" si="2"/>
        <v>46769</v>
      </c>
      <c r="D50" s="399">
        <f t="shared" si="3"/>
        <v>41730</v>
      </c>
      <c r="E50" s="399">
        <f t="shared" si="4"/>
        <v>48452</v>
      </c>
      <c r="F50" s="399">
        <f t="shared" si="5"/>
        <v>54840</v>
      </c>
      <c r="G50" s="399">
        <f t="shared" si="6"/>
        <v>47145</v>
      </c>
      <c r="H50" s="400"/>
      <c r="I50" s="399">
        <f t="shared" si="7"/>
        <v>366220</v>
      </c>
      <c r="J50" s="162"/>
      <c r="K50" s="399">
        <f t="shared" si="8"/>
        <v>238936</v>
      </c>
    </row>
    <row r="51" spans="1:13" s="161" customFormat="1" ht="12.75" x14ac:dyDescent="0.2">
      <c r="A51" s="161" t="s">
        <v>27</v>
      </c>
      <c r="C51" s="399">
        <f t="shared" si="2"/>
        <v>38353</v>
      </c>
      <c r="D51" s="399">
        <f t="shared" si="3"/>
        <v>34514</v>
      </c>
      <c r="E51" s="399">
        <f t="shared" si="4"/>
        <v>41903</v>
      </c>
      <c r="F51" s="399">
        <f t="shared" si="5"/>
        <v>45851</v>
      </c>
      <c r="G51" s="399">
        <f t="shared" si="6"/>
        <v>37186</v>
      </c>
      <c r="H51" s="400"/>
      <c r="I51" s="399">
        <f t="shared" si="7"/>
        <v>299100</v>
      </c>
      <c r="J51" s="162"/>
      <c r="K51" s="399">
        <f t="shared" si="8"/>
        <v>197807</v>
      </c>
    </row>
    <row r="52" spans="1:13" s="161" customFormat="1" ht="12.75" x14ac:dyDescent="0.2">
      <c r="A52" s="161" t="s">
        <v>28</v>
      </c>
      <c r="C52" s="399">
        <f t="shared" si="2"/>
        <v>76319</v>
      </c>
      <c r="D52" s="399">
        <f t="shared" si="3"/>
        <v>78630</v>
      </c>
      <c r="E52" s="399">
        <f t="shared" si="4"/>
        <v>78038</v>
      </c>
      <c r="F52" s="399">
        <f t="shared" si="5"/>
        <v>83675</v>
      </c>
      <c r="G52" s="399">
        <f t="shared" si="6"/>
        <v>71737</v>
      </c>
      <c r="H52" s="400"/>
      <c r="I52" s="399">
        <f t="shared" si="7"/>
        <v>573420</v>
      </c>
      <c r="J52" s="162"/>
      <c r="K52" s="399">
        <f t="shared" si="8"/>
        <v>388399</v>
      </c>
    </row>
    <row r="53" spans="1:13" s="161" customFormat="1" ht="12.75" x14ac:dyDescent="0.2">
      <c r="A53" s="161" t="s">
        <v>92</v>
      </c>
      <c r="C53" s="399">
        <f t="shared" si="2"/>
        <v>161291</v>
      </c>
      <c r="D53" s="399">
        <f t="shared" si="3"/>
        <v>162791</v>
      </c>
      <c r="E53" s="399">
        <f t="shared" si="4"/>
        <v>150589</v>
      </c>
      <c r="F53" s="399">
        <f t="shared" si="5"/>
        <v>170154</v>
      </c>
      <c r="G53" s="399">
        <f t="shared" si="6"/>
        <v>130801</v>
      </c>
      <c r="H53" s="400"/>
      <c r="I53" s="399">
        <f t="shared" si="7"/>
        <v>1137320</v>
      </c>
      <c r="J53" s="162"/>
      <c r="K53" s="399">
        <f t="shared" si="8"/>
        <v>775626</v>
      </c>
    </row>
    <row r="54" spans="1:13" s="161" customFormat="1" ht="12.75" x14ac:dyDescent="0.2">
      <c r="A54" s="161" t="s">
        <v>67</v>
      </c>
      <c r="C54" s="399">
        <f t="shared" si="2"/>
        <v>34298</v>
      </c>
      <c r="D54" s="399">
        <f t="shared" si="3"/>
        <v>33514</v>
      </c>
      <c r="E54" s="399">
        <f t="shared" si="4"/>
        <v>39654</v>
      </c>
      <c r="F54" s="399">
        <f t="shared" si="5"/>
        <v>49645</v>
      </c>
      <c r="G54" s="399">
        <f t="shared" si="6"/>
        <v>46367</v>
      </c>
      <c r="H54" s="400"/>
      <c r="I54" s="399">
        <f t="shared" si="7"/>
        <v>319810</v>
      </c>
      <c r="J54" s="162"/>
      <c r="K54" s="399">
        <f t="shared" si="8"/>
        <v>203478</v>
      </c>
    </row>
    <row r="55" spans="1:13" s="161" customFormat="1" ht="12.75" x14ac:dyDescent="0.2">
      <c r="A55" s="161" t="s">
        <v>29</v>
      </c>
      <c r="C55" s="399">
        <f t="shared" si="2"/>
        <v>79277</v>
      </c>
      <c r="D55" s="399">
        <f t="shared" si="3"/>
        <v>79967</v>
      </c>
      <c r="E55" s="399">
        <f t="shared" si="4"/>
        <v>91382</v>
      </c>
      <c r="F55" s="399">
        <f t="shared" si="5"/>
        <v>101051</v>
      </c>
      <c r="G55" s="399">
        <f t="shared" si="6"/>
        <v>81521</v>
      </c>
      <c r="H55" s="400"/>
      <c r="I55" s="399">
        <f t="shared" si="7"/>
        <v>652230</v>
      </c>
      <c r="J55" s="162"/>
      <c r="K55" s="399">
        <f t="shared" si="8"/>
        <v>433198</v>
      </c>
    </row>
    <row r="56" spans="1:13" s="161" customFormat="1" ht="12.75" x14ac:dyDescent="0.2">
      <c r="A56" s="161" t="s">
        <v>30</v>
      </c>
      <c r="C56" s="399">
        <f t="shared" si="2"/>
        <v>118216</v>
      </c>
      <c r="D56" s="399">
        <f t="shared" si="3"/>
        <v>127930</v>
      </c>
      <c r="E56" s="399">
        <f t="shared" si="4"/>
        <v>118906</v>
      </c>
      <c r="F56" s="399">
        <f t="shared" si="5"/>
        <v>120006</v>
      </c>
      <c r="G56" s="399">
        <f t="shared" si="6"/>
        <v>94841</v>
      </c>
      <c r="H56" s="400"/>
      <c r="I56" s="399">
        <f t="shared" si="7"/>
        <v>843720</v>
      </c>
      <c r="J56" s="162"/>
      <c r="K56" s="399">
        <f t="shared" si="8"/>
        <v>579899</v>
      </c>
    </row>
    <row r="57" spans="1:13" s="161" customFormat="1" ht="12.75" x14ac:dyDescent="0.2">
      <c r="A57" s="161" t="s">
        <v>31</v>
      </c>
      <c r="C57" s="399">
        <f t="shared" si="2"/>
        <v>2441</v>
      </c>
      <c r="D57" s="399">
        <f t="shared" si="3"/>
        <v>2234</v>
      </c>
      <c r="E57" s="399">
        <f t="shared" si="4"/>
        <v>2633</v>
      </c>
      <c r="F57" s="399">
        <f t="shared" si="5"/>
        <v>3368</v>
      </c>
      <c r="G57" s="399">
        <f t="shared" si="6"/>
        <v>3111</v>
      </c>
      <c r="H57" s="400"/>
      <c r="I57" s="399">
        <f t="shared" si="7"/>
        <v>21530</v>
      </c>
      <c r="J57" s="162"/>
      <c r="K57" s="399">
        <f t="shared" si="8"/>
        <v>13787</v>
      </c>
    </row>
    <row r="58" spans="1:13" s="161" customFormat="1" ht="12.75" x14ac:dyDescent="0.2">
      <c r="A58" s="161" t="s">
        <v>32</v>
      </c>
      <c r="C58" s="399">
        <f t="shared" si="2"/>
        <v>2700</v>
      </c>
      <c r="D58" s="399">
        <f t="shared" si="3"/>
        <v>2636</v>
      </c>
      <c r="E58" s="399">
        <f t="shared" si="4"/>
        <v>3154</v>
      </c>
      <c r="F58" s="399">
        <f t="shared" si="5"/>
        <v>3511</v>
      </c>
      <c r="G58" s="399">
        <f t="shared" si="6"/>
        <v>3113</v>
      </c>
      <c r="H58" s="400"/>
      <c r="I58" s="399">
        <f t="shared" si="7"/>
        <v>23210</v>
      </c>
      <c r="J58" s="162"/>
      <c r="K58" s="399">
        <f t="shared" si="8"/>
        <v>15114</v>
      </c>
    </row>
    <row r="59" spans="1:13" s="161" customFormat="1" ht="12.75" x14ac:dyDescent="0.2">
      <c r="A59" s="161" t="s">
        <v>33</v>
      </c>
      <c r="C59" s="399">
        <f t="shared" si="2"/>
        <v>55616</v>
      </c>
      <c r="D59" s="399">
        <f t="shared" si="3"/>
        <v>49675</v>
      </c>
      <c r="E59" s="399">
        <f t="shared" si="4"/>
        <v>49672</v>
      </c>
      <c r="F59" s="399">
        <f t="shared" si="5"/>
        <v>60044</v>
      </c>
      <c r="G59" s="399">
        <f t="shared" si="6"/>
        <v>52650</v>
      </c>
      <c r="H59" s="400"/>
      <c r="I59" s="399">
        <f t="shared" si="7"/>
        <v>411750</v>
      </c>
      <c r="J59" s="162"/>
      <c r="K59" s="399">
        <f t="shared" si="8"/>
        <v>267657</v>
      </c>
    </row>
    <row r="60" spans="1:13" s="161" customFormat="1" ht="12.75" x14ac:dyDescent="0.2">
      <c r="A60" s="161" t="s">
        <v>34</v>
      </c>
      <c r="C60" s="399">
        <f t="shared" si="2"/>
        <v>2777</v>
      </c>
      <c r="D60" s="399">
        <f t="shared" si="3"/>
        <v>2595</v>
      </c>
      <c r="E60" s="399">
        <f t="shared" si="4"/>
        <v>3566</v>
      </c>
      <c r="F60" s="399">
        <f t="shared" si="5"/>
        <v>4128</v>
      </c>
      <c r="G60" s="399">
        <f t="shared" si="6"/>
        <v>4082</v>
      </c>
      <c r="H60" s="400"/>
      <c r="I60" s="399">
        <f t="shared" si="7"/>
        <v>27560</v>
      </c>
      <c r="J60" s="162"/>
      <c r="K60" s="399">
        <f t="shared" si="8"/>
        <v>17148</v>
      </c>
    </row>
    <row r="61" spans="1:13" s="161" customFormat="1" ht="6" customHeight="1" x14ac:dyDescent="0.2">
      <c r="A61" s="388"/>
    </row>
    <row r="62" spans="1:13" s="161" customFormat="1" ht="12.75" x14ac:dyDescent="0.2">
      <c r="A62" s="1005" t="s">
        <v>145</v>
      </c>
      <c r="B62" s="1005"/>
      <c r="C62" s="1005"/>
      <c r="D62" s="1005"/>
      <c r="E62" s="1005"/>
      <c r="F62" s="1005"/>
      <c r="G62" s="1005"/>
      <c r="H62" s="1005"/>
      <c r="I62" s="1005"/>
      <c r="J62" s="1005"/>
      <c r="K62" s="1005"/>
      <c r="L62" s="1005"/>
      <c r="M62" s="1005"/>
    </row>
    <row r="63" spans="1:13" s="161" customFormat="1" ht="6" customHeight="1" x14ac:dyDescent="0.2">
      <c r="A63" s="388"/>
    </row>
    <row r="64" spans="1:13" s="161" customFormat="1" ht="12.75" x14ac:dyDescent="0.2">
      <c r="A64" s="388" t="s">
        <v>22</v>
      </c>
      <c r="C64" s="378">
        <f>200*C5/C45</f>
        <v>7.1550443062358957E-2</v>
      </c>
      <c r="D64" s="378">
        <f>200*D5/D45</f>
        <v>0.23852520249642653</v>
      </c>
      <c r="E64" s="378">
        <f>200*E5/E45</f>
        <v>0.27308655656510261</v>
      </c>
      <c r="F64" s="378">
        <f>200*F5/F45</f>
        <v>0.14037523961902462</v>
      </c>
      <c r="G64" s="378">
        <f>200*G5/G45</f>
        <v>4.68330296740119E-2</v>
      </c>
      <c r="H64" s="400"/>
      <c r="I64" s="378">
        <f>200*I5/I45</f>
        <v>0.10501355013550136</v>
      </c>
      <c r="J64" s="162"/>
      <c r="K64" s="378">
        <f>200*K5/K45</f>
        <v>0.15485849430242954</v>
      </c>
    </row>
    <row r="65" spans="1:11" s="161" customFormat="1" ht="6" customHeight="1" x14ac:dyDescent="0.2">
      <c r="A65" s="388"/>
      <c r="C65" s="378"/>
      <c r="D65" s="378"/>
      <c r="E65" s="378"/>
      <c r="F65" s="378"/>
      <c r="G65" s="378"/>
      <c r="H65" s="400"/>
      <c r="I65" s="378"/>
      <c r="J65" s="162"/>
      <c r="K65" s="378"/>
    </row>
    <row r="66" spans="1:11" s="161" customFormat="1" ht="12.75" x14ac:dyDescent="0.2">
      <c r="A66" s="161" t="s">
        <v>23</v>
      </c>
      <c r="C66" s="378">
        <f t="shared" ref="C66:G79" si="9">200*C7/C47</f>
        <v>0.10839863598383054</v>
      </c>
      <c r="D66" s="378">
        <f t="shared" si="9"/>
        <v>0.27438327278270369</v>
      </c>
      <c r="E66" s="378">
        <f t="shared" si="9"/>
        <v>0.31146092007239362</v>
      </c>
      <c r="F66" s="378">
        <f t="shared" si="9"/>
        <v>0.14329401485364787</v>
      </c>
      <c r="G66" s="378">
        <f t="shared" si="9"/>
        <v>2.7543873455575667E-2</v>
      </c>
      <c r="H66" s="400"/>
      <c r="I66" s="378">
        <f t="shared" ref="I66:I79" si="10">200*I7/I47</f>
        <v>0.10718400814598462</v>
      </c>
      <c r="J66" s="162"/>
      <c r="K66" s="378">
        <f t="shared" ref="K66:K79" si="11">200*K7/K47</f>
        <v>0.1672149924962272</v>
      </c>
    </row>
    <row r="67" spans="1:11" s="161" customFormat="1" ht="12.75" x14ac:dyDescent="0.2">
      <c r="A67" s="161" t="s">
        <v>24</v>
      </c>
      <c r="C67" s="378">
        <f t="shared" si="9"/>
        <v>0.10245026893195594</v>
      </c>
      <c r="D67" s="378">
        <f t="shared" si="9"/>
        <v>0.29729461896739667</v>
      </c>
      <c r="E67" s="378">
        <f t="shared" si="9"/>
        <v>0.15221753269217464</v>
      </c>
      <c r="F67" s="378">
        <f t="shared" si="9"/>
        <v>8.8202866593164272E-2</v>
      </c>
      <c r="G67" s="378">
        <f t="shared" si="9"/>
        <v>0</v>
      </c>
      <c r="H67" s="400"/>
      <c r="I67" s="378">
        <f t="shared" si="10"/>
        <v>7.5630991117755689E-2</v>
      </c>
      <c r="J67" s="162"/>
      <c r="K67" s="378">
        <f t="shared" si="11"/>
        <v>0.11269669094341217</v>
      </c>
    </row>
    <row r="68" spans="1:11" s="161" customFormat="1" ht="12.75" x14ac:dyDescent="0.2">
      <c r="A68" s="161" t="s">
        <v>25</v>
      </c>
      <c r="C68" s="378">
        <f t="shared" si="9"/>
        <v>4.886689878443589E-2</v>
      </c>
      <c r="D68" s="378">
        <f t="shared" si="9"/>
        <v>0.23703290574456218</v>
      </c>
      <c r="E68" s="378">
        <f t="shared" si="9"/>
        <v>0.13676772281741509</v>
      </c>
      <c r="F68" s="378">
        <f t="shared" si="9"/>
        <v>7.7008642080944642E-2</v>
      </c>
      <c r="G68" s="378">
        <f t="shared" si="9"/>
        <v>2.7329871549603715E-2</v>
      </c>
      <c r="H68" s="400"/>
      <c r="I68" s="378">
        <f t="shared" si="10"/>
        <v>6.0995823112112976E-2</v>
      </c>
      <c r="J68" s="162"/>
      <c r="K68" s="378">
        <f t="shared" si="11"/>
        <v>9.6163092605058176E-2</v>
      </c>
    </row>
    <row r="69" spans="1:11" s="161" customFormat="1" ht="12.75" x14ac:dyDescent="0.2">
      <c r="A69" s="161" t="s">
        <v>26</v>
      </c>
      <c r="C69" s="378">
        <f t="shared" si="9"/>
        <v>7.2697727126943057E-2</v>
      </c>
      <c r="D69" s="378">
        <f t="shared" si="9"/>
        <v>0.32111190989695665</v>
      </c>
      <c r="E69" s="378">
        <f t="shared" si="9"/>
        <v>0.26830677784198792</v>
      </c>
      <c r="F69" s="378">
        <f t="shared" si="9"/>
        <v>0.12399708242159008</v>
      </c>
      <c r="G69" s="378">
        <f t="shared" si="9"/>
        <v>2.5453388482341712E-2</v>
      </c>
      <c r="H69" s="400"/>
      <c r="I69" s="378">
        <f t="shared" si="10"/>
        <v>0.10485500518813828</v>
      </c>
      <c r="J69" s="162"/>
      <c r="K69" s="378">
        <f t="shared" si="11"/>
        <v>0.15820135935982857</v>
      </c>
    </row>
    <row r="70" spans="1:11" s="161" customFormat="1" ht="12.75" x14ac:dyDescent="0.2">
      <c r="A70" s="161" t="s">
        <v>27</v>
      </c>
      <c r="C70" s="378">
        <f t="shared" si="9"/>
        <v>6.7791307068547441E-2</v>
      </c>
      <c r="D70" s="378">
        <f t="shared" si="9"/>
        <v>0.17963724865272063</v>
      </c>
      <c r="E70" s="378">
        <f t="shared" si="9"/>
        <v>0.21478175786936496</v>
      </c>
      <c r="F70" s="378">
        <f t="shared" si="9"/>
        <v>0.10904887570609147</v>
      </c>
      <c r="G70" s="378">
        <f t="shared" si="9"/>
        <v>3.7648577421610284E-2</v>
      </c>
      <c r="H70" s="400"/>
      <c r="I70" s="378">
        <f t="shared" si="10"/>
        <v>8.2915412905382818E-2</v>
      </c>
      <c r="J70" s="162"/>
      <c r="K70" s="378">
        <f t="shared" si="11"/>
        <v>0.12234147426531923</v>
      </c>
    </row>
    <row r="71" spans="1:11" s="161" customFormat="1" ht="12.75" x14ac:dyDescent="0.2">
      <c r="A71" s="161" t="s">
        <v>28</v>
      </c>
      <c r="C71" s="378">
        <f t="shared" si="9"/>
        <v>4.9791008792043921E-2</v>
      </c>
      <c r="D71" s="378">
        <f t="shared" si="9"/>
        <v>0.20348467506040951</v>
      </c>
      <c r="E71" s="378">
        <f t="shared" si="9"/>
        <v>0.18708834157718035</v>
      </c>
      <c r="F71" s="378">
        <f t="shared" si="9"/>
        <v>8.3657006274275469E-2</v>
      </c>
      <c r="G71" s="378">
        <f t="shared" si="9"/>
        <v>2.2303692655115212E-2</v>
      </c>
      <c r="H71" s="400"/>
      <c r="I71" s="378">
        <f t="shared" si="10"/>
        <v>7.6383802448467097E-2</v>
      </c>
      <c r="J71" s="162"/>
      <c r="K71" s="378">
        <f t="shared" si="11"/>
        <v>0.11071089266450222</v>
      </c>
    </row>
    <row r="72" spans="1:11" s="161" customFormat="1" ht="12.75" x14ac:dyDescent="0.2">
      <c r="A72" s="161" t="s">
        <v>92</v>
      </c>
      <c r="C72" s="378">
        <f t="shared" si="9"/>
        <v>7.3159692729290543E-2</v>
      </c>
      <c r="D72" s="378">
        <f t="shared" si="9"/>
        <v>0.26291379744580473</v>
      </c>
      <c r="E72" s="378">
        <f t="shared" si="9"/>
        <v>0.43296655134173145</v>
      </c>
      <c r="F72" s="378">
        <f t="shared" si="9"/>
        <v>0.22332710368254641</v>
      </c>
      <c r="G72" s="378">
        <f t="shared" si="9"/>
        <v>7.6452014892852499E-2</v>
      </c>
      <c r="H72" s="400"/>
      <c r="I72" s="378">
        <f t="shared" si="10"/>
        <v>0.15035346252593818</v>
      </c>
      <c r="J72" s="162"/>
      <c r="K72" s="378">
        <f t="shared" si="11"/>
        <v>0.21634138102642253</v>
      </c>
    </row>
    <row r="73" spans="1:11" s="161" customFormat="1" ht="12.75" x14ac:dyDescent="0.2">
      <c r="A73" s="161" t="s">
        <v>67</v>
      </c>
      <c r="C73" s="378">
        <f t="shared" si="9"/>
        <v>9.3299900868855326E-2</v>
      </c>
      <c r="D73" s="378">
        <f t="shared" si="9"/>
        <v>0.19693262517157009</v>
      </c>
      <c r="E73" s="378">
        <f t="shared" si="9"/>
        <v>0.11600342966661623</v>
      </c>
      <c r="F73" s="378">
        <f t="shared" si="9"/>
        <v>8.0572061637627146E-2</v>
      </c>
      <c r="G73" s="378">
        <f t="shared" si="9"/>
        <v>3.8820713007095567E-2</v>
      </c>
      <c r="H73" s="400"/>
      <c r="I73" s="378">
        <f t="shared" si="10"/>
        <v>6.7540101935524219E-2</v>
      </c>
      <c r="J73" s="162"/>
      <c r="K73" s="378">
        <f t="shared" si="11"/>
        <v>9.927363154739087E-2</v>
      </c>
    </row>
    <row r="74" spans="1:11" s="161" customFormat="1" ht="12.75" x14ac:dyDescent="0.2">
      <c r="A74" s="161" t="s">
        <v>29</v>
      </c>
      <c r="C74" s="378">
        <f t="shared" si="9"/>
        <v>7.3161194293426851E-2</v>
      </c>
      <c r="D74" s="378">
        <f t="shared" si="9"/>
        <v>0.27011142096114649</v>
      </c>
      <c r="E74" s="378">
        <f t="shared" si="9"/>
        <v>0.26044516425554265</v>
      </c>
      <c r="F74" s="378">
        <f t="shared" si="9"/>
        <v>0.11281432148123224</v>
      </c>
      <c r="G74" s="378">
        <f t="shared" si="9"/>
        <v>3.9253689233449053E-2</v>
      </c>
      <c r="H74" s="400"/>
      <c r="I74" s="378">
        <f t="shared" si="10"/>
        <v>0.10180457813961333</v>
      </c>
      <c r="J74" s="162"/>
      <c r="K74" s="378">
        <f t="shared" si="11"/>
        <v>0.15189359138315506</v>
      </c>
    </row>
    <row r="75" spans="1:11" s="161" customFormat="1" ht="12.75" x14ac:dyDescent="0.2">
      <c r="A75" s="161" t="s">
        <v>30</v>
      </c>
      <c r="C75" s="378">
        <f t="shared" si="9"/>
        <v>6.0905461189686677E-2</v>
      </c>
      <c r="D75" s="378">
        <f t="shared" si="9"/>
        <v>0.17978582037051513</v>
      </c>
      <c r="E75" s="378">
        <f t="shared" si="9"/>
        <v>0.22538812170958572</v>
      </c>
      <c r="F75" s="378">
        <f t="shared" si="9"/>
        <v>0.16165858373747979</v>
      </c>
      <c r="G75" s="378">
        <f t="shared" si="9"/>
        <v>8.013411921004629E-2</v>
      </c>
      <c r="H75" s="400"/>
      <c r="I75" s="378">
        <f t="shared" si="10"/>
        <v>0.10216659555302707</v>
      </c>
      <c r="J75" s="162"/>
      <c r="K75" s="378">
        <f t="shared" si="11"/>
        <v>0.14485281057563473</v>
      </c>
    </row>
    <row r="76" spans="1:11" s="161" customFormat="1" ht="12.75" x14ac:dyDescent="0.2">
      <c r="A76" s="161" t="s">
        <v>31</v>
      </c>
      <c r="C76" s="378">
        <f t="shared" si="9"/>
        <v>0.16386726751331421</v>
      </c>
      <c r="D76" s="378">
        <f t="shared" si="9"/>
        <v>8.9525514771709933E-2</v>
      </c>
      <c r="E76" s="378">
        <f t="shared" si="9"/>
        <v>7.5958982149639198E-2</v>
      </c>
      <c r="F76" s="378">
        <f t="shared" si="9"/>
        <v>0</v>
      </c>
      <c r="G76" s="378">
        <f t="shared" si="9"/>
        <v>0</v>
      </c>
      <c r="H76" s="400"/>
      <c r="I76" s="378">
        <f t="shared" si="10"/>
        <v>3.715745471435207E-2</v>
      </c>
      <c r="J76" s="162"/>
      <c r="K76" s="378">
        <f t="shared" si="11"/>
        <v>5.8025676361790089E-2</v>
      </c>
    </row>
    <row r="77" spans="1:11" s="161" customFormat="1" ht="12.75" x14ac:dyDescent="0.2">
      <c r="A77" s="161" t="s">
        <v>32</v>
      </c>
      <c r="C77" s="378">
        <f t="shared" si="9"/>
        <v>7.407407407407407E-2</v>
      </c>
      <c r="D77" s="378">
        <f t="shared" si="9"/>
        <v>0.15174506828528073</v>
      </c>
      <c r="E77" s="378">
        <f t="shared" si="9"/>
        <v>0.44388078630310718</v>
      </c>
      <c r="F77" s="378">
        <f t="shared" si="9"/>
        <v>0</v>
      </c>
      <c r="G77" s="378">
        <f t="shared" si="9"/>
        <v>6.424670735624799E-2</v>
      </c>
      <c r="H77" s="400"/>
      <c r="I77" s="378">
        <f t="shared" si="10"/>
        <v>9.4786729857819899E-2</v>
      </c>
      <c r="J77" s="162"/>
      <c r="K77" s="378">
        <f t="shared" si="11"/>
        <v>0.14556040756914118</v>
      </c>
    </row>
    <row r="78" spans="1:11" s="161" customFormat="1" ht="12.75" x14ac:dyDescent="0.2">
      <c r="A78" s="161" t="s">
        <v>33</v>
      </c>
      <c r="C78" s="378">
        <f t="shared" si="9"/>
        <v>7.1921749136939009E-2</v>
      </c>
      <c r="D78" s="378">
        <f t="shared" si="9"/>
        <v>0.29391041771514848</v>
      </c>
      <c r="E78" s="378">
        <f t="shared" si="9"/>
        <v>0.30600740860041875</v>
      </c>
      <c r="F78" s="378">
        <f t="shared" si="9"/>
        <v>0.12990473652654719</v>
      </c>
      <c r="G78" s="378">
        <f t="shared" si="9"/>
        <v>3.4188034188034191E-2</v>
      </c>
      <c r="H78" s="400"/>
      <c r="I78" s="378">
        <f t="shared" si="10"/>
        <v>0.1063752276867031</v>
      </c>
      <c r="J78" s="162"/>
      <c r="K78" s="378">
        <f t="shared" si="11"/>
        <v>0.16214782352040111</v>
      </c>
    </row>
    <row r="79" spans="1:11" s="161" customFormat="1" ht="12.75" x14ac:dyDescent="0.2">
      <c r="A79" s="161" t="s">
        <v>34</v>
      </c>
      <c r="C79" s="378">
        <f t="shared" si="9"/>
        <v>7.2020165646380988E-2</v>
      </c>
      <c r="D79" s="378">
        <f t="shared" si="9"/>
        <v>7.7071290944123308E-2</v>
      </c>
      <c r="E79" s="378">
        <f t="shared" si="9"/>
        <v>0</v>
      </c>
      <c r="F79" s="378">
        <f t="shared" si="9"/>
        <v>0.14534883720930233</v>
      </c>
      <c r="G79" s="378">
        <f t="shared" si="9"/>
        <v>4.8995590396864283E-2</v>
      </c>
      <c r="H79" s="400"/>
      <c r="I79" s="378">
        <f t="shared" si="10"/>
        <v>4.3541364296081277E-2</v>
      </c>
      <c r="J79" s="162"/>
      <c r="K79" s="378">
        <f t="shared" si="11"/>
        <v>6.997900629811056E-2</v>
      </c>
    </row>
    <row r="81" spans="1:1" x14ac:dyDescent="0.2">
      <c r="A81" s="482" t="s">
        <v>440</v>
      </c>
    </row>
  </sheetData>
  <mergeCells count="5">
    <mergeCell ref="A62:M62"/>
    <mergeCell ref="A1:K1"/>
    <mergeCell ref="A22:T22"/>
    <mergeCell ref="A42:H42"/>
    <mergeCell ref="M1:O1"/>
  </mergeCells>
  <phoneticPr fontId="13" type="noConversion"/>
  <hyperlinks>
    <hyperlink ref="M1:O1" location="Contents!A1" display="Back to contents"/>
  </hyperlinks>
  <pageMargins left="0.74803149606299213" right="0.74803149606299213" top="0.27559055118110237" bottom="0.31496062992125984" header="0.15748031496062992" footer="0.19685039370078741"/>
  <pageSetup paperSize="9" scale="66" fitToHeight="2" orientation="landscape" r:id="rId1"/>
  <headerFooter alignWithMargins="0"/>
  <rowBreaks count="1" manualBreakCount="1">
    <brk id="60" max="16383" man="1"/>
  </rowBreaks>
  <ignoredErrors>
    <ignoredError sqref="K5:K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selection sqref="A1:G1"/>
    </sheetView>
  </sheetViews>
  <sheetFormatPr defaultColWidth="9.1640625" defaultRowHeight="11.25" customHeight="1" x14ac:dyDescent="0.2"/>
  <cols>
    <col min="1" max="1" width="22.33203125" style="2" customWidth="1"/>
    <col min="2" max="2" width="18.1640625" style="2" customWidth="1"/>
    <col min="3" max="3" width="18.6640625" style="2" customWidth="1"/>
    <col min="4" max="4" width="14.33203125" style="2" customWidth="1"/>
    <col min="5" max="5" width="17.83203125" style="2" customWidth="1"/>
    <col min="6" max="6" width="14.5" style="2" customWidth="1"/>
    <col min="7" max="7" width="16.6640625" style="3" customWidth="1"/>
    <col min="8" max="8" width="3.83203125" style="3" customWidth="1"/>
    <col min="9" max="9" width="27" style="2" customWidth="1"/>
    <col min="10" max="16384" width="9.1640625" style="2"/>
  </cols>
  <sheetData>
    <row r="1" spans="1:11" s="1" customFormat="1" ht="18" customHeight="1" x14ac:dyDescent="0.25">
      <c r="A1" s="786" t="s">
        <v>447</v>
      </c>
      <c r="B1" s="786"/>
      <c r="C1" s="786"/>
      <c r="D1" s="786"/>
      <c r="E1" s="786"/>
      <c r="F1" s="786"/>
      <c r="G1" s="786"/>
      <c r="H1" s="444"/>
      <c r="I1" s="756" t="s">
        <v>423</v>
      </c>
      <c r="J1" s="756"/>
      <c r="K1" s="756"/>
    </row>
    <row r="2" spans="1:11" s="1" customFormat="1" ht="14.25" customHeight="1" x14ac:dyDescent="0.25">
      <c r="A2" s="6"/>
      <c r="B2" s="5"/>
      <c r="C2" s="7"/>
      <c r="D2" s="5"/>
      <c r="E2" s="5"/>
      <c r="F2" s="5"/>
      <c r="G2" s="8"/>
      <c r="H2" s="8"/>
    </row>
    <row r="3" spans="1:11" s="1" customFormat="1" ht="14.25" customHeight="1" x14ac:dyDescent="0.25">
      <c r="A3" s="788" t="s">
        <v>20</v>
      </c>
      <c r="B3" s="791" t="s">
        <v>198</v>
      </c>
      <c r="C3" s="787" t="s">
        <v>172</v>
      </c>
      <c r="D3" s="787"/>
      <c r="E3" s="787"/>
      <c r="F3" s="787"/>
      <c r="G3" s="787"/>
      <c r="H3" s="412"/>
    </row>
    <row r="4" spans="1:11" s="1" customFormat="1" ht="14.25" customHeight="1" x14ac:dyDescent="0.25">
      <c r="A4" s="789"/>
      <c r="B4" s="792"/>
      <c r="C4" s="779" t="s">
        <v>40</v>
      </c>
      <c r="D4" s="781" t="s">
        <v>199</v>
      </c>
      <c r="E4" s="781" t="s">
        <v>200</v>
      </c>
      <c r="F4" s="781" t="s">
        <v>201</v>
      </c>
      <c r="G4" s="781" t="s">
        <v>202</v>
      </c>
      <c r="H4" s="475"/>
    </row>
    <row r="5" spans="1:11" s="1" customFormat="1" ht="12.75" customHeight="1" x14ac:dyDescent="0.25">
      <c r="A5" s="789"/>
      <c r="B5" s="792"/>
      <c r="C5" s="780"/>
      <c r="D5" s="782"/>
      <c r="E5" s="782"/>
      <c r="F5" s="782"/>
      <c r="G5" s="782"/>
      <c r="H5" s="446"/>
    </row>
    <row r="6" spans="1:11" s="1" customFormat="1" ht="14.25" customHeight="1" x14ac:dyDescent="0.25">
      <c r="A6" s="790"/>
      <c r="B6" s="793"/>
      <c r="C6" s="413" t="s">
        <v>44</v>
      </c>
      <c r="D6" s="413" t="s">
        <v>41</v>
      </c>
      <c r="E6" s="413" t="s">
        <v>42</v>
      </c>
      <c r="F6" s="413" t="s">
        <v>49</v>
      </c>
      <c r="G6" s="414" t="s">
        <v>43</v>
      </c>
      <c r="H6" s="473"/>
    </row>
    <row r="7" spans="1:11" s="1" customFormat="1" ht="14.25" customHeight="1" x14ac:dyDescent="0.25">
      <c r="A7" s="77" t="s">
        <v>104</v>
      </c>
      <c r="B7" s="66"/>
      <c r="C7" s="66"/>
      <c r="D7" s="66"/>
      <c r="E7" s="66"/>
      <c r="F7" s="66"/>
      <c r="G7" s="66"/>
      <c r="H7" s="66"/>
    </row>
    <row r="8" spans="1:11" s="1" customFormat="1" ht="14.25" customHeight="1" x14ac:dyDescent="0.25">
      <c r="A8" s="29" t="s">
        <v>173</v>
      </c>
      <c r="B8" s="66">
        <f t="shared" ref="B8:G8" si="0">AVERAGE(B11:B15)</f>
        <v>260</v>
      </c>
      <c r="C8" s="66">
        <f t="shared" si="0"/>
        <v>188.6</v>
      </c>
      <c r="D8" s="66">
        <f t="shared" si="0"/>
        <v>12.6</v>
      </c>
      <c r="E8" s="66">
        <f t="shared" si="0"/>
        <v>33.6</v>
      </c>
      <c r="F8" s="66">
        <f t="shared" si="0"/>
        <v>0.2</v>
      </c>
      <c r="G8" s="66">
        <f t="shared" si="0"/>
        <v>25</v>
      </c>
      <c r="H8" s="66"/>
    </row>
    <row r="9" spans="1:11" s="1" customFormat="1" ht="14.25" customHeight="1" x14ac:dyDescent="0.25">
      <c r="A9" s="237" t="s">
        <v>460</v>
      </c>
      <c r="B9" s="66">
        <f>AVERAGE(B15:B19)</f>
        <v>335.8</v>
      </c>
      <c r="C9" s="66">
        <f t="shared" ref="C9:G9" si="1">AVERAGE(C15:C19)</f>
        <v>235</v>
      </c>
      <c r="D9" s="66">
        <f t="shared" si="1"/>
        <v>18.8</v>
      </c>
      <c r="E9" s="66">
        <f t="shared" si="1"/>
        <v>34</v>
      </c>
      <c r="F9" s="66">
        <f t="shared" si="1"/>
        <v>0</v>
      </c>
      <c r="G9" s="66">
        <f t="shared" si="1"/>
        <v>48</v>
      </c>
      <c r="H9" s="66"/>
    </row>
    <row r="10" spans="1:11" s="1" customFormat="1" ht="12" customHeight="1" x14ac:dyDescent="0.25">
      <c r="A10" s="65"/>
      <c r="B10" s="66"/>
      <c r="C10" s="66"/>
      <c r="D10" s="66"/>
      <c r="E10" s="66"/>
      <c r="F10" s="66"/>
      <c r="G10" s="66"/>
      <c r="H10" s="66"/>
    </row>
    <row r="11" spans="1:11" s="26" customFormat="1" ht="14.25" customHeight="1" x14ac:dyDescent="0.2">
      <c r="A11" s="67" t="s">
        <v>21</v>
      </c>
      <c r="B11" s="68">
        <v>244</v>
      </c>
      <c r="C11" s="68">
        <v>175</v>
      </c>
      <c r="D11" s="68">
        <v>10</v>
      </c>
      <c r="E11" s="68">
        <v>41</v>
      </c>
      <c r="F11" s="68">
        <v>0</v>
      </c>
      <c r="G11" s="68">
        <v>18</v>
      </c>
      <c r="H11" s="68"/>
    </row>
    <row r="12" spans="1:11" s="26" customFormat="1" ht="14.25" customHeight="1" x14ac:dyDescent="0.2">
      <c r="A12" s="67">
        <v>1997</v>
      </c>
      <c r="B12" s="68">
        <v>224</v>
      </c>
      <c r="C12" s="68">
        <v>142</v>
      </c>
      <c r="D12" s="68">
        <v>14</v>
      </c>
      <c r="E12" s="68">
        <v>42</v>
      </c>
      <c r="F12" s="68">
        <v>0</v>
      </c>
      <c r="G12" s="68">
        <v>26</v>
      </c>
      <c r="H12" s="68"/>
    </row>
    <row r="13" spans="1:11" s="26" customFormat="1" ht="14.25" customHeight="1" x14ac:dyDescent="0.2">
      <c r="A13" s="67">
        <v>1998</v>
      </c>
      <c r="B13" s="68">
        <v>249</v>
      </c>
      <c r="C13" s="68">
        <v>179</v>
      </c>
      <c r="D13" s="68">
        <v>16</v>
      </c>
      <c r="E13" s="68">
        <v>32</v>
      </c>
      <c r="F13" s="68">
        <v>0</v>
      </c>
      <c r="G13" s="68">
        <v>22</v>
      </c>
      <c r="H13" s="68"/>
    </row>
    <row r="14" spans="1:11" s="26" customFormat="1" ht="14.25" customHeight="1" x14ac:dyDescent="0.2">
      <c r="A14" s="67">
        <v>1999</v>
      </c>
      <c r="B14" s="68">
        <v>291</v>
      </c>
      <c r="C14" s="68">
        <v>227</v>
      </c>
      <c r="D14" s="68">
        <v>12</v>
      </c>
      <c r="E14" s="68">
        <v>19</v>
      </c>
      <c r="F14" s="68">
        <v>1</v>
      </c>
      <c r="G14" s="68">
        <v>32</v>
      </c>
      <c r="H14" s="68"/>
    </row>
    <row r="15" spans="1:11" s="26" customFormat="1" ht="14.25" customHeight="1" x14ac:dyDescent="0.2">
      <c r="A15" s="67">
        <v>2000</v>
      </c>
      <c r="B15" s="68">
        <v>292</v>
      </c>
      <c r="C15" s="68">
        <v>220</v>
      </c>
      <c r="D15" s="68">
        <v>11</v>
      </c>
      <c r="E15" s="68">
        <v>34</v>
      </c>
      <c r="F15" s="68">
        <v>0</v>
      </c>
      <c r="G15" s="68">
        <v>27</v>
      </c>
      <c r="H15" s="68"/>
    </row>
    <row r="16" spans="1:11" s="26" customFormat="1" ht="14.25" customHeight="1" x14ac:dyDescent="0.2">
      <c r="A16" s="67">
        <v>2001</v>
      </c>
      <c r="B16" s="68">
        <v>332</v>
      </c>
      <c r="C16" s="68">
        <v>227</v>
      </c>
      <c r="D16" s="68">
        <v>19</v>
      </c>
      <c r="E16" s="68">
        <v>34</v>
      </c>
      <c r="F16" s="68">
        <v>0</v>
      </c>
      <c r="G16" s="68">
        <v>52</v>
      </c>
      <c r="H16" s="68"/>
    </row>
    <row r="17" spans="1:8" s="26" customFormat="1" ht="14.25" customHeight="1" x14ac:dyDescent="0.2">
      <c r="A17" s="67">
        <v>2002</v>
      </c>
      <c r="B17" s="68">
        <v>382</v>
      </c>
      <c r="C17" s="68">
        <v>280</v>
      </c>
      <c r="D17" s="68">
        <v>17</v>
      </c>
      <c r="E17" s="68">
        <v>30</v>
      </c>
      <c r="F17" s="68">
        <v>0</v>
      </c>
      <c r="G17" s="68">
        <v>55</v>
      </c>
      <c r="H17" s="68"/>
    </row>
    <row r="18" spans="1:8" s="26" customFormat="1" ht="14.25" customHeight="1" x14ac:dyDescent="0.2">
      <c r="A18" s="67">
        <v>2003</v>
      </c>
      <c r="B18" s="68">
        <v>317</v>
      </c>
      <c r="C18" s="68">
        <v>216</v>
      </c>
      <c r="D18" s="68">
        <v>15</v>
      </c>
      <c r="E18" s="68">
        <v>40</v>
      </c>
      <c r="F18" s="68">
        <v>0</v>
      </c>
      <c r="G18" s="68">
        <v>46</v>
      </c>
      <c r="H18" s="68"/>
    </row>
    <row r="19" spans="1:8" s="26" customFormat="1" ht="14.25" customHeight="1" x14ac:dyDescent="0.2">
      <c r="A19" s="67">
        <v>2004</v>
      </c>
      <c r="B19" s="68">
        <v>356</v>
      </c>
      <c r="C19" s="68">
        <v>232</v>
      </c>
      <c r="D19" s="68">
        <v>32</v>
      </c>
      <c r="E19" s="68">
        <v>32</v>
      </c>
      <c r="F19" s="68">
        <v>0</v>
      </c>
      <c r="G19" s="68">
        <v>60</v>
      </c>
      <c r="H19" s="68"/>
    </row>
    <row r="20" spans="1:8" s="26" customFormat="1" ht="14.25" customHeight="1" x14ac:dyDescent="0.2">
      <c r="A20" s="67">
        <v>2005</v>
      </c>
      <c r="B20" s="68">
        <v>336</v>
      </c>
      <c r="C20" s="68">
        <v>204</v>
      </c>
      <c r="D20" s="68">
        <v>31</v>
      </c>
      <c r="E20" s="68">
        <v>43</v>
      </c>
      <c r="F20" s="68">
        <v>0</v>
      </c>
      <c r="G20" s="68">
        <v>58</v>
      </c>
      <c r="H20" s="68"/>
    </row>
    <row r="21" spans="1:8" ht="14.25" customHeight="1" x14ac:dyDescent="0.2">
      <c r="A21" s="67">
        <v>2006</v>
      </c>
      <c r="B21" s="68">
        <v>421</v>
      </c>
      <c r="C21" s="68">
        <v>280</v>
      </c>
      <c r="D21" s="68">
        <v>51</v>
      </c>
      <c r="E21" s="68">
        <v>40</v>
      </c>
      <c r="F21" s="68">
        <v>0</v>
      </c>
      <c r="G21" s="68">
        <v>50</v>
      </c>
      <c r="H21" s="68"/>
    </row>
    <row r="22" spans="1:8" ht="14.25" customHeight="1" x14ac:dyDescent="0.2">
      <c r="A22" s="67">
        <v>2007</v>
      </c>
      <c r="B22" s="69">
        <v>455</v>
      </c>
      <c r="C22" s="69">
        <v>299</v>
      </c>
      <c r="D22" s="69">
        <v>39</v>
      </c>
      <c r="E22" s="69">
        <v>27</v>
      </c>
      <c r="F22" s="69">
        <v>0</v>
      </c>
      <c r="G22" s="69">
        <v>90</v>
      </c>
      <c r="H22" s="69"/>
    </row>
    <row r="23" spans="1:8" ht="14.25" customHeight="1" x14ac:dyDescent="0.2">
      <c r="A23" s="67">
        <v>2008</v>
      </c>
      <c r="B23" s="69">
        <v>574</v>
      </c>
      <c r="C23" s="69">
        <v>370</v>
      </c>
      <c r="D23" s="69">
        <v>59</v>
      </c>
      <c r="E23" s="69">
        <v>34</v>
      </c>
      <c r="F23" s="69">
        <v>0</v>
      </c>
      <c r="G23" s="69">
        <v>111</v>
      </c>
      <c r="H23" s="69"/>
    </row>
    <row r="24" spans="1:8" ht="14.25" customHeight="1" x14ac:dyDescent="0.2">
      <c r="A24" s="67">
        <v>2009</v>
      </c>
      <c r="B24" s="69">
        <v>545</v>
      </c>
      <c r="C24" s="69">
        <v>380</v>
      </c>
      <c r="D24" s="69">
        <v>60</v>
      </c>
      <c r="E24" s="69">
        <v>34</v>
      </c>
      <c r="F24" s="69">
        <v>0</v>
      </c>
      <c r="G24" s="69">
        <v>71</v>
      </c>
      <c r="H24" s="69"/>
    </row>
    <row r="25" spans="1:8" ht="14.25" customHeight="1" x14ac:dyDescent="0.2">
      <c r="A25" s="67">
        <v>2010</v>
      </c>
      <c r="B25" s="69">
        <v>485</v>
      </c>
      <c r="C25" s="69">
        <v>312</v>
      </c>
      <c r="D25" s="69">
        <v>67</v>
      </c>
      <c r="E25" s="69">
        <v>28</v>
      </c>
      <c r="F25" s="69">
        <v>0</v>
      </c>
      <c r="G25" s="69">
        <v>78</v>
      </c>
      <c r="H25" s="69"/>
    </row>
    <row r="26" spans="1:8" ht="14.25" customHeight="1" x14ac:dyDescent="0.2">
      <c r="A26" s="70" t="s">
        <v>171</v>
      </c>
      <c r="B26" s="69">
        <v>584</v>
      </c>
      <c r="C26" s="69">
        <v>417</v>
      </c>
      <c r="D26" s="69">
        <v>56</v>
      </c>
      <c r="E26" s="69">
        <v>36</v>
      </c>
      <c r="F26" s="69">
        <v>0</v>
      </c>
      <c r="G26" s="69">
        <v>75</v>
      </c>
      <c r="H26" s="69"/>
    </row>
    <row r="27" spans="1:8" ht="14.25" customHeight="1" x14ac:dyDescent="0.2">
      <c r="A27" s="70" t="s">
        <v>261</v>
      </c>
      <c r="B27" s="69">
        <v>581</v>
      </c>
      <c r="C27" s="69">
        <v>381</v>
      </c>
      <c r="D27" s="69">
        <v>72</v>
      </c>
      <c r="E27" s="69">
        <v>65</v>
      </c>
      <c r="F27" s="69">
        <v>0</v>
      </c>
      <c r="G27" s="69">
        <v>63</v>
      </c>
      <c r="H27" s="69"/>
    </row>
    <row r="28" spans="1:8" ht="14.25" customHeight="1" x14ac:dyDescent="0.2">
      <c r="A28" s="70" t="s">
        <v>281</v>
      </c>
      <c r="B28" s="69">
        <v>527</v>
      </c>
      <c r="C28" s="69">
        <v>359</v>
      </c>
      <c r="D28" s="69">
        <v>74</v>
      </c>
      <c r="E28" s="69">
        <v>50</v>
      </c>
      <c r="F28" s="69">
        <v>1</v>
      </c>
      <c r="G28" s="69">
        <v>43</v>
      </c>
      <c r="H28" s="69"/>
    </row>
    <row r="29" spans="1:8" ht="14.25" customHeight="1" x14ac:dyDescent="0.2">
      <c r="A29" s="70" t="s">
        <v>448</v>
      </c>
      <c r="B29" s="69">
        <v>613</v>
      </c>
      <c r="C29" s="69">
        <v>429</v>
      </c>
      <c r="D29" s="69">
        <v>108</v>
      </c>
      <c r="E29" s="69">
        <v>45</v>
      </c>
      <c r="F29" s="69">
        <v>0</v>
      </c>
      <c r="G29" s="69">
        <v>31</v>
      </c>
      <c r="H29" s="69"/>
    </row>
    <row r="30" spans="1:8" ht="32.25" customHeight="1" x14ac:dyDescent="0.2">
      <c r="A30" s="71" t="s">
        <v>449</v>
      </c>
      <c r="B30" s="69">
        <f>AVERAGE(B25:B29)</f>
        <v>558</v>
      </c>
      <c r="C30" s="69">
        <f t="shared" ref="C30:G30" si="2">AVERAGE(C25:C29)</f>
        <v>379.6</v>
      </c>
      <c r="D30" s="69">
        <f t="shared" si="2"/>
        <v>75.400000000000006</v>
      </c>
      <c r="E30" s="69">
        <f t="shared" si="2"/>
        <v>44.8</v>
      </c>
      <c r="F30" s="69">
        <f t="shared" si="2"/>
        <v>0.2</v>
      </c>
      <c r="G30" s="69">
        <f t="shared" si="2"/>
        <v>58</v>
      </c>
      <c r="H30" s="69"/>
    </row>
    <row r="31" spans="1:8" ht="15.75" customHeight="1" x14ac:dyDescent="0.2">
      <c r="A31" s="72"/>
      <c r="B31" s="69"/>
      <c r="C31" s="69"/>
      <c r="D31" s="69"/>
      <c r="E31" s="69"/>
      <c r="F31" s="69"/>
      <c r="G31" s="69"/>
      <c r="H31" s="69"/>
    </row>
    <row r="32" spans="1:8" ht="14.25" customHeight="1" x14ac:dyDescent="0.2">
      <c r="A32" s="73" t="s">
        <v>166</v>
      </c>
      <c r="B32" s="69"/>
      <c r="C32" s="69"/>
      <c r="D32" s="69"/>
      <c r="E32" s="69"/>
      <c r="F32" s="69"/>
      <c r="G32" s="69"/>
      <c r="H32" s="69"/>
    </row>
    <row r="33" spans="1:8" ht="14.25" customHeight="1" x14ac:dyDescent="0.2">
      <c r="A33" s="72">
        <v>2011</v>
      </c>
      <c r="B33" s="69">
        <v>584</v>
      </c>
      <c r="C33" s="69">
        <v>12</v>
      </c>
      <c r="D33" s="69">
        <v>346</v>
      </c>
      <c r="E33" s="69">
        <v>36</v>
      </c>
      <c r="F33" s="69">
        <v>0</v>
      </c>
      <c r="G33" s="69">
        <v>190</v>
      </c>
      <c r="H33" s="69"/>
    </row>
    <row r="34" spans="1:8" ht="15" customHeight="1" x14ac:dyDescent="0.2">
      <c r="A34" s="72">
        <v>2012</v>
      </c>
      <c r="B34" s="69">
        <v>581</v>
      </c>
      <c r="C34" s="69">
        <v>26</v>
      </c>
      <c r="D34" s="69">
        <v>365</v>
      </c>
      <c r="E34" s="69">
        <v>65</v>
      </c>
      <c r="F34" s="69">
        <v>0</v>
      </c>
      <c r="G34" s="69">
        <v>125</v>
      </c>
      <c r="H34" s="69"/>
    </row>
    <row r="35" spans="1:8" ht="15" customHeight="1" x14ac:dyDescent="0.2">
      <c r="A35" s="72">
        <v>2013</v>
      </c>
      <c r="B35" s="69">
        <v>527</v>
      </c>
      <c r="C35" s="69">
        <v>22</v>
      </c>
      <c r="D35" s="69">
        <v>366</v>
      </c>
      <c r="E35" s="69">
        <v>50</v>
      </c>
      <c r="F35" s="69">
        <v>1</v>
      </c>
      <c r="G35" s="69">
        <v>88</v>
      </c>
      <c r="H35" s="69"/>
    </row>
    <row r="36" spans="1:8" ht="15" customHeight="1" x14ac:dyDescent="0.2">
      <c r="A36" s="72">
        <v>2014</v>
      </c>
      <c r="B36" s="69">
        <v>613</v>
      </c>
      <c r="C36" s="69">
        <v>32</v>
      </c>
      <c r="D36" s="69">
        <v>470</v>
      </c>
      <c r="E36" s="69">
        <v>45</v>
      </c>
      <c r="F36" s="69">
        <v>0</v>
      </c>
      <c r="G36" s="69">
        <v>66</v>
      </c>
      <c r="H36" s="69"/>
    </row>
    <row r="37" spans="1:8" ht="9.75" customHeight="1" x14ac:dyDescent="0.2">
      <c r="A37" s="11"/>
      <c r="B37" s="12"/>
      <c r="C37" s="12"/>
      <c r="D37" s="12"/>
      <c r="E37" s="12"/>
      <c r="F37" s="12"/>
      <c r="G37" s="13"/>
      <c r="H37" s="472"/>
    </row>
    <row r="39" spans="1:8" ht="11.25" customHeight="1" x14ac:dyDescent="0.2">
      <c r="A39" s="74" t="s">
        <v>195</v>
      </c>
    </row>
    <row r="40" spans="1:8" s="41" customFormat="1" x14ac:dyDescent="0.2">
      <c r="A40" s="784" t="s">
        <v>2</v>
      </c>
      <c r="B40" s="785"/>
      <c r="C40" s="785"/>
      <c r="D40" s="785"/>
      <c r="E40" s="785"/>
      <c r="F40" s="785"/>
      <c r="G40" s="785"/>
      <c r="H40" s="445"/>
    </row>
    <row r="41" spans="1:8" s="41" customFormat="1" ht="24" customHeight="1" x14ac:dyDescent="0.2">
      <c r="A41" s="785" t="s">
        <v>206</v>
      </c>
      <c r="B41" s="785"/>
      <c r="C41" s="785"/>
      <c r="D41" s="785"/>
      <c r="E41" s="785"/>
      <c r="F41" s="785"/>
      <c r="G41" s="785"/>
      <c r="H41" s="445"/>
    </row>
    <row r="42" spans="1:8" s="41" customFormat="1" ht="24" customHeight="1" x14ac:dyDescent="0.2">
      <c r="A42" s="785" t="s">
        <v>203</v>
      </c>
      <c r="B42" s="785"/>
      <c r="C42" s="785"/>
      <c r="D42" s="785"/>
      <c r="E42" s="785"/>
      <c r="F42" s="785"/>
      <c r="G42" s="785"/>
      <c r="H42" s="445"/>
    </row>
    <row r="43" spans="1:8" s="41" customFormat="1" ht="12.75" customHeight="1" x14ac:dyDescent="0.2">
      <c r="A43" s="783" t="s">
        <v>204</v>
      </c>
      <c r="B43" s="783"/>
      <c r="C43" s="783"/>
      <c r="D43" s="783"/>
      <c r="E43" s="783"/>
      <c r="F43" s="783"/>
      <c r="G43" s="783"/>
      <c r="H43" s="449"/>
    </row>
    <row r="44" spans="1:8" s="41" customFormat="1" ht="22.5" customHeight="1" x14ac:dyDescent="0.2">
      <c r="A44" s="784" t="s">
        <v>205</v>
      </c>
      <c r="B44" s="785"/>
      <c r="C44" s="785"/>
      <c r="D44" s="785"/>
      <c r="E44" s="785"/>
      <c r="F44" s="785"/>
      <c r="G44" s="785"/>
      <c r="H44" s="445"/>
    </row>
    <row r="45" spans="1:8" s="41" customFormat="1" x14ac:dyDescent="0.2">
      <c r="A45" s="783" t="s">
        <v>277</v>
      </c>
      <c r="B45" s="783"/>
      <c r="C45" s="783"/>
      <c r="D45" s="783"/>
      <c r="E45" s="783"/>
      <c r="F45" s="783"/>
      <c r="G45" s="783"/>
      <c r="H45" s="449"/>
    </row>
    <row r="46" spans="1:8" s="41" customFormat="1" x14ac:dyDescent="0.2">
      <c r="A46" s="75"/>
      <c r="B46" s="75"/>
      <c r="C46" s="75"/>
      <c r="D46" s="75"/>
      <c r="E46" s="75"/>
      <c r="F46" s="75"/>
      <c r="G46" s="75"/>
      <c r="H46" s="449"/>
    </row>
    <row r="47" spans="1:8" ht="11.25" customHeight="1" x14ac:dyDescent="0.2">
      <c r="A47" s="777" t="s">
        <v>440</v>
      </c>
      <c r="B47" s="778"/>
    </row>
  </sheetData>
  <mergeCells count="17">
    <mergeCell ref="I1:K1"/>
    <mergeCell ref="A1:G1"/>
    <mergeCell ref="A40:G40"/>
    <mergeCell ref="A41:G41"/>
    <mergeCell ref="A42:G42"/>
    <mergeCell ref="C3:G3"/>
    <mergeCell ref="E4:E5"/>
    <mergeCell ref="F4:F5"/>
    <mergeCell ref="G4:G5"/>
    <mergeCell ref="A3:A6"/>
    <mergeCell ref="B3:B6"/>
    <mergeCell ref="A47:B47"/>
    <mergeCell ref="C4:C5"/>
    <mergeCell ref="D4:D5"/>
    <mergeCell ref="A43:G43"/>
    <mergeCell ref="A44:G44"/>
    <mergeCell ref="A45:G45"/>
  </mergeCells>
  <phoneticPr fontId="13" type="noConversion"/>
  <hyperlinks>
    <hyperlink ref="I1:K1" location="Contents!A1" display="Back to contents"/>
  </hyperlinks>
  <printOptions horizontalCentered="1"/>
  <pageMargins left="0.39370078740157483" right="0.39370078740157483" top="0.78740157480314965" bottom="0.78740157480314965" header="0.38" footer="0"/>
  <pageSetup paperSize="9" scale="94" orientation="portrait" horizontalDpi="300" verticalDpi="300" r:id="rId1"/>
  <headerFooter alignWithMargins="0"/>
  <ignoredErrors>
    <ignoredError sqref="A11" numberStoredAsText="1"/>
    <ignoredError sqref="B8:G8 B30:G30 B9:G9" formulaRange="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I86"/>
  <sheetViews>
    <sheetView zoomScaleNormal="100" workbookViewId="0">
      <selection sqref="A1:N1"/>
    </sheetView>
  </sheetViews>
  <sheetFormatPr defaultRowHeight="11.25" x14ac:dyDescent="0.2"/>
  <cols>
    <col min="1" max="1" width="28.83203125" customWidth="1"/>
    <col min="2" max="2" width="16.5" customWidth="1"/>
    <col min="3" max="3" width="8.5" customWidth="1"/>
    <col min="4" max="20" width="9.83203125" bestFit="1" customWidth="1"/>
    <col min="21" max="32" width="9.33203125" customWidth="1"/>
  </cols>
  <sheetData>
    <row r="1" spans="1:108" ht="18.75" x14ac:dyDescent="0.25">
      <c r="A1" s="1013" t="s">
        <v>652</v>
      </c>
      <c r="B1" s="1013"/>
      <c r="C1" s="1013"/>
      <c r="D1" s="1013"/>
      <c r="E1" s="1013"/>
      <c r="F1" s="1013"/>
      <c r="G1" s="1013"/>
      <c r="H1" s="1013"/>
      <c r="I1" s="1013"/>
      <c r="J1" s="1013"/>
      <c r="K1" s="1013"/>
      <c r="L1" s="1013"/>
      <c r="M1" s="1013"/>
      <c r="N1" s="1013"/>
      <c r="O1" s="338"/>
      <c r="P1" s="1014" t="s">
        <v>414</v>
      </c>
      <c r="Q1" s="1014"/>
      <c r="R1" s="1014"/>
      <c r="S1" s="1014"/>
      <c r="T1" s="756" t="s">
        <v>423</v>
      </c>
      <c r="U1" s="756"/>
      <c r="V1" s="756"/>
      <c r="W1" s="320"/>
      <c r="X1" s="320"/>
      <c r="Y1" s="320"/>
      <c r="Z1" s="320"/>
      <c r="AA1" s="320"/>
      <c r="AB1" s="320"/>
      <c r="AC1" s="320"/>
      <c r="AD1" s="320"/>
      <c r="AE1" s="320"/>
      <c r="AF1" s="320"/>
      <c r="AG1" s="320"/>
      <c r="AH1" s="322"/>
      <c r="AI1" s="322"/>
      <c r="AJ1" s="322"/>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2"/>
      <c r="BM1" s="322"/>
      <c r="BN1" s="322"/>
      <c r="BO1" s="320"/>
      <c r="BP1" s="320"/>
      <c r="BQ1" s="320"/>
      <c r="BR1" s="320"/>
      <c r="BS1" s="320"/>
      <c r="BT1" s="320"/>
      <c r="BU1" s="320"/>
      <c r="BV1" s="320"/>
      <c r="BW1" s="320"/>
      <c r="BX1" s="320"/>
      <c r="BY1" s="320"/>
      <c r="BZ1" s="320"/>
      <c r="CA1" s="320"/>
      <c r="CB1" s="320"/>
      <c r="CC1" s="320"/>
      <c r="CD1" s="320"/>
      <c r="CE1" s="320"/>
      <c r="CF1" s="320"/>
      <c r="CG1" s="320"/>
      <c r="CH1" s="320"/>
      <c r="CI1" s="320"/>
      <c r="CJ1" s="320"/>
      <c r="CK1" s="320"/>
      <c r="CL1" s="320"/>
      <c r="CM1" s="320"/>
      <c r="CN1" s="320"/>
      <c r="CO1" s="320"/>
      <c r="CP1" s="317"/>
      <c r="CQ1" s="317"/>
      <c r="CR1" s="317"/>
      <c r="CS1" s="317"/>
      <c r="CT1" s="317"/>
      <c r="CU1" s="317"/>
      <c r="CV1" s="317"/>
      <c r="CW1" s="317"/>
      <c r="CX1" s="317"/>
      <c r="CY1" s="317"/>
      <c r="CZ1" s="317"/>
      <c r="DA1" s="317"/>
      <c r="DB1" s="317"/>
      <c r="DC1" s="317"/>
      <c r="DD1" s="317"/>
    </row>
    <row r="2" spans="1:108" ht="12.75" x14ac:dyDescent="0.2">
      <c r="A2" s="324"/>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1"/>
      <c r="AI2" s="321"/>
      <c r="AJ2" s="321"/>
      <c r="AK2" s="320"/>
      <c r="AL2" s="320"/>
      <c r="AM2" s="320"/>
      <c r="AN2" s="320"/>
      <c r="AO2" s="320"/>
      <c r="AP2" s="320"/>
      <c r="AQ2" s="320"/>
      <c r="AR2" s="320"/>
      <c r="AS2" s="320"/>
      <c r="AT2" s="320"/>
      <c r="AU2" s="320"/>
      <c r="AV2" s="320"/>
      <c r="AW2" s="320"/>
      <c r="AX2" s="320"/>
      <c r="AY2" s="320"/>
      <c r="AZ2" s="320"/>
      <c r="BA2" s="320"/>
      <c r="BB2" s="320"/>
      <c r="BC2" s="320"/>
      <c r="BD2" s="320"/>
      <c r="BE2" s="320"/>
      <c r="BF2" s="320"/>
      <c r="BG2" s="320"/>
      <c r="BH2" s="320"/>
      <c r="BI2" s="321"/>
      <c r="BJ2" s="321"/>
      <c r="BK2" s="321"/>
      <c r="BL2" s="321"/>
      <c r="BM2" s="321"/>
      <c r="BN2" s="321"/>
      <c r="BO2" s="320"/>
      <c r="BP2" s="320"/>
      <c r="BQ2" s="320"/>
      <c r="BR2" s="320"/>
      <c r="BS2" s="320"/>
      <c r="BT2" s="320"/>
      <c r="BU2" s="320"/>
      <c r="BV2" s="320"/>
      <c r="BW2" s="320"/>
      <c r="BX2" s="320"/>
      <c r="BY2" s="320"/>
      <c r="BZ2" s="320"/>
      <c r="CA2" s="320"/>
      <c r="CB2" s="320"/>
      <c r="CC2" s="320"/>
      <c r="CD2" s="320"/>
      <c r="CE2" s="320"/>
      <c r="CF2" s="320"/>
      <c r="CG2" s="320"/>
      <c r="CH2" s="320"/>
      <c r="CI2" s="320"/>
      <c r="CJ2" s="320"/>
      <c r="CK2" s="320"/>
      <c r="CL2" s="320"/>
      <c r="CM2" s="1020" t="s">
        <v>343</v>
      </c>
      <c r="CN2" s="1020"/>
      <c r="CO2" s="1020"/>
      <c r="CP2" s="317"/>
      <c r="CQ2" s="317"/>
      <c r="CR2" s="317"/>
      <c r="CS2" s="317"/>
      <c r="CT2" s="317"/>
      <c r="CU2" s="317"/>
      <c r="CV2" s="317"/>
      <c r="CW2" s="317"/>
      <c r="CX2" s="317"/>
      <c r="CY2" s="317"/>
      <c r="CZ2" s="317"/>
      <c r="DA2" s="317"/>
      <c r="DB2" s="317"/>
      <c r="DC2" s="317"/>
      <c r="DD2" s="317"/>
    </row>
    <row r="3" spans="1:108" ht="12.75" x14ac:dyDescent="0.2">
      <c r="A3" s="325" t="s">
        <v>344</v>
      </c>
      <c r="B3" s="326" t="s">
        <v>119</v>
      </c>
      <c r="C3" s="326">
        <v>0</v>
      </c>
      <c r="D3" s="326">
        <v>1</v>
      </c>
      <c r="E3" s="326">
        <v>2</v>
      </c>
      <c r="F3" s="326">
        <v>3</v>
      </c>
      <c r="G3" s="326">
        <v>4</v>
      </c>
      <c r="H3" s="326">
        <v>5</v>
      </c>
      <c r="I3" s="326">
        <v>6</v>
      </c>
      <c r="J3" s="326">
        <v>7</v>
      </c>
      <c r="K3" s="326">
        <v>8</v>
      </c>
      <c r="L3" s="326">
        <v>9</v>
      </c>
      <c r="M3" s="326">
        <v>10</v>
      </c>
      <c r="N3" s="326">
        <v>11</v>
      </c>
      <c r="O3" s="326">
        <v>12</v>
      </c>
      <c r="P3" s="326">
        <v>13</v>
      </c>
      <c r="Q3" s="326">
        <v>14</v>
      </c>
      <c r="R3" s="326">
        <v>15</v>
      </c>
      <c r="S3" s="326">
        <v>16</v>
      </c>
      <c r="T3" s="326">
        <v>17</v>
      </c>
      <c r="U3" s="327">
        <v>18</v>
      </c>
      <c r="V3" s="326">
        <v>19</v>
      </c>
      <c r="W3" s="326">
        <v>20</v>
      </c>
      <c r="X3" s="326">
        <v>21</v>
      </c>
      <c r="Y3" s="326">
        <v>22</v>
      </c>
      <c r="Z3" s="326">
        <v>23</v>
      </c>
      <c r="AA3" s="326">
        <v>24</v>
      </c>
      <c r="AB3" s="326">
        <v>25</v>
      </c>
      <c r="AC3" s="326">
        <v>26</v>
      </c>
      <c r="AD3" s="326">
        <v>27</v>
      </c>
      <c r="AE3" s="326">
        <v>28</v>
      </c>
      <c r="AF3" s="326">
        <v>29</v>
      </c>
      <c r="AG3" s="326">
        <v>30</v>
      </c>
      <c r="AH3" s="326">
        <v>31</v>
      </c>
      <c r="AI3" s="326">
        <v>32</v>
      </c>
      <c r="AJ3" s="326">
        <v>33</v>
      </c>
      <c r="AK3" s="326">
        <v>34</v>
      </c>
      <c r="AL3" s="326">
        <v>35</v>
      </c>
      <c r="AM3" s="326">
        <v>36</v>
      </c>
      <c r="AN3" s="326">
        <v>37</v>
      </c>
      <c r="AO3" s="326">
        <v>38</v>
      </c>
      <c r="AP3" s="326">
        <v>39</v>
      </c>
      <c r="AQ3" s="326">
        <v>40</v>
      </c>
      <c r="AR3" s="326">
        <v>41</v>
      </c>
      <c r="AS3" s="326">
        <v>42</v>
      </c>
      <c r="AT3" s="326">
        <v>43</v>
      </c>
      <c r="AU3" s="326">
        <v>44</v>
      </c>
      <c r="AV3" s="326">
        <v>45</v>
      </c>
      <c r="AW3" s="326">
        <v>46</v>
      </c>
      <c r="AX3" s="326">
        <v>47</v>
      </c>
      <c r="AY3" s="326">
        <v>48</v>
      </c>
      <c r="AZ3" s="326">
        <v>49</v>
      </c>
      <c r="BA3" s="326">
        <v>50</v>
      </c>
      <c r="BB3" s="326">
        <v>51</v>
      </c>
      <c r="BC3" s="326">
        <v>52</v>
      </c>
      <c r="BD3" s="326">
        <v>53</v>
      </c>
      <c r="BE3" s="326">
        <v>54</v>
      </c>
      <c r="BF3" s="326">
        <v>55</v>
      </c>
      <c r="BG3" s="326">
        <v>56</v>
      </c>
      <c r="BH3" s="326">
        <v>57</v>
      </c>
      <c r="BI3" s="326">
        <v>58</v>
      </c>
      <c r="BJ3" s="326">
        <v>59</v>
      </c>
      <c r="BK3" s="326">
        <v>60</v>
      </c>
      <c r="BL3" s="326">
        <v>61</v>
      </c>
      <c r="BM3" s="326">
        <v>62</v>
      </c>
      <c r="BN3" s="326">
        <v>63</v>
      </c>
      <c r="BO3" s="326">
        <v>64</v>
      </c>
      <c r="BP3" s="326">
        <v>65</v>
      </c>
      <c r="BQ3" s="326">
        <v>66</v>
      </c>
      <c r="BR3" s="326">
        <v>67</v>
      </c>
      <c r="BS3" s="326">
        <v>68</v>
      </c>
      <c r="BT3" s="326">
        <v>69</v>
      </c>
      <c r="BU3" s="326">
        <v>70</v>
      </c>
      <c r="BV3" s="326">
        <v>71</v>
      </c>
      <c r="BW3" s="326">
        <v>72</v>
      </c>
      <c r="BX3" s="326">
        <v>73</v>
      </c>
      <c r="BY3" s="326">
        <v>74</v>
      </c>
      <c r="BZ3" s="326">
        <v>75</v>
      </c>
      <c r="CA3" s="326">
        <v>76</v>
      </c>
      <c r="CB3" s="326">
        <v>77</v>
      </c>
      <c r="CC3" s="326">
        <v>78</v>
      </c>
      <c r="CD3" s="326">
        <v>79</v>
      </c>
      <c r="CE3" s="326">
        <v>80</v>
      </c>
      <c r="CF3" s="326">
        <v>81</v>
      </c>
      <c r="CG3" s="326">
        <v>82</v>
      </c>
      <c r="CH3" s="326">
        <v>83</v>
      </c>
      <c r="CI3" s="326">
        <v>84</v>
      </c>
      <c r="CJ3" s="326">
        <v>85</v>
      </c>
      <c r="CK3" s="326">
        <v>86</v>
      </c>
      <c r="CL3" s="326">
        <v>87</v>
      </c>
      <c r="CM3" s="326">
        <v>88</v>
      </c>
      <c r="CN3" s="326">
        <v>89</v>
      </c>
      <c r="CO3" s="326" t="s">
        <v>138</v>
      </c>
      <c r="CP3" s="317"/>
      <c r="CQ3" s="317"/>
      <c r="CR3" s="317"/>
      <c r="CS3" s="317"/>
      <c r="CT3" s="317"/>
      <c r="CU3" s="317"/>
      <c r="CV3" s="317"/>
      <c r="CW3" s="317"/>
      <c r="CX3" s="317"/>
      <c r="CY3" s="317"/>
      <c r="CZ3" s="317"/>
      <c r="DA3" s="317"/>
      <c r="DB3" s="317"/>
      <c r="DC3" s="317"/>
      <c r="DD3" s="317"/>
    </row>
    <row r="4" spans="1:108" ht="12.75" x14ac:dyDescent="0.2">
      <c r="A4" s="318" t="s">
        <v>22</v>
      </c>
      <c r="B4" s="319">
        <v>5313600</v>
      </c>
      <c r="C4" s="319">
        <v>58691</v>
      </c>
      <c r="D4" s="319">
        <v>60584</v>
      </c>
      <c r="E4" s="319">
        <v>57795</v>
      </c>
      <c r="F4" s="319">
        <v>59491</v>
      </c>
      <c r="G4" s="319">
        <v>59310</v>
      </c>
      <c r="H4" s="319">
        <v>57001</v>
      </c>
      <c r="I4" s="319">
        <v>55865</v>
      </c>
      <c r="J4" s="319">
        <v>55462</v>
      </c>
      <c r="K4" s="319">
        <v>54456</v>
      </c>
      <c r="L4" s="319">
        <v>52757</v>
      </c>
      <c r="M4" s="319">
        <v>52644</v>
      </c>
      <c r="N4" s="319">
        <v>54785</v>
      </c>
      <c r="O4" s="319">
        <v>56171</v>
      </c>
      <c r="P4" s="319">
        <v>58383</v>
      </c>
      <c r="Q4" s="319">
        <v>59614</v>
      </c>
      <c r="R4" s="319">
        <v>61662</v>
      </c>
      <c r="S4" s="319">
        <v>61491</v>
      </c>
      <c r="T4" s="319">
        <v>62302</v>
      </c>
      <c r="U4" s="319">
        <v>65582</v>
      </c>
      <c r="V4" s="319">
        <v>68746</v>
      </c>
      <c r="W4" s="319">
        <v>74592</v>
      </c>
      <c r="X4" s="319">
        <v>76355</v>
      </c>
      <c r="Y4" s="319">
        <v>73780</v>
      </c>
      <c r="Z4" s="319">
        <v>72767</v>
      </c>
      <c r="AA4" s="319">
        <v>73145</v>
      </c>
      <c r="AB4" s="319">
        <v>70873</v>
      </c>
      <c r="AC4" s="319">
        <v>70325</v>
      </c>
      <c r="AD4" s="319">
        <v>69865</v>
      </c>
      <c r="AE4" s="319">
        <v>67452</v>
      </c>
      <c r="AF4" s="319">
        <v>68535</v>
      </c>
      <c r="AG4" s="319">
        <v>69548</v>
      </c>
      <c r="AH4" s="319">
        <v>69154</v>
      </c>
      <c r="AI4" s="319">
        <v>67790</v>
      </c>
      <c r="AJ4" s="319">
        <v>65500</v>
      </c>
      <c r="AK4" s="319">
        <v>60970</v>
      </c>
      <c r="AL4" s="319">
        <v>59829</v>
      </c>
      <c r="AM4" s="319">
        <v>63567</v>
      </c>
      <c r="AN4" s="319">
        <v>64137</v>
      </c>
      <c r="AO4" s="319">
        <v>65254</v>
      </c>
      <c r="AP4" s="319">
        <v>69221</v>
      </c>
      <c r="AQ4" s="319">
        <v>73715</v>
      </c>
      <c r="AR4" s="319">
        <v>76706</v>
      </c>
      <c r="AS4" s="319">
        <v>75841</v>
      </c>
      <c r="AT4" s="319">
        <v>78767</v>
      </c>
      <c r="AU4" s="319">
        <v>80431</v>
      </c>
      <c r="AV4" s="319">
        <v>81158</v>
      </c>
      <c r="AW4" s="319">
        <v>80586</v>
      </c>
      <c r="AX4" s="319">
        <v>83540</v>
      </c>
      <c r="AY4" s="319">
        <v>82628</v>
      </c>
      <c r="AZ4" s="319">
        <v>82393</v>
      </c>
      <c r="BA4" s="319">
        <v>80551</v>
      </c>
      <c r="BB4" s="319">
        <v>78793</v>
      </c>
      <c r="BC4" s="319">
        <v>76030</v>
      </c>
      <c r="BD4" s="319">
        <v>75666</v>
      </c>
      <c r="BE4" s="319">
        <v>73667</v>
      </c>
      <c r="BF4" s="319">
        <v>71823</v>
      </c>
      <c r="BG4" s="319">
        <v>69691</v>
      </c>
      <c r="BH4" s="319">
        <v>66800</v>
      </c>
      <c r="BI4" s="319">
        <v>66103</v>
      </c>
      <c r="BJ4" s="319">
        <v>64871</v>
      </c>
      <c r="BK4" s="319">
        <v>62658</v>
      </c>
      <c r="BL4" s="319">
        <v>63459</v>
      </c>
      <c r="BM4" s="319">
        <v>63593</v>
      </c>
      <c r="BN4" s="319">
        <v>65484</v>
      </c>
      <c r="BO4" s="319">
        <v>67444</v>
      </c>
      <c r="BP4" s="319">
        <v>73157</v>
      </c>
      <c r="BQ4" s="319">
        <v>55449</v>
      </c>
      <c r="BR4" s="319">
        <v>52393</v>
      </c>
      <c r="BS4" s="319">
        <v>53329</v>
      </c>
      <c r="BT4" s="319">
        <v>51404</v>
      </c>
      <c r="BU4" s="319">
        <v>47286</v>
      </c>
      <c r="BV4" s="319">
        <v>43856</v>
      </c>
      <c r="BW4" s="319">
        <v>44587</v>
      </c>
      <c r="BX4" s="319">
        <v>43517</v>
      </c>
      <c r="BY4" s="319">
        <v>42287</v>
      </c>
      <c r="BZ4" s="319">
        <v>40055</v>
      </c>
      <c r="CA4" s="319">
        <v>38532</v>
      </c>
      <c r="CB4" s="319">
        <v>36522</v>
      </c>
      <c r="CC4" s="319">
        <v>33884</v>
      </c>
      <c r="CD4" s="319">
        <v>31618</v>
      </c>
      <c r="CE4" s="319">
        <v>30886</v>
      </c>
      <c r="CF4" s="319">
        <v>28443</v>
      </c>
      <c r="CG4" s="319">
        <v>25618</v>
      </c>
      <c r="CH4" s="319">
        <v>23314</v>
      </c>
      <c r="CI4" s="319">
        <v>20372</v>
      </c>
      <c r="CJ4" s="319">
        <v>18505</v>
      </c>
      <c r="CK4" s="319">
        <v>16740</v>
      </c>
      <c r="CL4" s="319">
        <v>14323</v>
      </c>
      <c r="CM4" s="319">
        <v>12464</v>
      </c>
      <c r="CN4" s="319">
        <v>10305</v>
      </c>
      <c r="CO4" s="319">
        <v>36905</v>
      </c>
      <c r="CP4" s="317"/>
      <c r="CQ4" s="317"/>
      <c r="CR4" s="317"/>
      <c r="CS4" s="317"/>
      <c r="CT4" s="317"/>
      <c r="CU4" s="317"/>
      <c r="CV4" s="317"/>
      <c r="CW4" s="317"/>
      <c r="CX4" s="317"/>
      <c r="CY4" s="317"/>
      <c r="CZ4" s="317"/>
      <c r="DA4" s="317"/>
      <c r="DB4" s="317"/>
      <c r="DC4" s="317"/>
      <c r="DD4" s="317"/>
    </row>
    <row r="5" spans="1:108" ht="12.75" x14ac:dyDescent="0.2">
      <c r="A5" s="328" t="s">
        <v>23</v>
      </c>
      <c r="B5" s="329">
        <v>373190</v>
      </c>
      <c r="C5" s="329">
        <v>3893</v>
      </c>
      <c r="D5" s="329">
        <v>4026</v>
      </c>
      <c r="E5" s="329">
        <v>3800</v>
      </c>
      <c r="F5" s="329">
        <v>4026</v>
      </c>
      <c r="G5" s="329">
        <v>4015</v>
      </c>
      <c r="H5" s="329">
        <v>3978</v>
      </c>
      <c r="I5" s="329">
        <v>3846</v>
      </c>
      <c r="J5" s="329">
        <v>3886</v>
      </c>
      <c r="K5" s="329">
        <v>3844</v>
      </c>
      <c r="L5" s="329">
        <v>3764</v>
      </c>
      <c r="M5" s="329">
        <v>3788</v>
      </c>
      <c r="N5" s="329">
        <v>3918</v>
      </c>
      <c r="O5" s="329">
        <v>4017</v>
      </c>
      <c r="P5" s="329">
        <v>4131</v>
      </c>
      <c r="Q5" s="329">
        <v>4462</v>
      </c>
      <c r="R5" s="329">
        <v>4593</v>
      </c>
      <c r="S5" s="329">
        <v>4450</v>
      </c>
      <c r="T5" s="329">
        <v>4573</v>
      </c>
      <c r="U5" s="329">
        <v>4718</v>
      </c>
      <c r="V5" s="329">
        <v>4446</v>
      </c>
      <c r="W5" s="329">
        <v>4315</v>
      </c>
      <c r="X5" s="329">
        <v>4375</v>
      </c>
      <c r="Y5" s="329">
        <v>4193</v>
      </c>
      <c r="Z5" s="329">
        <v>4291</v>
      </c>
      <c r="AA5" s="329">
        <v>4327</v>
      </c>
      <c r="AB5" s="329">
        <v>4210</v>
      </c>
      <c r="AC5" s="329">
        <v>4123</v>
      </c>
      <c r="AD5" s="329">
        <v>3916</v>
      </c>
      <c r="AE5" s="329">
        <v>3726</v>
      </c>
      <c r="AF5" s="329">
        <v>3731</v>
      </c>
      <c r="AG5" s="329">
        <v>4031</v>
      </c>
      <c r="AH5" s="329">
        <v>4019</v>
      </c>
      <c r="AI5" s="329">
        <v>4031</v>
      </c>
      <c r="AJ5" s="329">
        <v>3930</v>
      </c>
      <c r="AK5" s="329">
        <v>3644</v>
      </c>
      <c r="AL5" s="329">
        <v>3551</v>
      </c>
      <c r="AM5" s="329">
        <v>3982</v>
      </c>
      <c r="AN5" s="329">
        <v>4201</v>
      </c>
      <c r="AO5" s="329">
        <v>4310</v>
      </c>
      <c r="AP5" s="329">
        <v>4664</v>
      </c>
      <c r="AQ5" s="329">
        <v>5023</v>
      </c>
      <c r="AR5" s="329">
        <v>5312</v>
      </c>
      <c r="AS5" s="329">
        <v>5334</v>
      </c>
      <c r="AT5" s="329">
        <v>5478</v>
      </c>
      <c r="AU5" s="329">
        <v>5663</v>
      </c>
      <c r="AV5" s="329">
        <v>5773</v>
      </c>
      <c r="AW5" s="329">
        <v>5691</v>
      </c>
      <c r="AX5" s="329">
        <v>6046</v>
      </c>
      <c r="AY5" s="329">
        <v>5948</v>
      </c>
      <c r="AZ5" s="329">
        <v>5886</v>
      </c>
      <c r="BA5" s="329">
        <v>5752</v>
      </c>
      <c r="BB5" s="329">
        <v>5663</v>
      </c>
      <c r="BC5" s="329">
        <v>5424</v>
      </c>
      <c r="BD5" s="329">
        <v>5617</v>
      </c>
      <c r="BE5" s="329">
        <v>5425</v>
      </c>
      <c r="BF5" s="329">
        <v>5295</v>
      </c>
      <c r="BG5" s="329">
        <v>5109</v>
      </c>
      <c r="BH5" s="329">
        <v>5002</v>
      </c>
      <c r="BI5" s="329">
        <v>5005</v>
      </c>
      <c r="BJ5" s="329">
        <v>5064</v>
      </c>
      <c r="BK5" s="329">
        <v>4869</v>
      </c>
      <c r="BL5" s="329">
        <v>4945</v>
      </c>
      <c r="BM5" s="329">
        <v>4917</v>
      </c>
      <c r="BN5" s="329">
        <v>5224</v>
      </c>
      <c r="BO5" s="329">
        <v>5398</v>
      </c>
      <c r="BP5" s="329">
        <v>5981</v>
      </c>
      <c r="BQ5" s="329">
        <v>4466</v>
      </c>
      <c r="BR5" s="329">
        <v>4391</v>
      </c>
      <c r="BS5" s="329">
        <v>4457</v>
      </c>
      <c r="BT5" s="329">
        <v>4306</v>
      </c>
      <c r="BU5" s="329">
        <v>3909</v>
      </c>
      <c r="BV5" s="329">
        <v>3591</v>
      </c>
      <c r="BW5" s="329">
        <v>3705</v>
      </c>
      <c r="BX5" s="329">
        <v>3464</v>
      </c>
      <c r="BY5" s="329">
        <v>3465</v>
      </c>
      <c r="BZ5" s="329">
        <v>3226</v>
      </c>
      <c r="CA5" s="329">
        <v>3034</v>
      </c>
      <c r="CB5" s="329">
        <v>2918</v>
      </c>
      <c r="CC5" s="329">
        <v>2678</v>
      </c>
      <c r="CD5" s="329">
        <v>2592</v>
      </c>
      <c r="CE5" s="329">
        <v>2431</v>
      </c>
      <c r="CF5" s="329">
        <v>2250</v>
      </c>
      <c r="CG5" s="329">
        <v>1938</v>
      </c>
      <c r="CH5" s="329">
        <v>1726</v>
      </c>
      <c r="CI5" s="329">
        <v>1596</v>
      </c>
      <c r="CJ5" s="329">
        <v>1349</v>
      </c>
      <c r="CK5" s="319">
        <v>1339</v>
      </c>
      <c r="CL5" s="319">
        <v>1085</v>
      </c>
      <c r="CM5" s="319">
        <v>959</v>
      </c>
      <c r="CN5" s="319">
        <v>813</v>
      </c>
      <c r="CO5" s="319">
        <v>2914</v>
      </c>
      <c r="CP5" s="317"/>
      <c r="CQ5" s="317"/>
      <c r="CR5" s="317"/>
      <c r="CS5" s="317"/>
      <c r="CT5" s="317"/>
      <c r="CU5" s="317"/>
      <c r="CV5" s="317"/>
      <c r="CW5" s="317"/>
      <c r="CX5" s="317"/>
      <c r="CY5" s="317"/>
      <c r="CZ5" s="317"/>
      <c r="DA5" s="317"/>
      <c r="DB5" s="317"/>
      <c r="DC5" s="317"/>
      <c r="DD5" s="317"/>
    </row>
    <row r="6" spans="1:108" ht="12.75" x14ac:dyDescent="0.2">
      <c r="A6" s="328" t="s">
        <v>24</v>
      </c>
      <c r="B6" s="329">
        <v>113710</v>
      </c>
      <c r="C6" s="329">
        <v>1121</v>
      </c>
      <c r="D6" s="329">
        <v>1129</v>
      </c>
      <c r="E6" s="329">
        <v>1098</v>
      </c>
      <c r="F6" s="329">
        <v>1177</v>
      </c>
      <c r="G6" s="329">
        <v>1196</v>
      </c>
      <c r="H6" s="329">
        <v>1177</v>
      </c>
      <c r="I6" s="329">
        <v>1179</v>
      </c>
      <c r="J6" s="329">
        <v>1190</v>
      </c>
      <c r="K6" s="329">
        <v>1205</v>
      </c>
      <c r="L6" s="329">
        <v>1142</v>
      </c>
      <c r="M6" s="329">
        <v>1193</v>
      </c>
      <c r="N6" s="329">
        <v>1182</v>
      </c>
      <c r="O6" s="329">
        <v>1281</v>
      </c>
      <c r="P6" s="329">
        <v>1236</v>
      </c>
      <c r="Q6" s="329">
        <v>1281</v>
      </c>
      <c r="R6" s="329">
        <v>1345</v>
      </c>
      <c r="S6" s="329">
        <v>1353</v>
      </c>
      <c r="T6" s="329">
        <v>1306</v>
      </c>
      <c r="U6" s="329">
        <v>1241</v>
      </c>
      <c r="V6" s="329">
        <v>1215</v>
      </c>
      <c r="W6" s="329">
        <v>1076</v>
      </c>
      <c r="X6" s="329">
        <v>1035</v>
      </c>
      <c r="Y6" s="329">
        <v>1103</v>
      </c>
      <c r="Z6" s="329">
        <v>1018</v>
      </c>
      <c r="AA6" s="329">
        <v>1021</v>
      </c>
      <c r="AB6" s="329">
        <v>984</v>
      </c>
      <c r="AC6" s="329">
        <v>1000</v>
      </c>
      <c r="AD6" s="329">
        <v>1008</v>
      </c>
      <c r="AE6" s="329">
        <v>998</v>
      </c>
      <c r="AF6" s="329">
        <v>1012</v>
      </c>
      <c r="AG6" s="329">
        <v>1014</v>
      </c>
      <c r="AH6" s="329">
        <v>1047</v>
      </c>
      <c r="AI6" s="329">
        <v>1091</v>
      </c>
      <c r="AJ6" s="329">
        <v>1006</v>
      </c>
      <c r="AK6" s="329">
        <v>931</v>
      </c>
      <c r="AL6" s="329">
        <v>1013</v>
      </c>
      <c r="AM6" s="329">
        <v>1114</v>
      </c>
      <c r="AN6" s="329">
        <v>1249</v>
      </c>
      <c r="AO6" s="329">
        <v>1273</v>
      </c>
      <c r="AP6" s="329">
        <v>1393</v>
      </c>
      <c r="AQ6" s="329">
        <v>1604</v>
      </c>
      <c r="AR6" s="329">
        <v>1623</v>
      </c>
      <c r="AS6" s="329">
        <v>1623</v>
      </c>
      <c r="AT6" s="329">
        <v>1775</v>
      </c>
      <c r="AU6" s="329">
        <v>1786</v>
      </c>
      <c r="AV6" s="329">
        <v>1858</v>
      </c>
      <c r="AW6" s="329">
        <v>1818</v>
      </c>
      <c r="AX6" s="329">
        <v>1919</v>
      </c>
      <c r="AY6" s="329">
        <v>1846</v>
      </c>
      <c r="AZ6" s="329">
        <v>1903</v>
      </c>
      <c r="BA6" s="329">
        <v>1756</v>
      </c>
      <c r="BB6" s="329">
        <v>1763</v>
      </c>
      <c r="BC6" s="329">
        <v>1783</v>
      </c>
      <c r="BD6" s="329">
        <v>1783</v>
      </c>
      <c r="BE6" s="329">
        <v>1711</v>
      </c>
      <c r="BF6" s="329">
        <v>1712</v>
      </c>
      <c r="BG6" s="329">
        <v>1640</v>
      </c>
      <c r="BH6" s="329">
        <v>1617</v>
      </c>
      <c r="BI6" s="329">
        <v>1614</v>
      </c>
      <c r="BJ6" s="329">
        <v>1599</v>
      </c>
      <c r="BK6" s="329">
        <v>1542</v>
      </c>
      <c r="BL6" s="329">
        <v>1625</v>
      </c>
      <c r="BM6" s="329">
        <v>1660</v>
      </c>
      <c r="BN6" s="329">
        <v>1737</v>
      </c>
      <c r="BO6" s="329">
        <v>1844</v>
      </c>
      <c r="BP6" s="329">
        <v>2098</v>
      </c>
      <c r="BQ6" s="329">
        <v>1509</v>
      </c>
      <c r="BR6" s="329">
        <v>1400</v>
      </c>
      <c r="BS6" s="329">
        <v>1461</v>
      </c>
      <c r="BT6" s="329">
        <v>1445</v>
      </c>
      <c r="BU6" s="329">
        <v>1228</v>
      </c>
      <c r="BV6" s="329">
        <v>1165</v>
      </c>
      <c r="BW6" s="329">
        <v>1199</v>
      </c>
      <c r="BX6" s="329">
        <v>1225</v>
      </c>
      <c r="BY6" s="329">
        <v>1134</v>
      </c>
      <c r="BZ6" s="329">
        <v>1057</v>
      </c>
      <c r="CA6" s="329">
        <v>986</v>
      </c>
      <c r="CB6" s="329">
        <v>923</v>
      </c>
      <c r="CC6" s="329">
        <v>878</v>
      </c>
      <c r="CD6" s="329">
        <v>846</v>
      </c>
      <c r="CE6" s="329">
        <v>785</v>
      </c>
      <c r="CF6" s="329">
        <v>763</v>
      </c>
      <c r="CG6" s="329">
        <v>689</v>
      </c>
      <c r="CH6" s="329">
        <v>623</v>
      </c>
      <c r="CI6" s="329">
        <v>561</v>
      </c>
      <c r="CJ6" s="329">
        <v>483</v>
      </c>
      <c r="CK6" s="319">
        <v>449</v>
      </c>
      <c r="CL6" s="319">
        <v>412</v>
      </c>
      <c r="CM6" s="319">
        <v>341</v>
      </c>
      <c r="CN6" s="319">
        <v>285</v>
      </c>
      <c r="CO6" s="319">
        <v>991</v>
      </c>
      <c r="CP6" s="317"/>
      <c r="CQ6" s="317"/>
      <c r="CR6" s="317"/>
      <c r="CS6" s="317"/>
      <c r="CT6" s="317"/>
      <c r="CU6" s="317"/>
      <c r="CV6" s="317"/>
      <c r="CW6" s="317"/>
      <c r="CX6" s="317"/>
      <c r="CY6" s="317"/>
      <c r="CZ6" s="317"/>
      <c r="DA6" s="317"/>
      <c r="DB6" s="317"/>
      <c r="DC6" s="317"/>
      <c r="DD6" s="317"/>
    </row>
    <row r="7" spans="1:108" ht="12.75" x14ac:dyDescent="0.2">
      <c r="A7" s="328" t="s">
        <v>25</v>
      </c>
      <c r="B7" s="329">
        <v>150830</v>
      </c>
      <c r="C7" s="329">
        <v>1367</v>
      </c>
      <c r="D7" s="329">
        <v>1535</v>
      </c>
      <c r="E7" s="329">
        <v>1532</v>
      </c>
      <c r="F7" s="329">
        <v>1522</v>
      </c>
      <c r="G7" s="329">
        <v>1526</v>
      </c>
      <c r="H7" s="329">
        <v>1577</v>
      </c>
      <c r="I7" s="329">
        <v>1539</v>
      </c>
      <c r="J7" s="329">
        <v>1556</v>
      </c>
      <c r="K7" s="329">
        <v>1475</v>
      </c>
      <c r="L7" s="329">
        <v>1476</v>
      </c>
      <c r="M7" s="329">
        <v>1394</v>
      </c>
      <c r="N7" s="329">
        <v>1498</v>
      </c>
      <c r="O7" s="329">
        <v>1518</v>
      </c>
      <c r="P7" s="329">
        <v>1590</v>
      </c>
      <c r="Q7" s="329">
        <v>1796</v>
      </c>
      <c r="R7" s="329">
        <v>1715</v>
      </c>
      <c r="S7" s="329">
        <v>1794</v>
      </c>
      <c r="T7" s="329">
        <v>1845</v>
      </c>
      <c r="U7" s="329">
        <v>1790</v>
      </c>
      <c r="V7" s="329">
        <v>1597</v>
      </c>
      <c r="W7" s="329">
        <v>1476</v>
      </c>
      <c r="X7" s="329">
        <v>1539</v>
      </c>
      <c r="Y7" s="329">
        <v>1480</v>
      </c>
      <c r="Z7" s="329">
        <v>1485</v>
      </c>
      <c r="AA7" s="329">
        <v>1650</v>
      </c>
      <c r="AB7" s="329">
        <v>1522</v>
      </c>
      <c r="AC7" s="329">
        <v>1405</v>
      </c>
      <c r="AD7" s="329">
        <v>1510</v>
      </c>
      <c r="AE7" s="329">
        <v>1484</v>
      </c>
      <c r="AF7" s="329">
        <v>1418</v>
      </c>
      <c r="AG7" s="329">
        <v>1483</v>
      </c>
      <c r="AH7" s="329">
        <v>1423</v>
      </c>
      <c r="AI7" s="329">
        <v>1426</v>
      </c>
      <c r="AJ7" s="329">
        <v>1365</v>
      </c>
      <c r="AK7" s="329">
        <v>1308</v>
      </c>
      <c r="AL7" s="329">
        <v>1261</v>
      </c>
      <c r="AM7" s="329">
        <v>1461</v>
      </c>
      <c r="AN7" s="329">
        <v>1454</v>
      </c>
      <c r="AO7" s="329">
        <v>1575</v>
      </c>
      <c r="AP7" s="329">
        <v>1682</v>
      </c>
      <c r="AQ7" s="329">
        <v>1829</v>
      </c>
      <c r="AR7" s="329">
        <v>1985</v>
      </c>
      <c r="AS7" s="329">
        <v>1993</v>
      </c>
      <c r="AT7" s="329">
        <v>2148</v>
      </c>
      <c r="AU7" s="329">
        <v>2160</v>
      </c>
      <c r="AV7" s="329">
        <v>2292</v>
      </c>
      <c r="AW7" s="329">
        <v>2280</v>
      </c>
      <c r="AX7" s="329">
        <v>2462</v>
      </c>
      <c r="AY7" s="329">
        <v>2441</v>
      </c>
      <c r="AZ7" s="329">
        <v>2438</v>
      </c>
      <c r="BA7" s="329">
        <v>2401</v>
      </c>
      <c r="BB7" s="329">
        <v>2375</v>
      </c>
      <c r="BC7" s="329">
        <v>2236</v>
      </c>
      <c r="BD7" s="329">
        <v>2236</v>
      </c>
      <c r="BE7" s="329">
        <v>2213</v>
      </c>
      <c r="BF7" s="329">
        <v>2131</v>
      </c>
      <c r="BG7" s="329">
        <v>2208</v>
      </c>
      <c r="BH7" s="329">
        <v>2187</v>
      </c>
      <c r="BI7" s="329">
        <v>2145</v>
      </c>
      <c r="BJ7" s="329">
        <v>2129</v>
      </c>
      <c r="BK7" s="329">
        <v>2125</v>
      </c>
      <c r="BL7" s="329">
        <v>2162</v>
      </c>
      <c r="BM7" s="329">
        <v>2197</v>
      </c>
      <c r="BN7" s="329">
        <v>2291</v>
      </c>
      <c r="BO7" s="329">
        <v>2379</v>
      </c>
      <c r="BP7" s="329">
        <v>2599</v>
      </c>
      <c r="BQ7" s="329">
        <v>2070</v>
      </c>
      <c r="BR7" s="329">
        <v>1979</v>
      </c>
      <c r="BS7" s="329">
        <v>1999</v>
      </c>
      <c r="BT7" s="329">
        <v>1931</v>
      </c>
      <c r="BU7" s="329">
        <v>1836</v>
      </c>
      <c r="BV7" s="329">
        <v>1686</v>
      </c>
      <c r="BW7" s="329">
        <v>1681</v>
      </c>
      <c r="BX7" s="329">
        <v>1585</v>
      </c>
      <c r="BY7" s="329">
        <v>1494</v>
      </c>
      <c r="BZ7" s="329">
        <v>1505</v>
      </c>
      <c r="CA7" s="329">
        <v>1470</v>
      </c>
      <c r="CB7" s="329">
        <v>1312</v>
      </c>
      <c r="CC7" s="329">
        <v>1280</v>
      </c>
      <c r="CD7" s="329">
        <v>1232</v>
      </c>
      <c r="CE7" s="329">
        <v>1132</v>
      </c>
      <c r="CF7" s="329">
        <v>1038</v>
      </c>
      <c r="CG7" s="329">
        <v>960</v>
      </c>
      <c r="CH7" s="329">
        <v>870</v>
      </c>
      <c r="CI7" s="329">
        <v>741</v>
      </c>
      <c r="CJ7" s="329">
        <v>698</v>
      </c>
      <c r="CK7" s="319">
        <v>605</v>
      </c>
      <c r="CL7" s="319">
        <v>513</v>
      </c>
      <c r="CM7" s="319">
        <v>430</v>
      </c>
      <c r="CN7" s="319">
        <v>378</v>
      </c>
      <c r="CO7" s="319">
        <v>1314</v>
      </c>
      <c r="CP7" s="317"/>
      <c r="CQ7" s="317"/>
      <c r="CR7" s="317"/>
      <c r="CS7" s="317"/>
      <c r="CT7" s="317"/>
      <c r="CU7" s="317"/>
      <c r="CV7" s="317"/>
      <c r="CW7" s="317"/>
      <c r="CX7" s="317"/>
      <c r="CY7" s="317"/>
      <c r="CZ7" s="317"/>
      <c r="DA7" s="317"/>
      <c r="DB7" s="317"/>
      <c r="DC7" s="317"/>
      <c r="DD7" s="317"/>
    </row>
    <row r="8" spans="1:108" ht="12.75" x14ac:dyDescent="0.2">
      <c r="A8" s="328" t="s">
        <v>26</v>
      </c>
      <c r="B8" s="329">
        <v>366220</v>
      </c>
      <c r="C8" s="329">
        <v>4090</v>
      </c>
      <c r="D8" s="329">
        <v>4281</v>
      </c>
      <c r="E8" s="329">
        <v>4202</v>
      </c>
      <c r="F8" s="329">
        <v>4210</v>
      </c>
      <c r="G8" s="329">
        <v>4224</v>
      </c>
      <c r="H8" s="329">
        <v>3979</v>
      </c>
      <c r="I8" s="329">
        <v>4032</v>
      </c>
      <c r="J8" s="329">
        <v>3955</v>
      </c>
      <c r="K8" s="329">
        <v>3887</v>
      </c>
      <c r="L8" s="329">
        <v>3733</v>
      </c>
      <c r="M8" s="329">
        <v>3635</v>
      </c>
      <c r="N8" s="329">
        <v>3893</v>
      </c>
      <c r="O8" s="329">
        <v>3785</v>
      </c>
      <c r="P8" s="329">
        <v>4141</v>
      </c>
      <c r="Q8" s="329">
        <v>4084</v>
      </c>
      <c r="R8" s="329">
        <v>4243</v>
      </c>
      <c r="S8" s="329">
        <v>4303</v>
      </c>
      <c r="T8" s="329">
        <v>4419</v>
      </c>
      <c r="U8" s="329">
        <v>4664</v>
      </c>
      <c r="V8" s="329">
        <v>4781</v>
      </c>
      <c r="W8" s="329">
        <v>5070</v>
      </c>
      <c r="X8" s="329">
        <v>5091</v>
      </c>
      <c r="Y8" s="329">
        <v>5034</v>
      </c>
      <c r="Z8" s="329">
        <v>4764</v>
      </c>
      <c r="AA8" s="329">
        <v>4400</v>
      </c>
      <c r="AB8" s="329">
        <v>4155</v>
      </c>
      <c r="AC8" s="329">
        <v>4260</v>
      </c>
      <c r="AD8" s="329">
        <v>4057</v>
      </c>
      <c r="AE8" s="329">
        <v>3977</v>
      </c>
      <c r="AF8" s="329">
        <v>4143</v>
      </c>
      <c r="AG8" s="329">
        <v>4250</v>
      </c>
      <c r="AH8" s="329">
        <v>4375</v>
      </c>
      <c r="AI8" s="329">
        <v>4337</v>
      </c>
      <c r="AJ8" s="329">
        <v>4220</v>
      </c>
      <c r="AK8" s="329">
        <v>3956</v>
      </c>
      <c r="AL8" s="329">
        <v>3953</v>
      </c>
      <c r="AM8" s="329">
        <v>4238</v>
      </c>
      <c r="AN8" s="329">
        <v>4301</v>
      </c>
      <c r="AO8" s="329">
        <v>4411</v>
      </c>
      <c r="AP8" s="329">
        <v>4780</v>
      </c>
      <c r="AQ8" s="329">
        <v>5070</v>
      </c>
      <c r="AR8" s="329">
        <v>5348</v>
      </c>
      <c r="AS8" s="329">
        <v>5195</v>
      </c>
      <c r="AT8" s="329">
        <v>5534</v>
      </c>
      <c r="AU8" s="329">
        <v>5622</v>
      </c>
      <c r="AV8" s="329">
        <v>5697</v>
      </c>
      <c r="AW8" s="329">
        <v>5507</v>
      </c>
      <c r="AX8" s="329">
        <v>5684</v>
      </c>
      <c r="AY8" s="329">
        <v>5691</v>
      </c>
      <c r="AZ8" s="329">
        <v>5560</v>
      </c>
      <c r="BA8" s="329">
        <v>5499</v>
      </c>
      <c r="BB8" s="329">
        <v>5355</v>
      </c>
      <c r="BC8" s="329">
        <v>5400</v>
      </c>
      <c r="BD8" s="329">
        <v>5269</v>
      </c>
      <c r="BE8" s="329">
        <v>5178</v>
      </c>
      <c r="BF8" s="329">
        <v>4983</v>
      </c>
      <c r="BG8" s="329">
        <v>4782</v>
      </c>
      <c r="BH8" s="329">
        <v>4607</v>
      </c>
      <c r="BI8" s="329">
        <v>4668</v>
      </c>
      <c r="BJ8" s="329">
        <v>4530</v>
      </c>
      <c r="BK8" s="329">
        <v>4427</v>
      </c>
      <c r="BL8" s="329">
        <v>4558</v>
      </c>
      <c r="BM8" s="329">
        <v>4636</v>
      </c>
      <c r="BN8" s="329">
        <v>4873</v>
      </c>
      <c r="BO8" s="329">
        <v>5081</v>
      </c>
      <c r="BP8" s="329">
        <v>5631</v>
      </c>
      <c r="BQ8" s="329">
        <v>4158</v>
      </c>
      <c r="BR8" s="329">
        <v>3998</v>
      </c>
      <c r="BS8" s="329">
        <v>4075</v>
      </c>
      <c r="BT8" s="329">
        <v>3804</v>
      </c>
      <c r="BU8" s="329">
        <v>3525</v>
      </c>
      <c r="BV8" s="329">
        <v>3092</v>
      </c>
      <c r="BW8" s="329">
        <v>3183</v>
      </c>
      <c r="BX8" s="329">
        <v>3111</v>
      </c>
      <c r="BY8" s="329">
        <v>2944</v>
      </c>
      <c r="BZ8" s="329">
        <v>2889</v>
      </c>
      <c r="CA8" s="329">
        <v>2809</v>
      </c>
      <c r="CB8" s="329">
        <v>2561</v>
      </c>
      <c r="CC8" s="329">
        <v>2361</v>
      </c>
      <c r="CD8" s="329">
        <v>2223</v>
      </c>
      <c r="CE8" s="329">
        <v>2083</v>
      </c>
      <c r="CF8" s="329">
        <v>1923</v>
      </c>
      <c r="CG8" s="329">
        <v>1833</v>
      </c>
      <c r="CH8" s="329">
        <v>1610</v>
      </c>
      <c r="CI8" s="329">
        <v>1458</v>
      </c>
      <c r="CJ8" s="329">
        <v>1369</v>
      </c>
      <c r="CK8" s="319">
        <v>1235</v>
      </c>
      <c r="CL8" s="319">
        <v>984</v>
      </c>
      <c r="CM8" s="319">
        <v>927</v>
      </c>
      <c r="CN8" s="319">
        <v>748</v>
      </c>
      <c r="CO8" s="319">
        <v>2619</v>
      </c>
      <c r="CP8" s="317"/>
      <c r="CQ8" s="317"/>
      <c r="CR8" s="317"/>
      <c r="CS8" s="317"/>
      <c r="CT8" s="317"/>
      <c r="CU8" s="317"/>
      <c r="CV8" s="317"/>
      <c r="CW8" s="317"/>
      <c r="CX8" s="317"/>
      <c r="CY8" s="317"/>
      <c r="CZ8" s="317"/>
      <c r="DA8" s="317"/>
      <c r="DB8" s="317"/>
      <c r="DC8" s="317"/>
      <c r="DD8" s="317"/>
    </row>
    <row r="9" spans="1:108" ht="12.75" x14ac:dyDescent="0.2">
      <c r="A9" s="328" t="s">
        <v>27</v>
      </c>
      <c r="B9" s="329">
        <v>299100</v>
      </c>
      <c r="C9" s="329">
        <v>3314</v>
      </c>
      <c r="D9" s="329">
        <v>3249</v>
      </c>
      <c r="E9" s="329">
        <v>3310</v>
      </c>
      <c r="F9" s="329">
        <v>3386</v>
      </c>
      <c r="G9" s="329">
        <v>3407</v>
      </c>
      <c r="H9" s="329">
        <v>3380</v>
      </c>
      <c r="I9" s="329">
        <v>3269</v>
      </c>
      <c r="J9" s="329">
        <v>3312</v>
      </c>
      <c r="K9" s="329">
        <v>3230</v>
      </c>
      <c r="L9" s="329">
        <v>3146</v>
      </c>
      <c r="M9" s="329">
        <v>3154</v>
      </c>
      <c r="N9" s="329">
        <v>3251</v>
      </c>
      <c r="O9" s="329">
        <v>3364</v>
      </c>
      <c r="P9" s="329">
        <v>3517</v>
      </c>
      <c r="Q9" s="329">
        <v>3542</v>
      </c>
      <c r="R9" s="329">
        <v>3681</v>
      </c>
      <c r="S9" s="329">
        <v>3605</v>
      </c>
      <c r="T9" s="329">
        <v>3817</v>
      </c>
      <c r="U9" s="329">
        <v>3770</v>
      </c>
      <c r="V9" s="329">
        <v>3926</v>
      </c>
      <c r="W9" s="329">
        <v>4201</v>
      </c>
      <c r="X9" s="329">
        <v>4122</v>
      </c>
      <c r="Y9" s="329">
        <v>3930</v>
      </c>
      <c r="Z9" s="329">
        <v>3617</v>
      </c>
      <c r="AA9" s="329">
        <v>3684</v>
      </c>
      <c r="AB9" s="329">
        <v>3428</v>
      </c>
      <c r="AC9" s="329">
        <v>3385</v>
      </c>
      <c r="AD9" s="329">
        <v>3456</v>
      </c>
      <c r="AE9" s="329">
        <v>3250</v>
      </c>
      <c r="AF9" s="329">
        <v>3400</v>
      </c>
      <c r="AG9" s="329">
        <v>3549</v>
      </c>
      <c r="AH9" s="329">
        <v>3452</v>
      </c>
      <c r="AI9" s="329">
        <v>3573</v>
      </c>
      <c r="AJ9" s="329">
        <v>3600</v>
      </c>
      <c r="AK9" s="329">
        <v>3421</v>
      </c>
      <c r="AL9" s="329">
        <v>3362</v>
      </c>
      <c r="AM9" s="329">
        <v>3599</v>
      </c>
      <c r="AN9" s="329">
        <v>3776</v>
      </c>
      <c r="AO9" s="329">
        <v>3802</v>
      </c>
      <c r="AP9" s="329">
        <v>4145</v>
      </c>
      <c r="AQ9" s="329">
        <v>4495</v>
      </c>
      <c r="AR9" s="329">
        <v>4546</v>
      </c>
      <c r="AS9" s="329">
        <v>4574</v>
      </c>
      <c r="AT9" s="329">
        <v>4763</v>
      </c>
      <c r="AU9" s="329">
        <v>4841</v>
      </c>
      <c r="AV9" s="329">
        <v>4793</v>
      </c>
      <c r="AW9" s="329">
        <v>4779</v>
      </c>
      <c r="AX9" s="329">
        <v>4970</v>
      </c>
      <c r="AY9" s="329">
        <v>4797</v>
      </c>
      <c r="AZ9" s="329">
        <v>4725</v>
      </c>
      <c r="BA9" s="329">
        <v>4577</v>
      </c>
      <c r="BB9" s="329">
        <v>4498</v>
      </c>
      <c r="BC9" s="329">
        <v>4349</v>
      </c>
      <c r="BD9" s="329">
        <v>4228</v>
      </c>
      <c r="BE9" s="329">
        <v>4135</v>
      </c>
      <c r="BF9" s="329">
        <v>4001</v>
      </c>
      <c r="BG9" s="329">
        <v>3779</v>
      </c>
      <c r="BH9" s="329">
        <v>3630</v>
      </c>
      <c r="BI9" s="329">
        <v>3622</v>
      </c>
      <c r="BJ9" s="329">
        <v>3646</v>
      </c>
      <c r="BK9" s="329">
        <v>3493</v>
      </c>
      <c r="BL9" s="329">
        <v>3704</v>
      </c>
      <c r="BM9" s="329">
        <v>3710</v>
      </c>
      <c r="BN9" s="329">
        <v>3741</v>
      </c>
      <c r="BO9" s="329">
        <v>3860</v>
      </c>
      <c r="BP9" s="329">
        <v>4264</v>
      </c>
      <c r="BQ9" s="329">
        <v>3120</v>
      </c>
      <c r="BR9" s="329">
        <v>3016</v>
      </c>
      <c r="BS9" s="329">
        <v>3095</v>
      </c>
      <c r="BT9" s="329">
        <v>2976</v>
      </c>
      <c r="BU9" s="329">
        <v>2685</v>
      </c>
      <c r="BV9" s="329">
        <v>2503</v>
      </c>
      <c r="BW9" s="329">
        <v>2481</v>
      </c>
      <c r="BX9" s="329">
        <v>2549</v>
      </c>
      <c r="BY9" s="329">
        <v>2367</v>
      </c>
      <c r="BZ9" s="329">
        <v>2361</v>
      </c>
      <c r="CA9" s="329">
        <v>2154</v>
      </c>
      <c r="CB9" s="329">
        <v>2043</v>
      </c>
      <c r="CC9" s="329">
        <v>1811</v>
      </c>
      <c r="CD9" s="329">
        <v>1702</v>
      </c>
      <c r="CE9" s="329">
        <v>1654</v>
      </c>
      <c r="CF9" s="329">
        <v>1441</v>
      </c>
      <c r="CG9" s="329">
        <v>1374</v>
      </c>
      <c r="CH9" s="329">
        <v>1232</v>
      </c>
      <c r="CI9" s="329">
        <v>1049</v>
      </c>
      <c r="CJ9" s="329">
        <v>948</v>
      </c>
      <c r="CK9" s="319">
        <v>830</v>
      </c>
      <c r="CL9" s="319">
        <v>769</v>
      </c>
      <c r="CM9" s="319">
        <v>622</v>
      </c>
      <c r="CN9" s="319">
        <v>513</v>
      </c>
      <c r="CO9" s="319">
        <v>1903</v>
      </c>
      <c r="CP9" s="317"/>
      <c r="CQ9" s="317"/>
      <c r="CR9" s="317"/>
      <c r="CS9" s="317"/>
      <c r="CT9" s="317"/>
      <c r="CU9" s="317"/>
      <c r="CV9" s="317"/>
      <c r="CW9" s="317"/>
      <c r="CX9" s="317"/>
      <c r="CY9" s="317"/>
      <c r="CZ9" s="317"/>
      <c r="DA9" s="317"/>
      <c r="DB9" s="317"/>
      <c r="DC9" s="317"/>
      <c r="DD9" s="317"/>
    </row>
    <row r="10" spans="1:108" ht="12.75" x14ac:dyDescent="0.2">
      <c r="A10" s="328" t="s">
        <v>28</v>
      </c>
      <c r="B10" s="329">
        <v>573420</v>
      </c>
      <c r="C10" s="329">
        <v>6386</v>
      </c>
      <c r="D10" s="329">
        <v>6604</v>
      </c>
      <c r="E10" s="329">
        <v>6557</v>
      </c>
      <c r="F10" s="329">
        <v>6577</v>
      </c>
      <c r="G10" s="329">
        <v>6474</v>
      </c>
      <c r="H10" s="329">
        <v>6132</v>
      </c>
      <c r="I10" s="329">
        <v>5976</v>
      </c>
      <c r="J10" s="329">
        <v>5742</v>
      </c>
      <c r="K10" s="329">
        <v>5593</v>
      </c>
      <c r="L10" s="329">
        <v>5600</v>
      </c>
      <c r="M10" s="329">
        <v>5528</v>
      </c>
      <c r="N10" s="329">
        <v>5614</v>
      </c>
      <c r="O10" s="329">
        <v>5934</v>
      </c>
      <c r="P10" s="329">
        <v>6090</v>
      </c>
      <c r="Q10" s="329">
        <v>6173</v>
      </c>
      <c r="R10" s="329">
        <v>6343</v>
      </c>
      <c r="S10" s="329">
        <v>6357</v>
      </c>
      <c r="T10" s="329">
        <v>6707</v>
      </c>
      <c r="U10" s="329">
        <v>6998</v>
      </c>
      <c r="V10" s="329">
        <v>7765</v>
      </c>
      <c r="W10" s="329">
        <v>8550</v>
      </c>
      <c r="X10" s="329">
        <v>8776</v>
      </c>
      <c r="Y10" s="329">
        <v>8312</v>
      </c>
      <c r="Z10" s="329">
        <v>8263</v>
      </c>
      <c r="AA10" s="329">
        <v>8248</v>
      </c>
      <c r="AB10" s="329">
        <v>8280</v>
      </c>
      <c r="AC10" s="329">
        <v>8225</v>
      </c>
      <c r="AD10" s="329">
        <v>8229</v>
      </c>
      <c r="AE10" s="329">
        <v>7845</v>
      </c>
      <c r="AF10" s="329">
        <v>8010</v>
      </c>
      <c r="AG10" s="329">
        <v>7989</v>
      </c>
      <c r="AH10" s="329">
        <v>7860</v>
      </c>
      <c r="AI10" s="329">
        <v>7781</v>
      </c>
      <c r="AJ10" s="329">
        <v>7402</v>
      </c>
      <c r="AK10" s="329">
        <v>7009</v>
      </c>
      <c r="AL10" s="329">
        <v>6970</v>
      </c>
      <c r="AM10" s="329">
        <v>7307</v>
      </c>
      <c r="AN10" s="329">
        <v>7117</v>
      </c>
      <c r="AO10" s="329">
        <v>7411</v>
      </c>
      <c r="AP10" s="329">
        <v>7839</v>
      </c>
      <c r="AQ10" s="329">
        <v>8032</v>
      </c>
      <c r="AR10" s="329">
        <v>8485</v>
      </c>
      <c r="AS10" s="329">
        <v>8072</v>
      </c>
      <c r="AT10" s="329">
        <v>8501</v>
      </c>
      <c r="AU10" s="329">
        <v>8304</v>
      </c>
      <c r="AV10" s="329">
        <v>8604</v>
      </c>
      <c r="AW10" s="329">
        <v>8479</v>
      </c>
      <c r="AX10" s="329">
        <v>8839</v>
      </c>
      <c r="AY10" s="329">
        <v>8640</v>
      </c>
      <c r="AZ10" s="329">
        <v>8807</v>
      </c>
      <c r="BA10" s="329">
        <v>8472</v>
      </c>
      <c r="BB10" s="329">
        <v>8126</v>
      </c>
      <c r="BC10" s="329">
        <v>7926</v>
      </c>
      <c r="BD10" s="329">
        <v>7876</v>
      </c>
      <c r="BE10" s="329">
        <v>7906</v>
      </c>
      <c r="BF10" s="329">
        <v>7667</v>
      </c>
      <c r="BG10" s="329">
        <v>7651</v>
      </c>
      <c r="BH10" s="329">
        <v>7311</v>
      </c>
      <c r="BI10" s="329">
        <v>7310</v>
      </c>
      <c r="BJ10" s="329">
        <v>6976</v>
      </c>
      <c r="BK10" s="329">
        <v>6793</v>
      </c>
      <c r="BL10" s="329">
        <v>6848</v>
      </c>
      <c r="BM10" s="329">
        <v>6831</v>
      </c>
      <c r="BN10" s="329">
        <v>7170</v>
      </c>
      <c r="BO10" s="329">
        <v>7180</v>
      </c>
      <c r="BP10" s="329">
        <v>7838</v>
      </c>
      <c r="BQ10" s="329">
        <v>5846</v>
      </c>
      <c r="BR10" s="329">
        <v>5188</v>
      </c>
      <c r="BS10" s="329">
        <v>5203</v>
      </c>
      <c r="BT10" s="329">
        <v>5139</v>
      </c>
      <c r="BU10" s="329">
        <v>4873</v>
      </c>
      <c r="BV10" s="329">
        <v>4328</v>
      </c>
      <c r="BW10" s="329">
        <v>4549</v>
      </c>
      <c r="BX10" s="329">
        <v>4309</v>
      </c>
      <c r="BY10" s="329">
        <v>4194</v>
      </c>
      <c r="BZ10" s="329">
        <v>3949</v>
      </c>
      <c r="CA10" s="329">
        <v>3821</v>
      </c>
      <c r="CB10" s="329">
        <v>3675</v>
      </c>
      <c r="CC10" s="329">
        <v>3441</v>
      </c>
      <c r="CD10" s="329">
        <v>3216</v>
      </c>
      <c r="CE10" s="329">
        <v>3131</v>
      </c>
      <c r="CF10" s="329">
        <v>2845</v>
      </c>
      <c r="CG10" s="329">
        <v>2578</v>
      </c>
      <c r="CH10" s="329">
        <v>2406</v>
      </c>
      <c r="CI10" s="329">
        <v>2144</v>
      </c>
      <c r="CJ10" s="329">
        <v>1938</v>
      </c>
      <c r="CK10" s="319">
        <v>1682</v>
      </c>
      <c r="CL10" s="319">
        <v>1572</v>
      </c>
      <c r="CM10" s="319">
        <v>1339</v>
      </c>
      <c r="CN10" s="319">
        <v>1018</v>
      </c>
      <c r="CO10" s="319">
        <v>3819</v>
      </c>
      <c r="CP10" s="317"/>
      <c r="CQ10" s="317"/>
      <c r="CR10" s="317"/>
      <c r="CS10" s="317"/>
      <c r="CT10" s="317"/>
      <c r="CU10" s="317"/>
      <c r="CV10" s="317"/>
      <c r="CW10" s="317"/>
      <c r="CX10" s="317"/>
      <c r="CY10" s="317"/>
      <c r="CZ10" s="317"/>
      <c r="DA10" s="317"/>
      <c r="DB10" s="317"/>
      <c r="DC10" s="317"/>
      <c r="DD10" s="317"/>
    </row>
    <row r="11" spans="1:108" ht="15" x14ac:dyDescent="0.2">
      <c r="A11" s="330" t="s">
        <v>92</v>
      </c>
      <c r="B11" s="329">
        <v>1137320</v>
      </c>
      <c r="C11" s="329">
        <v>13158</v>
      </c>
      <c r="D11" s="329">
        <v>13374</v>
      </c>
      <c r="E11" s="329">
        <v>12288</v>
      </c>
      <c r="F11" s="329">
        <v>12269</v>
      </c>
      <c r="G11" s="329">
        <v>12368</v>
      </c>
      <c r="H11" s="329">
        <v>11810</v>
      </c>
      <c r="I11" s="329">
        <v>11542</v>
      </c>
      <c r="J11" s="329">
        <v>11541</v>
      </c>
      <c r="K11" s="329">
        <v>11256</v>
      </c>
      <c r="L11" s="329">
        <v>10903</v>
      </c>
      <c r="M11" s="329">
        <v>10804</v>
      </c>
      <c r="N11" s="329">
        <v>11581</v>
      </c>
      <c r="O11" s="329">
        <v>11857</v>
      </c>
      <c r="P11" s="329">
        <v>12037</v>
      </c>
      <c r="Q11" s="329">
        <v>12543</v>
      </c>
      <c r="R11" s="329">
        <v>12991</v>
      </c>
      <c r="S11" s="329">
        <v>12971</v>
      </c>
      <c r="T11" s="329">
        <v>12906</v>
      </c>
      <c r="U11" s="329">
        <v>14000</v>
      </c>
      <c r="V11" s="329">
        <v>16168</v>
      </c>
      <c r="W11" s="329">
        <v>18735</v>
      </c>
      <c r="X11" s="329">
        <v>18554</v>
      </c>
      <c r="Y11" s="329">
        <v>18278</v>
      </c>
      <c r="Z11" s="329">
        <v>18216</v>
      </c>
      <c r="AA11" s="329">
        <v>18472</v>
      </c>
      <c r="AB11" s="329">
        <v>17700</v>
      </c>
      <c r="AC11" s="329">
        <v>17470</v>
      </c>
      <c r="AD11" s="329">
        <v>17035</v>
      </c>
      <c r="AE11" s="329">
        <v>16288</v>
      </c>
      <c r="AF11" s="329">
        <v>16748</v>
      </c>
      <c r="AG11" s="329">
        <v>16376</v>
      </c>
      <c r="AH11" s="329">
        <v>16543</v>
      </c>
      <c r="AI11" s="329">
        <v>15729</v>
      </c>
      <c r="AJ11" s="329">
        <v>15035</v>
      </c>
      <c r="AK11" s="329">
        <v>13867</v>
      </c>
      <c r="AL11" s="329">
        <v>13112</v>
      </c>
      <c r="AM11" s="329">
        <v>13792</v>
      </c>
      <c r="AN11" s="329">
        <v>13676</v>
      </c>
      <c r="AO11" s="329">
        <v>13733</v>
      </c>
      <c r="AP11" s="329">
        <v>14517</v>
      </c>
      <c r="AQ11" s="329">
        <v>15441</v>
      </c>
      <c r="AR11" s="329">
        <v>16137</v>
      </c>
      <c r="AS11" s="329">
        <v>16238</v>
      </c>
      <c r="AT11" s="329">
        <v>16774</v>
      </c>
      <c r="AU11" s="329">
        <v>17169</v>
      </c>
      <c r="AV11" s="329">
        <v>17247</v>
      </c>
      <c r="AW11" s="329">
        <v>17318</v>
      </c>
      <c r="AX11" s="329">
        <v>17661</v>
      </c>
      <c r="AY11" s="329">
        <v>17819</v>
      </c>
      <c r="AZ11" s="329">
        <v>17562</v>
      </c>
      <c r="BA11" s="329">
        <v>17603</v>
      </c>
      <c r="BB11" s="329">
        <v>17037</v>
      </c>
      <c r="BC11" s="329">
        <v>16108</v>
      </c>
      <c r="BD11" s="329">
        <v>16253</v>
      </c>
      <c r="BE11" s="329">
        <v>15546</v>
      </c>
      <c r="BF11" s="329">
        <v>14995</v>
      </c>
      <c r="BG11" s="329">
        <v>14735</v>
      </c>
      <c r="BH11" s="329">
        <v>13831</v>
      </c>
      <c r="BI11" s="329">
        <v>13188</v>
      </c>
      <c r="BJ11" s="329">
        <v>12708</v>
      </c>
      <c r="BK11" s="329">
        <v>12065</v>
      </c>
      <c r="BL11" s="329">
        <v>12372</v>
      </c>
      <c r="BM11" s="329">
        <v>12135</v>
      </c>
      <c r="BN11" s="329">
        <v>12280</v>
      </c>
      <c r="BO11" s="329">
        <v>12492</v>
      </c>
      <c r="BP11" s="329">
        <v>13402</v>
      </c>
      <c r="BQ11" s="329">
        <v>10347</v>
      </c>
      <c r="BR11" s="329">
        <v>9929</v>
      </c>
      <c r="BS11" s="329">
        <v>10135</v>
      </c>
      <c r="BT11" s="329">
        <v>9649</v>
      </c>
      <c r="BU11" s="329">
        <v>8881</v>
      </c>
      <c r="BV11" s="329">
        <v>8633</v>
      </c>
      <c r="BW11" s="329">
        <v>8615</v>
      </c>
      <c r="BX11" s="329">
        <v>8720</v>
      </c>
      <c r="BY11" s="329">
        <v>8499</v>
      </c>
      <c r="BZ11" s="329">
        <v>8137</v>
      </c>
      <c r="CA11" s="329">
        <v>7816</v>
      </c>
      <c r="CB11" s="329">
        <v>7649</v>
      </c>
      <c r="CC11" s="329">
        <v>6870</v>
      </c>
      <c r="CD11" s="329">
        <v>6451</v>
      </c>
      <c r="CE11" s="329">
        <v>6479</v>
      </c>
      <c r="CF11" s="329">
        <v>5881</v>
      </c>
      <c r="CG11" s="329">
        <v>5251</v>
      </c>
      <c r="CH11" s="329">
        <v>4766</v>
      </c>
      <c r="CI11" s="329">
        <v>4144</v>
      </c>
      <c r="CJ11" s="329">
        <v>3642</v>
      </c>
      <c r="CK11" s="319">
        <v>3449</v>
      </c>
      <c r="CL11" s="319">
        <v>2920</v>
      </c>
      <c r="CM11" s="319">
        <v>2456</v>
      </c>
      <c r="CN11" s="319">
        <v>2035</v>
      </c>
      <c r="CO11" s="319">
        <v>7607</v>
      </c>
      <c r="CP11" s="323"/>
      <c r="CQ11" s="323"/>
      <c r="CR11" s="323"/>
      <c r="CS11" s="323"/>
      <c r="CT11" s="323"/>
      <c r="CU11" s="323"/>
      <c r="CV11" s="323"/>
      <c r="CW11" s="323"/>
      <c r="CX11" s="323"/>
      <c r="CY11" s="323"/>
      <c r="CZ11" s="323"/>
      <c r="DA11" s="323"/>
      <c r="DB11" s="323"/>
      <c r="DC11" s="323"/>
      <c r="DD11" s="323"/>
    </row>
    <row r="12" spans="1:108" ht="15" x14ac:dyDescent="0.2">
      <c r="A12" s="330" t="s">
        <v>67</v>
      </c>
      <c r="B12" s="329">
        <v>319810</v>
      </c>
      <c r="C12" s="329">
        <v>3232</v>
      </c>
      <c r="D12" s="329">
        <v>3263</v>
      </c>
      <c r="E12" s="329">
        <v>3203</v>
      </c>
      <c r="F12" s="329">
        <v>3481</v>
      </c>
      <c r="G12" s="329">
        <v>3468</v>
      </c>
      <c r="H12" s="329">
        <v>3342</v>
      </c>
      <c r="I12" s="329">
        <v>3354</v>
      </c>
      <c r="J12" s="329">
        <v>3384</v>
      </c>
      <c r="K12" s="329">
        <v>3413</v>
      </c>
      <c r="L12" s="329">
        <v>3286</v>
      </c>
      <c r="M12" s="329">
        <v>3339</v>
      </c>
      <c r="N12" s="329">
        <v>3410</v>
      </c>
      <c r="O12" s="329">
        <v>3393</v>
      </c>
      <c r="P12" s="329">
        <v>3805</v>
      </c>
      <c r="Q12" s="329">
        <v>3756</v>
      </c>
      <c r="R12" s="329">
        <v>3821</v>
      </c>
      <c r="S12" s="329">
        <v>3850</v>
      </c>
      <c r="T12" s="329">
        <v>3776</v>
      </c>
      <c r="U12" s="329">
        <v>3747</v>
      </c>
      <c r="V12" s="329">
        <v>3341</v>
      </c>
      <c r="W12" s="329">
        <v>3058</v>
      </c>
      <c r="X12" s="329">
        <v>3118</v>
      </c>
      <c r="Y12" s="329">
        <v>3036</v>
      </c>
      <c r="Z12" s="329">
        <v>3175</v>
      </c>
      <c r="AA12" s="329">
        <v>3376</v>
      </c>
      <c r="AB12" s="329">
        <v>3283</v>
      </c>
      <c r="AC12" s="329">
        <v>3341</v>
      </c>
      <c r="AD12" s="329">
        <v>3362</v>
      </c>
      <c r="AE12" s="329">
        <v>3350</v>
      </c>
      <c r="AF12" s="329">
        <v>3325</v>
      </c>
      <c r="AG12" s="329">
        <v>3412</v>
      </c>
      <c r="AH12" s="329">
        <v>3613</v>
      </c>
      <c r="AI12" s="329">
        <v>3399</v>
      </c>
      <c r="AJ12" s="329">
        <v>3303</v>
      </c>
      <c r="AK12" s="329">
        <v>3126</v>
      </c>
      <c r="AL12" s="329">
        <v>3113</v>
      </c>
      <c r="AM12" s="329">
        <v>3399</v>
      </c>
      <c r="AN12" s="329">
        <v>3554</v>
      </c>
      <c r="AO12" s="329">
        <v>3515</v>
      </c>
      <c r="AP12" s="329">
        <v>3820</v>
      </c>
      <c r="AQ12" s="329">
        <v>4187</v>
      </c>
      <c r="AR12" s="329">
        <v>4320</v>
      </c>
      <c r="AS12" s="329">
        <v>4408</v>
      </c>
      <c r="AT12" s="329">
        <v>4483</v>
      </c>
      <c r="AU12" s="329">
        <v>4855</v>
      </c>
      <c r="AV12" s="329">
        <v>4878</v>
      </c>
      <c r="AW12" s="329">
        <v>5004</v>
      </c>
      <c r="AX12" s="329">
        <v>5179</v>
      </c>
      <c r="AY12" s="329">
        <v>5176</v>
      </c>
      <c r="AZ12" s="329">
        <v>5054</v>
      </c>
      <c r="BA12" s="329">
        <v>4933</v>
      </c>
      <c r="BB12" s="329">
        <v>5037</v>
      </c>
      <c r="BC12" s="329">
        <v>4812</v>
      </c>
      <c r="BD12" s="329">
        <v>4841</v>
      </c>
      <c r="BE12" s="329">
        <v>4731</v>
      </c>
      <c r="BF12" s="329">
        <v>4721</v>
      </c>
      <c r="BG12" s="329">
        <v>4694</v>
      </c>
      <c r="BH12" s="329">
        <v>4518</v>
      </c>
      <c r="BI12" s="329">
        <v>4544</v>
      </c>
      <c r="BJ12" s="329">
        <v>4564</v>
      </c>
      <c r="BK12" s="329">
        <v>4539</v>
      </c>
      <c r="BL12" s="329">
        <v>4570</v>
      </c>
      <c r="BM12" s="329">
        <v>4523</v>
      </c>
      <c r="BN12" s="329">
        <v>4740</v>
      </c>
      <c r="BO12" s="329">
        <v>4954</v>
      </c>
      <c r="BP12" s="329">
        <v>5177</v>
      </c>
      <c r="BQ12" s="329">
        <v>4068</v>
      </c>
      <c r="BR12" s="329">
        <v>3810</v>
      </c>
      <c r="BS12" s="329">
        <v>3998</v>
      </c>
      <c r="BT12" s="329">
        <v>3824</v>
      </c>
      <c r="BU12" s="329">
        <v>3459</v>
      </c>
      <c r="BV12" s="329">
        <v>3110</v>
      </c>
      <c r="BW12" s="329">
        <v>3219</v>
      </c>
      <c r="BX12" s="329">
        <v>3056</v>
      </c>
      <c r="BY12" s="329">
        <v>2919</v>
      </c>
      <c r="BZ12" s="329">
        <v>2690</v>
      </c>
      <c r="CA12" s="329">
        <v>2602</v>
      </c>
      <c r="CB12" s="329">
        <v>2492</v>
      </c>
      <c r="CC12" s="329">
        <v>2341</v>
      </c>
      <c r="CD12" s="329">
        <v>2128</v>
      </c>
      <c r="CE12" s="329">
        <v>2118</v>
      </c>
      <c r="CF12" s="329">
        <v>1941</v>
      </c>
      <c r="CG12" s="329">
        <v>1762</v>
      </c>
      <c r="CH12" s="329">
        <v>1632</v>
      </c>
      <c r="CI12" s="329">
        <v>1337</v>
      </c>
      <c r="CJ12" s="329">
        <v>1242</v>
      </c>
      <c r="CK12" s="319">
        <v>1130</v>
      </c>
      <c r="CL12" s="319">
        <v>973</v>
      </c>
      <c r="CM12" s="319">
        <v>871</v>
      </c>
      <c r="CN12" s="319">
        <v>709</v>
      </c>
      <c r="CO12" s="319">
        <v>2595</v>
      </c>
      <c r="CP12" s="323"/>
      <c r="CQ12" s="323"/>
      <c r="CR12" s="323"/>
      <c r="CS12" s="323"/>
      <c r="CT12" s="323"/>
      <c r="CU12" s="323"/>
      <c r="CV12" s="323"/>
      <c r="CW12" s="323"/>
      <c r="CX12" s="323"/>
      <c r="CY12" s="323"/>
      <c r="CZ12" s="323"/>
      <c r="DA12" s="323"/>
      <c r="DB12" s="323"/>
      <c r="DC12" s="323"/>
      <c r="DD12" s="323"/>
    </row>
    <row r="13" spans="1:108" ht="12.75" x14ac:dyDescent="0.2">
      <c r="A13" s="328" t="s">
        <v>29</v>
      </c>
      <c r="B13" s="329">
        <v>652230</v>
      </c>
      <c r="C13" s="329">
        <v>7341</v>
      </c>
      <c r="D13" s="329">
        <v>7577</v>
      </c>
      <c r="E13" s="329">
        <v>7418</v>
      </c>
      <c r="F13" s="329">
        <v>7713</v>
      </c>
      <c r="G13" s="329">
        <v>7728</v>
      </c>
      <c r="H13" s="329">
        <v>7586</v>
      </c>
      <c r="I13" s="329">
        <v>7395</v>
      </c>
      <c r="J13" s="329">
        <v>7404</v>
      </c>
      <c r="K13" s="329">
        <v>7371</v>
      </c>
      <c r="L13" s="329">
        <v>7005</v>
      </c>
      <c r="M13" s="329">
        <v>7008</v>
      </c>
      <c r="N13" s="329">
        <v>7223</v>
      </c>
      <c r="O13" s="329">
        <v>7418</v>
      </c>
      <c r="P13" s="329">
        <v>7828</v>
      </c>
      <c r="Q13" s="329">
        <v>7674</v>
      </c>
      <c r="R13" s="329">
        <v>8184</v>
      </c>
      <c r="S13" s="329">
        <v>7920</v>
      </c>
      <c r="T13" s="329">
        <v>7757</v>
      </c>
      <c r="U13" s="329">
        <v>8107</v>
      </c>
      <c r="V13" s="329">
        <v>7990</v>
      </c>
      <c r="W13" s="329">
        <v>8344</v>
      </c>
      <c r="X13" s="329">
        <v>8017</v>
      </c>
      <c r="Y13" s="329">
        <v>7593</v>
      </c>
      <c r="Z13" s="329">
        <v>7535</v>
      </c>
      <c r="AA13" s="329">
        <v>7830</v>
      </c>
      <c r="AB13" s="329">
        <v>7590</v>
      </c>
      <c r="AC13" s="329">
        <v>7783</v>
      </c>
      <c r="AD13" s="329">
        <v>7860</v>
      </c>
      <c r="AE13" s="329">
        <v>7860</v>
      </c>
      <c r="AF13" s="329">
        <v>7919</v>
      </c>
      <c r="AG13" s="329">
        <v>8275</v>
      </c>
      <c r="AH13" s="329">
        <v>8470</v>
      </c>
      <c r="AI13" s="329">
        <v>8572</v>
      </c>
      <c r="AJ13" s="329">
        <v>8012</v>
      </c>
      <c r="AK13" s="329">
        <v>7626</v>
      </c>
      <c r="AL13" s="329">
        <v>7354</v>
      </c>
      <c r="AM13" s="329">
        <v>8221</v>
      </c>
      <c r="AN13" s="329">
        <v>8277</v>
      </c>
      <c r="AO13" s="329">
        <v>8369</v>
      </c>
      <c r="AP13" s="329">
        <v>8869</v>
      </c>
      <c r="AQ13" s="329">
        <v>9528</v>
      </c>
      <c r="AR13" s="329">
        <v>9930</v>
      </c>
      <c r="AS13" s="329">
        <v>10012</v>
      </c>
      <c r="AT13" s="329">
        <v>10312</v>
      </c>
      <c r="AU13" s="329">
        <v>10510</v>
      </c>
      <c r="AV13" s="329">
        <v>10473</v>
      </c>
      <c r="AW13" s="329">
        <v>10257</v>
      </c>
      <c r="AX13" s="329">
        <v>10619</v>
      </c>
      <c r="AY13" s="329">
        <v>10621</v>
      </c>
      <c r="AZ13" s="329">
        <v>10373</v>
      </c>
      <c r="BA13" s="329">
        <v>10252</v>
      </c>
      <c r="BB13" s="329">
        <v>9972</v>
      </c>
      <c r="BC13" s="329">
        <v>9741</v>
      </c>
      <c r="BD13" s="329">
        <v>9499</v>
      </c>
      <c r="BE13" s="329">
        <v>9244</v>
      </c>
      <c r="BF13" s="329">
        <v>9040</v>
      </c>
      <c r="BG13" s="329">
        <v>8750</v>
      </c>
      <c r="BH13" s="329">
        <v>8370</v>
      </c>
      <c r="BI13" s="329">
        <v>8440</v>
      </c>
      <c r="BJ13" s="329">
        <v>8119</v>
      </c>
      <c r="BK13" s="329">
        <v>7751</v>
      </c>
      <c r="BL13" s="329">
        <v>7549</v>
      </c>
      <c r="BM13" s="329">
        <v>7662</v>
      </c>
      <c r="BN13" s="329">
        <v>7798</v>
      </c>
      <c r="BO13" s="329">
        <v>8042</v>
      </c>
      <c r="BP13" s="329">
        <v>8492</v>
      </c>
      <c r="BQ13" s="329">
        <v>6596</v>
      </c>
      <c r="BR13" s="329">
        <v>6200</v>
      </c>
      <c r="BS13" s="329">
        <v>6449</v>
      </c>
      <c r="BT13" s="329">
        <v>6296</v>
      </c>
      <c r="BU13" s="329">
        <v>5651</v>
      </c>
      <c r="BV13" s="329">
        <v>5349</v>
      </c>
      <c r="BW13" s="329">
        <v>5371</v>
      </c>
      <c r="BX13" s="329">
        <v>5182</v>
      </c>
      <c r="BY13" s="329">
        <v>5114</v>
      </c>
      <c r="BZ13" s="329">
        <v>4757</v>
      </c>
      <c r="CA13" s="329">
        <v>4596</v>
      </c>
      <c r="CB13" s="329">
        <v>4144</v>
      </c>
      <c r="CC13" s="329">
        <v>3957</v>
      </c>
      <c r="CD13" s="329">
        <v>3777</v>
      </c>
      <c r="CE13" s="329">
        <v>3503</v>
      </c>
      <c r="CF13" s="329">
        <v>3183</v>
      </c>
      <c r="CG13" s="329">
        <v>2882</v>
      </c>
      <c r="CH13" s="329">
        <v>2645</v>
      </c>
      <c r="CI13" s="329">
        <v>2166</v>
      </c>
      <c r="CJ13" s="329">
        <v>2015</v>
      </c>
      <c r="CK13" s="319">
        <v>1758</v>
      </c>
      <c r="CL13" s="319">
        <v>1420</v>
      </c>
      <c r="CM13" s="319">
        <v>1255</v>
      </c>
      <c r="CN13" s="319">
        <v>1015</v>
      </c>
      <c r="CO13" s="319">
        <v>3570</v>
      </c>
      <c r="CP13" s="317"/>
      <c r="CQ13" s="317"/>
      <c r="CR13" s="317"/>
      <c r="CS13" s="317"/>
      <c r="CT13" s="317"/>
      <c r="CU13" s="317"/>
      <c r="CV13" s="317"/>
      <c r="CW13" s="317"/>
      <c r="CX13" s="317"/>
      <c r="CY13" s="317"/>
      <c r="CZ13" s="317"/>
      <c r="DA13" s="317"/>
      <c r="DB13" s="317"/>
      <c r="DC13" s="317"/>
      <c r="DD13" s="317"/>
    </row>
    <row r="14" spans="1:108" ht="12.75" x14ac:dyDescent="0.2">
      <c r="A14" s="328" t="s">
        <v>30</v>
      </c>
      <c r="B14" s="329">
        <v>843720</v>
      </c>
      <c r="C14" s="329">
        <v>9753</v>
      </c>
      <c r="D14" s="329">
        <v>10471</v>
      </c>
      <c r="E14" s="329">
        <v>9458</v>
      </c>
      <c r="F14" s="329">
        <v>10015</v>
      </c>
      <c r="G14" s="329">
        <v>9861</v>
      </c>
      <c r="H14" s="329">
        <v>9111</v>
      </c>
      <c r="I14" s="329">
        <v>8981</v>
      </c>
      <c r="J14" s="329">
        <v>8528</v>
      </c>
      <c r="K14" s="329">
        <v>8327</v>
      </c>
      <c r="L14" s="329">
        <v>7922</v>
      </c>
      <c r="M14" s="329">
        <v>8072</v>
      </c>
      <c r="N14" s="329">
        <v>8148</v>
      </c>
      <c r="O14" s="329">
        <v>8401</v>
      </c>
      <c r="P14" s="329">
        <v>8717</v>
      </c>
      <c r="Q14" s="329">
        <v>8685</v>
      </c>
      <c r="R14" s="329">
        <v>8906</v>
      </c>
      <c r="S14" s="329">
        <v>9082</v>
      </c>
      <c r="T14" s="329">
        <v>9446</v>
      </c>
      <c r="U14" s="329">
        <v>10246</v>
      </c>
      <c r="V14" s="329">
        <v>11048</v>
      </c>
      <c r="W14" s="329">
        <v>12791</v>
      </c>
      <c r="X14" s="329">
        <v>14512</v>
      </c>
      <c r="Y14" s="329">
        <v>14298</v>
      </c>
      <c r="Z14" s="329">
        <v>14070</v>
      </c>
      <c r="AA14" s="329">
        <v>13817</v>
      </c>
      <c r="AB14" s="329">
        <v>13402</v>
      </c>
      <c r="AC14" s="329">
        <v>13364</v>
      </c>
      <c r="AD14" s="329">
        <v>13407</v>
      </c>
      <c r="AE14" s="329">
        <v>12869</v>
      </c>
      <c r="AF14" s="329">
        <v>13135</v>
      </c>
      <c r="AG14" s="329">
        <v>13292</v>
      </c>
      <c r="AH14" s="329">
        <v>12623</v>
      </c>
      <c r="AI14" s="329">
        <v>12465</v>
      </c>
      <c r="AJ14" s="329">
        <v>12250</v>
      </c>
      <c r="AK14" s="329">
        <v>11123</v>
      </c>
      <c r="AL14" s="329">
        <v>11152</v>
      </c>
      <c r="AM14" s="329">
        <v>11315</v>
      </c>
      <c r="AN14" s="329">
        <v>11407</v>
      </c>
      <c r="AO14" s="329">
        <v>11534</v>
      </c>
      <c r="AP14" s="329">
        <v>11763</v>
      </c>
      <c r="AQ14" s="329">
        <v>12318</v>
      </c>
      <c r="AR14" s="329">
        <v>12574</v>
      </c>
      <c r="AS14" s="329">
        <v>11957</v>
      </c>
      <c r="AT14" s="329">
        <v>12231</v>
      </c>
      <c r="AU14" s="329">
        <v>12655</v>
      </c>
      <c r="AV14" s="329">
        <v>12603</v>
      </c>
      <c r="AW14" s="329">
        <v>12216</v>
      </c>
      <c r="AX14" s="329">
        <v>12745</v>
      </c>
      <c r="AY14" s="329">
        <v>12365</v>
      </c>
      <c r="AZ14" s="329">
        <v>12642</v>
      </c>
      <c r="BA14" s="329">
        <v>12012</v>
      </c>
      <c r="BB14" s="329">
        <v>11936</v>
      </c>
      <c r="BC14" s="329">
        <v>11393</v>
      </c>
      <c r="BD14" s="329">
        <v>11243</v>
      </c>
      <c r="BE14" s="329">
        <v>10851</v>
      </c>
      <c r="BF14" s="329">
        <v>10633</v>
      </c>
      <c r="BG14" s="329">
        <v>10055</v>
      </c>
      <c r="BH14" s="329">
        <v>9507</v>
      </c>
      <c r="BI14" s="329">
        <v>9510</v>
      </c>
      <c r="BJ14" s="329">
        <v>9197</v>
      </c>
      <c r="BK14" s="329">
        <v>9117</v>
      </c>
      <c r="BL14" s="329">
        <v>9045</v>
      </c>
      <c r="BM14" s="329">
        <v>9051</v>
      </c>
      <c r="BN14" s="329">
        <v>9213</v>
      </c>
      <c r="BO14" s="329">
        <v>9513</v>
      </c>
      <c r="BP14" s="329">
        <v>10288</v>
      </c>
      <c r="BQ14" s="329">
        <v>7738</v>
      </c>
      <c r="BR14" s="329">
        <v>7252</v>
      </c>
      <c r="BS14" s="329">
        <v>7300</v>
      </c>
      <c r="BT14" s="329">
        <v>6931</v>
      </c>
      <c r="BU14" s="329">
        <v>6446</v>
      </c>
      <c r="BV14" s="329">
        <v>6068</v>
      </c>
      <c r="BW14" s="329">
        <v>5959</v>
      </c>
      <c r="BX14" s="329">
        <v>5923</v>
      </c>
      <c r="BY14" s="329">
        <v>5890</v>
      </c>
      <c r="BZ14" s="329">
        <v>5401</v>
      </c>
      <c r="CA14" s="329">
        <v>5376</v>
      </c>
      <c r="CB14" s="329">
        <v>5032</v>
      </c>
      <c r="CC14" s="329">
        <v>4734</v>
      </c>
      <c r="CD14" s="329">
        <v>4327</v>
      </c>
      <c r="CE14" s="329">
        <v>4340</v>
      </c>
      <c r="CF14" s="329">
        <v>4153</v>
      </c>
      <c r="CG14" s="329">
        <v>3665</v>
      </c>
      <c r="CH14" s="329">
        <v>3308</v>
      </c>
      <c r="CI14" s="329">
        <v>2957</v>
      </c>
      <c r="CJ14" s="329">
        <v>2796</v>
      </c>
      <c r="CK14" s="319">
        <v>2445</v>
      </c>
      <c r="CL14" s="319">
        <v>2086</v>
      </c>
      <c r="CM14" s="319">
        <v>1869</v>
      </c>
      <c r="CN14" s="319">
        <v>1525</v>
      </c>
      <c r="CO14" s="319">
        <v>5562</v>
      </c>
      <c r="CP14" s="317"/>
      <c r="CQ14" s="317"/>
      <c r="CR14" s="317"/>
      <c r="CS14" s="317"/>
      <c r="CT14" s="317"/>
      <c r="CU14" s="317"/>
      <c r="CV14" s="317"/>
      <c r="CW14" s="317"/>
      <c r="CX14" s="317"/>
      <c r="CY14" s="317"/>
      <c r="CZ14" s="317"/>
      <c r="DA14" s="317"/>
      <c r="DB14" s="317"/>
      <c r="DC14" s="317"/>
      <c r="DD14" s="317"/>
    </row>
    <row r="15" spans="1:108" ht="12.75" x14ac:dyDescent="0.2">
      <c r="A15" s="328" t="s">
        <v>31</v>
      </c>
      <c r="B15" s="329">
        <v>21530</v>
      </c>
      <c r="C15" s="329">
        <v>215</v>
      </c>
      <c r="D15" s="329">
        <v>223</v>
      </c>
      <c r="E15" s="329">
        <v>203</v>
      </c>
      <c r="F15" s="329">
        <v>231</v>
      </c>
      <c r="G15" s="329">
        <v>229</v>
      </c>
      <c r="H15" s="329">
        <v>231</v>
      </c>
      <c r="I15" s="329">
        <v>224</v>
      </c>
      <c r="J15" s="329">
        <v>222</v>
      </c>
      <c r="K15" s="329">
        <v>203</v>
      </c>
      <c r="L15" s="329">
        <v>206</v>
      </c>
      <c r="M15" s="329">
        <v>213</v>
      </c>
      <c r="N15" s="329">
        <v>197</v>
      </c>
      <c r="O15" s="329">
        <v>215</v>
      </c>
      <c r="P15" s="329">
        <v>249</v>
      </c>
      <c r="Q15" s="329">
        <v>232</v>
      </c>
      <c r="R15" s="329">
        <v>279</v>
      </c>
      <c r="S15" s="329">
        <v>269</v>
      </c>
      <c r="T15" s="329">
        <v>285</v>
      </c>
      <c r="U15" s="329">
        <v>246</v>
      </c>
      <c r="V15" s="329">
        <v>232</v>
      </c>
      <c r="W15" s="329">
        <v>214</v>
      </c>
      <c r="X15" s="329">
        <v>225</v>
      </c>
      <c r="Y15" s="329">
        <v>255</v>
      </c>
      <c r="Z15" s="329">
        <v>203</v>
      </c>
      <c r="AA15" s="329">
        <v>233</v>
      </c>
      <c r="AB15" s="329">
        <v>253</v>
      </c>
      <c r="AC15" s="329">
        <v>219</v>
      </c>
      <c r="AD15" s="329">
        <v>248</v>
      </c>
      <c r="AE15" s="329">
        <v>194</v>
      </c>
      <c r="AF15" s="329">
        <v>230</v>
      </c>
      <c r="AG15" s="329">
        <v>218</v>
      </c>
      <c r="AH15" s="329">
        <v>216</v>
      </c>
      <c r="AI15" s="329">
        <v>214</v>
      </c>
      <c r="AJ15" s="329">
        <v>232</v>
      </c>
      <c r="AK15" s="329">
        <v>210</v>
      </c>
      <c r="AL15" s="329">
        <v>191</v>
      </c>
      <c r="AM15" s="329">
        <v>204</v>
      </c>
      <c r="AN15" s="329">
        <v>244</v>
      </c>
      <c r="AO15" s="329">
        <v>230</v>
      </c>
      <c r="AP15" s="329">
        <v>280</v>
      </c>
      <c r="AQ15" s="329">
        <v>265</v>
      </c>
      <c r="AR15" s="329">
        <v>289</v>
      </c>
      <c r="AS15" s="329">
        <v>309</v>
      </c>
      <c r="AT15" s="329">
        <v>292</v>
      </c>
      <c r="AU15" s="329">
        <v>329</v>
      </c>
      <c r="AV15" s="329">
        <v>363</v>
      </c>
      <c r="AW15" s="329">
        <v>359</v>
      </c>
      <c r="AX15" s="329">
        <v>364</v>
      </c>
      <c r="AY15" s="329">
        <v>331</v>
      </c>
      <c r="AZ15" s="329">
        <v>364</v>
      </c>
      <c r="BA15" s="329">
        <v>322</v>
      </c>
      <c r="BB15" s="329">
        <v>330</v>
      </c>
      <c r="BC15" s="329">
        <v>330</v>
      </c>
      <c r="BD15" s="329">
        <v>314</v>
      </c>
      <c r="BE15" s="329">
        <v>291</v>
      </c>
      <c r="BF15" s="329">
        <v>347</v>
      </c>
      <c r="BG15" s="329">
        <v>312</v>
      </c>
      <c r="BH15" s="329">
        <v>302</v>
      </c>
      <c r="BI15" s="329">
        <v>300</v>
      </c>
      <c r="BJ15" s="329">
        <v>324</v>
      </c>
      <c r="BK15" s="329">
        <v>293</v>
      </c>
      <c r="BL15" s="329">
        <v>319</v>
      </c>
      <c r="BM15" s="329">
        <v>279</v>
      </c>
      <c r="BN15" s="329">
        <v>322</v>
      </c>
      <c r="BO15" s="329">
        <v>313</v>
      </c>
      <c r="BP15" s="329">
        <v>354</v>
      </c>
      <c r="BQ15" s="329">
        <v>267</v>
      </c>
      <c r="BR15" s="329">
        <v>260</v>
      </c>
      <c r="BS15" s="329">
        <v>272</v>
      </c>
      <c r="BT15" s="329">
        <v>274</v>
      </c>
      <c r="BU15" s="329">
        <v>280</v>
      </c>
      <c r="BV15" s="329">
        <v>197</v>
      </c>
      <c r="BW15" s="329">
        <v>271</v>
      </c>
      <c r="BX15" s="329">
        <v>215</v>
      </c>
      <c r="BY15" s="329">
        <v>211</v>
      </c>
      <c r="BZ15" s="329">
        <v>180</v>
      </c>
      <c r="CA15" s="329">
        <v>158</v>
      </c>
      <c r="CB15" s="329">
        <v>163</v>
      </c>
      <c r="CC15" s="329">
        <v>152</v>
      </c>
      <c r="CD15" s="329">
        <v>122</v>
      </c>
      <c r="CE15" s="329">
        <v>121</v>
      </c>
      <c r="CF15" s="329">
        <v>113</v>
      </c>
      <c r="CG15" s="329">
        <v>134</v>
      </c>
      <c r="CH15" s="329">
        <v>106</v>
      </c>
      <c r="CI15" s="329">
        <v>92</v>
      </c>
      <c r="CJ15" s="329">
        <v>76</v>
      </c>
      <c r="CK15" s="319">
        <v>74</v>
      </c>
      <c r="CL15" s="319">
        <v>72</v>
      </c>
      <c r="CM15" s="319">
        <v>51</v>
      </c>
      <c r="CN15" s="319">
        <v>40</v>
      </c>
      <c r="CO15" s="319">
        <v>195</v>
      </c>
      <c r="CP15" s="317"/>
      <c r="CQ15" s="317"/>
      <c r="CR15" s="317"/>
      <c r="CS15" s="317"/>
      <c r="CT15" s="317"/>
      <c r="CU15" s="317"/>
      <c r="CV15" s="317"/>
      <c r="CW15" s="317"/>
      <c r="CX15" s="317"/>
      <c r="CY15" s="317"/>
      <c r="CZ15" s="317"/>
      <c r="DA15" s="317"/>
      <c r="DB15" s="317"/>
      <c r="DC15" s="317"/>
      <c r="DD15" s="317"/>
    </row>
    <row r="16" spans="1:108" ht="12.75" x14ac:dyDescent="0.2">
      <c r="A16" s="328" t="s">
        <v>32</v>
      </c>
      <c r="B16" s="329">
        <v>23210</v>
      </c>
      <c r="C16" s="329">
        <v>258</v>
      </c>
      <c r="D16" s="329">
        <v>279</v>
      </c>
      <c r="E16" s="329">
        <v>286</v>
      </c>
      <c r="F16" s="329">
        <v>279</v>
      </c>
      <c r="G16" s="329">
        <v>251</v>
      </c>
      <c r="H16" s="329">
        <v>282</v>
      </c>
      <c r="I16" s="329">
        <v>293</v>
      </c>
      <c r="J16" s="329">
        <v>266</v>
      </c>
      <c r="K16" s="329">
        <v>260</v>
      </c>
      <c r="L16" s="329">
        <v>264</v>
      </c>
      <c r="M16" s="329">
        <v>265</v>
      </c>
      <c r="N16" s="329">
        <v>255</v>
      </c>
      <c r="O16" s="329">
        <v>301</v>
      </c>
      <c r="P16" s="329">
        <v>286</v>
      </c>
      <c r="Q16" s="329">
        <v>289</v>
      </c>
      <c r="R16" s="329">
        <v>290</v>
      </c>
      <c r="S16" s="329">
        <v>299</v>
      </c>
      <c r="T16" s="329">
        <v>307</v>
      </c>
      <c r="U16" s="329">
        <v>288</v>
      </c>
      <c r="V16" s="329">
        <v>260</v>
      </c>
      <c r="W16" s="329">
        <v>261</v>
      </c>
      <c r="X16" s="329">
        <v>229</v>
      </c>
      <c r="Y16" s="329">
        <v>242</v>
      </c>
      <c r="Z16" s="329">
        <v>260</v>
      </c>
      <c r="AA16" s="329">
        <v>264</v>
      </c>
      <c r="AB16" s="329">
        <v>308</v>
      </c>
      <c r="AC16" s="329">
        <v>259</v>
      </c>
      <c r="AD16" s="329">
        <v>252</v>
      </c>
      <c r="AE16" s="329">
        <v>219</v>
      </c>
      <c r="AF16" s="329">
        <v>243</v>
      </c>
      <c r="AG16" s="329">
        <v>270</v>
      </c>
      <c r="AH16" s="329">
        <v>300</v>
      </c>
      <c r="AI16" s="329">
        <v>266</v>
      </c>
      <c r="AJ16" s="329">
        <v>275</v>
      </c>
      <c r="AK16" s="329">
        <v>244</v>
      </c>
      <c r="AL16" s="329">
        <v>326</v>
      </c>
      <c r="AM16" s="329">
        <v>265</v>
      </c>
      <c r="AN16" s="329">
        <v>281</v>
      </c>
      <c r="AO16" s="329">
        <v>310</v>
      </c>
      <c r="AP16" s="329">
        <v>329</v>
      </c>
      <c r="AQ16" s="329">
        <v>332</v>
      </c>
      <c r="AR16" s="329">
        <v>324</v>
      </c>
      <c r="AS16" s="329">
        <v>327</v>
      </c>
      <c r="AT16" s="329">
        <v>318</v>
      </c>
      <c r="AU16" s="329">
        <v>342</v>
      </c>
      <c r="AV16" s="329">
        <v>333</v>
      </c>
      <c r="AW16" s="329">
        <v>383</v>
      </c>
      <c r="AX16" s="329">
        <v>347</v>
      </c>
      <c r="AY16" s="329">
        <v>386</v>
      </c>
      <c r="AZ16" s="329">
        <v>375</v>
      </c>
      <c r="BA16" s="329">
        <v>342</v>
      </c>
      <c r="BB16" s="329">
        <v>367</v>
      </c>
      <c r="BC16" s="329">
        <v>322</v>
      </c>
      <c r="BD16" s="329">
        <v>317</v>
      </c>
      <c r="BE16" s="329">
        <v>339</v>
      </c>
      <c r="BF16" s="329">
        <v>303</v>
      </c>
      <c r="BG16" s="329">
        <v>327</v>
      </c>
      <c r="BH16" s="329">
        <v>345</v>
      </c>
      <c r="BI16" s="329">
        <v>311</v>
      </c>
      <c r="BJ16" s="329">
        <v>286</v>
      </c>
      <c r="BK16" s="329">
        <v>308</v>
      </c>
      <c r="BL16" s="329">
        <v>308</v>
      </c>
      <c r="BM16" s="329">
        <v>325</v>
      </c>
      <c r="BN16" s="329">
        <v>294</v>
      </c>
      <c r="BO16" s="329">
        <v>306</v>
      </c>
      <c r="BP16" s="329">
        <v>330</v>
      </c>
      <c r="BQ16" s="329">
        <v>234</v>
      </c>
      <c r="BR16" s="329">
        <v>251</v>
      </c>
      <c r="BS16" s="329">
        <v>235</v>
      </c>
      <c r="BT16" s="329">
        <v>266</v>
      </c>
      <c r="BU16" s="329">
        <v>239</v>
      </c>
      <c r="BV16" s="329">
        <v>187</v>
      </c>
      <c r="BW16" s="329">
        <v>208</v>
      </c>
      <c r="BX16" s="329">
        <v>178</v>
      </c>
      <c r="BY16" s="329">
        <v>174</v>
      </c>
      <c r="BZ16" s="329">
        <v>160</v>
      </c>
      <c r="CA16" s="329">
        <v>159</v>
      </c>
      <c r="CB16" s="329">
        <v>150</v>
      </c>
      <c r="CC16" s="329">
        <v>143</v>
      </c>
      <c r="CD16" s="329">
        <v>114</v>
      </c>
      <c r="CE16" s="329">
        <v>120</v>
      </c>
      <c r="CF16" s="329">
        <v>104</v>
      </c>
      <c r="CG16" s="329">
        <v>85</v>
      </c>
      <c r="CH16" s="329">
        <v>100</v>
      </c>
      <c r="CI16" s="329">
        <v>92</v>
      </c>
      <c r="CJ16" s="329">
        <v>79</v>
      </c>
      <c r="CK16" s="319">
        <v>58</v>
      </c>
      <c r="CL16" s="319">
        <v>67</v>
      </c>
      <c r="CM16" s="319">
        <v>46</v>
      </c>
      <c r="CN16" s="319">
        <v>40</v>
      </c>
      <c r="CO16" s="319">
        <v>163</v>
      </c>
      <c r="CP16" s="317"/>
      <c r="CQ16" s="317"/>
      <c r="CR16" s="317"/>
      <c r="CS16" s="317"/>
      <c r="CT16" s="317"/>
      <c r="CU16" s="317"/>
      <c r="CV16" s="317"/>
      <c r="CW16" s="317"/>
      <c r="CX16" s="317"/>
      <c r="CY16" s="317"/>
      <c r="CZ16" s="317"/>
      <c r="DA16" s="317"/>
      <c r="DB16" s="317"/>
      <c r="DC16" s="317"/>
      <c r="DD16" s="317"/>
    </row>
    <row r="17" spans="1:108" ht="12.75" x14ac:dyDescent="0.2">
      <c r="A17" s="328" t="s">
        <v>33</v>
      </c>
      <c r="B17" s="329">
        <v>411750</v>
      </c>
      <c r="C17" s="329">
        <v>4317</v>
      </c>
      <c r="D17" s="329">
        <v>4340</v>
      </c>
      <c r="E17" s="329">
        <v>4187</v>
      </c>
      <c r="F17" s="329">
        <v>4324</v>
      </c>
      <c r="G17" s="329">
        <v>4276</v>
      </c>
      <c r="H17" s="329">
        <v>4118</v>
      </c>
      <c r="I17" s="329">
        <v>3935</v>
      </c>
      <c r="J17" s="329">
        <v>4203</v>
      </c>
      <c r="K17" s="329">
        <v>4087</v>
      </c>
      <c r="L17" s="329">
        <v>4008</v>
      </c>
      <c r="M17" s="329">
        <v>3987</v>
      </c>
      <c r="N17" s="329">
        <v>4325</v>
      </c>
      <c r="O17" s="329">
        <v>4397</v>
      </c>
      <c r="P17" s="329">
        <v>4432</v>
      </c>
      <c r="Q17" s="329">
        <v>4807</v>
      </c>
      <c r="R17" s="329">
        <v>4933</v>
      </c>
      <c r="S17" s="329">
        <v>4879</v>
      </c>
      <c r="T17" s="329">
        <v>4866</v>
      </c>
      <c r="U17" s="329">
        <v>5426</v>
      </c>
      <c r="V17" s="329">
        <v>5739</v>
      </c>
      <c r="W17" s="329">
        <v>6242</v>
      </c>
      <c r="X17" s="329">
        <v>6568</v>
      </c>
      <c r="Y17" s="329">
        <v>5782</v>
      </c>
      <c r="Z17" s="329">
        <v>5606</v>
      </c>
      <c r="AA17" s="329">
        <v>5575</v>
      </c>
      <c r="AB17" s="329">
        <v>5471</v>
      </c>
      <c r="AC17" s="329">
        <v>5248</v>
      </c>
      <c r="AD17" s="329">
        <v>5283</v>
      </c>
      <c r="AE17" s="329">
        <v>5162</v>
      </c>
      <c r="AF17" s="329">
        <v>4995</v>
      </c>
      <c r="AG17" s="329">
        <v>5096</v>
      </c>
      <c r="AH17" s="329">
        <v>4954</v>
      </c>
      <c r="AI17" s="329">
        <v>4648</v>
      </c>
      <c r="AJ17" s="329">
        <v>4564</v>
      </c>
      <c r="AK17" s="329">
        <v>4254</v>
      </c>
      <c r="AL17" s="329">
        <v>4174</v>
      </c>
      <c r="AM17" s="329">
        <v>4364</v>
      </c>
      <c r="AN17" s="329">
        <v>4277</v>
      </c>
      <c r="AO17" s="329">
        <v>4482</v>
      </c>
      <c r="AP17" s="329">
        <v>4807</v>
      </c>
      <c r="AQ17" s="329">
        <v>5224</v>
      </c>
      <c r="AR17" s="329">
        <v>5456</v>
      </c>
      <c r="AS17" s="329">
        <v>5400</v>
      </c>
      <c r="AT17" s="329">
        <v>5728</v>
      </c>
      <c r="AU17" s="329">
        <v>5760</v>
      </c>
      <c r="AV17" s="329">
        <v>5829</v>
      </c>
      <c r="AW17" s="329">
        <v>6084</v>
      </c>
      <c r="AX17" s="329">
        <v>6312</v>
      </c>
      <c r="AY17" s="329">
        <v>6145</v>
      </c>
      <c r="AZ17" s="329">
        <v>6292</v>
      </c>
      <c r="BA17" s="329">
        <v>6173</v>
      </c>
      <c r="BB17" s="329">
        <v>5930</v>
      </c>
      <c r="BC17" s="329">
        <v>5789</v>
      </c>
      <c r="BD17" s="329">
        <v>5776</v>
      </c>
      <c r="BE17" s="329">
        <v>5714</v>
      </c>
      <c r="BF17" s="329">
        <v>5594</v>
      </c>
      <c r="BG17" s="329">
        <v>5259</v>
      </c>
      <c r="BH17" s="329">
        <v>5160</v>
      </c>
      <c r="BI17" s="329">
        <v>5076</v>
      </c>
      <c r="BJ17" s="329">
        <v>5337</v>
      </c>
      <c r="BK17" s="329">
        <v>4927</v>
      </c>
      <c r="BL17" s="329">
        <v>5057</v>
      </c>
      <c r="BM17" s="329">
        <v>5214</v>
      </c>
      <c r="BN17" s="329">
        <v>5358</v>
      </c>
      <c r="BO17" s="329">
        <v>5668</v>
      </c>
      <c r="BP17" s="329">
        <v>6252</v>
      </c>
      <c r="BQ17" s="329">
        <v>4639</v>
      </c>
      <c r="BR17" s="329">
        <v>4406</v>
      </c>
      <c r="BS17" s="329">
        <v>4294</v>
      </c>
      <c r="BT17" s="329">
        <v>4222</v>
      </c>
      <c r="BU17" s="329">
        <v>3980</v>
      </c>
      <c r="BV17" s="329">
        <v>3640</v>
      </c>
      <c r="BW17" s="329">
        <v>3833</v>
      </c>
      <c r="BX17" s="329">
        <v>3706</v>
      </c>
      <c r="BY17" s="329">
        <v>3598</v>
      </c>
      <c r="BZ17" s="329">
        <v>3477</v>
      </c>
      <c r="CA17" s="329">
        <v>3316</v>
      </c>
      <c r="CB17" s="329">
        <v>3223</v>
      </c>
      <c r="CC17" s="329">
        <v>3011</v>
      </c>
      <c r="CD17" s="329">
        <v>2665</v>
      </c>
      <c r="CE17" s="329">
        <v>2791</v>
      </c>
      <c r="CF17" s="329">
        <v>2648</v>
      </c>
      <c r="CG17" s="329">
        <v>2312</v>
      </c>
      <c r="CH17" s="329">
        <v>2101</v>
      </c>
      <c r="CI17" s="329">
        <v>1888</v>
      </c>
      <c r="CJ17" s="329">
        <v>1743</v>
      </c>
      <c r="CK17" s="319">
        <v>1565</v>
      </c>
      <c r="CL17" s="319">
        <v>1353</v>
      </c>
      <c r="CM17" s="319">
        <v>1208</v>
      </c>
      <c r="CN17" s="319">
        <v>1098</v>
      </c>
      <c r="CO17" s="319">
        <v>3381</v>
      </c>
      <c r="CP17" s="317"/>
      <c r="CQ17" s="317"/>
      <c r="CR17" s="317"/>
      <c r="CS17" s="317"/>
      <c r="CT17" s="317"/>
      <c r="CU17" s="317"/>
      <c r="CV17" s="317"/>
      <c r="CW17" s="317"/>
      <c r="CX17" s="317"/>
      <c r="CY17" s="317"/>
      <c r="CZ17" s="317"/>
      <c r="DA17" s="317"/>
      <c r="DB17" s="317"/>
      <c r="DC17" s="317"/>
      <c r="DD17" s="317"/>
    </row>
    <row r="18" spans="1:108" ht="12.75" x14ac:dyDescent="0.2">
      <c r="A18" s="328" t="s">
        <v>34</v>
      </c>
      <c r="B18" s="329">
        <v>27560</v>
      </c>
      <c r="C18" s="329">
        <v>246</v>
      </c>
      <c r="D18" s="329">
        <v>233</v>
      </c>
      <c r="E18" s="329">
        <v>253</v>
      </c>
      <c r="F18" s="329">
        <v>281</v>
      </c>
      <c r="G18" s="329">
        <v>287</v>
      </c>
      <c r="H18" s="329">
        <v>298</v>
      </c>
      <c r="I18" s="329">
        <v>300</v>
      </c>
      <c r="J18" s="329">
        <v>273</v>
      </c>
      <c r="K18" s="329">
        <v>305</v>
      </c>
      <c r="L18" s="329">
        <v>302</v>
      </c>
      <c r="M18" s="329">
        <v>264</v>
      </c>
      <c r="N18" s="329">
        <v>290</v>
      </c>
      <c r="O18" s="329">
        <v>290</v>
      </c>
      <c r="P18" s="329">
        <v>324</v>
      </c>
      <c r="Q18" s="329">
        <v>290</v>
      </c>
      <c r="R18" s="329">
        <v>338</v>
      </c>
      <c r="S18" s="329">
        <v>359</v>
      </c>
      <c r="T18" s="329">
        <v>292</v>
      </c>
      <c r="U18" s="329">
        <v>341</v>
      </c>
      <c r="V18" s="329">
        <v>238</v>
      </c>
      <c r="W18" s="329">
        <v>259</v>
      </c>
      <c r="X18" s="329">
        <v>194</v>
      </c>
      <c r="Y18" s="329">
        <v>244</v>
      </c>
      <c r="Z18" s="329">
        <v>264</v>
      </c>
      <c r="AA18" s="329">
        <v>248</v>
      </c>
      <c r="AB18" s="329">
        <v>287</v>
      </c>
      <c r="AC18" s="329">
        <v>243</v>
      </c>
      <c r="AD18" s="329">
        <v>242</v>
      </c>
      <c r="AE18" s="329">
        <v>230</v>
      </c>
      <c r="AF18" s="329">
        <v>226</v>
      </c>
      <c r="AG18" s="329">
        <v>293</v>
      </c>
      <c r="AH18" s="329">
        <v>259</v>
      </c>
      <c r="AI18" s="329">
        <v>258</v>
      </c>
      <c r="AJ18" s="329">
        <v>306</v>
      </c>
      <c r="AK18" s="329">
        <v>251</v>
      </c>
      <c r="AL18" s="329">
        <v>297</v>
      </c>
      <c r="AM18" s="329">
        <v>306</v>
      </c>
      <c r="AN18" s="329">
        <v>323</v>
      </c>
      <c r="AO18" s="329">
        <v>299</v>
      </c>
      <c r="AP18" s="329">
        <v>333</v>
      </c>
      <c r="AQ18" s="329">
        <v>367</v>
      </c>
      <c r="AR18" s="329">
        <v>377</v>
      </c>
      <c r="AS18" s="329">
        <v>399</v>
      </c>
      <c r="AT18" s="329">
        <v>430</v>
      </c>
      <c r="AU18" s="329">
        <v>435</v>
      </c>
      <c r="AV18" s="329">
        <v>415</v>
      </c>
      <c r="AW18" s="329">
        <v>411</v>
      </c>
      <c r="AX18" s="329">
        <v>393</v>
      </c>
      <c r="AY18" s="329">
        <v>422</v>
      </c>
      <c r="AZ18" s="329">
        <v>412</v>
      </c>
      <c r="BA18" s="329">
        <v>457</v>
      </c>
      <c r="BB18" s="329">
        <v>404</v>
      </c>
      <c r="BC18" s="329">
        <v>417</v>
      </c>
      <c r="BD18" s="329">
        <v>414</v>
      </c>
      <c r="BE18" s="329">
        <v>383</v>
      </c>
      <c r="BF18" s="329">
        <v>401</v>
      </c>
      <c r="BG18" s="329">
        <v>390</v>
      </c>
      <c r="BH18" s="329">
        <v>413</v>
      </c>
      <c r="BI18" s="329">
        <v>370</v>
      </c>
      <c r="BJ18" s="329">
        <v>392</v>
      </c>
      <c r="BK18" s="329">
        <v>409</v>
      </c>
      <c r="BL18" s="329">
        <v>397</v>
      </c>
      <c r="BM18" s="329">
        <v>453</v>
      </c>
      <c r="BN18" s="329">
        <v>443</v>
      </c>
      <c r="BO18" s="329">
        <v>414</v>
      </c>
      <c r="BP18" s="329">
        <v>451</v>
      </c>
      <c r="BQ18" s="329">
        <v>391</v>
      </c>
      <c r="BR18" s="329">
        <v>313</v>
      </c>
      <c r="BS18" s="329">
        <v>356</v>
      </c>
      <c r="BT18" s="329">
        <v>341</v>
      </c>
      <c r="BU18" s="329">
        <v>294</v>
      </c>
      <c r="BV18" s="329">
        <v>307</v>
      </c>
      <c r="BW18" s="329">
        <v>313</v>
      </c>
      <c r="BX18" s="329">
        <v>294</v>
      </c>
      <c r="BY18" s="329">
        <v>284</v>
      </c>
      <c r="BZ18" s="329">
        <v>266</v>
      </c>
      <c r="CA18" s="329">
        <v>235</v>
      </c>
      <c r="CB18" s="329">
        <v>237</v>
      </c>
      <c r="CC18" s="329">
        <v>227</v>
      </c>
      <c r="CD18" s="329">
        <v>223</v>
      </c>
      <c r="CE18" s="329">
        <v>198</v>
      </c>
      <c r="CF18" s="329">
        <v>160</v>
      </c>
      <c r="CG18" s="329">
        <v>155</v>
      </c>
      <c r="CH18" s="329">
        <v>189</v>
      </c>
      <c r="CI18" s="329">
        <v>147</v>
      </c>
      <c r="CJ18" s="329">
        <v>127</v>
      </c>
      <c r="CK18" s="319">
        <v>121</v>
      </c>
      <c r="CL18" s="319">
        <v>97</v>
      </c>
      <c r="CM18" s="319">
        <v>90</v>
      </c>
      <c r="CN18" s="319">
        <v>88</v>
      </c>
      <c r="CO18" s="319">
        <v>272</v>
      </c>
      <c r="CP18" s="317"/>
      <c r="CQ18" s="317"/>
      <c r="CR18" s="317"/>
      <c r="CS18" s="317"/>
      <c r="CT18" s="317"/>
      <c r="CU18" s="317"/>
      <c r="CV18" s="317"/>
      <c r="CW18" s="317"/>
      <c r="CX18" s="317"/>
      <c r="CY18" s="317"/>
      <c r="CZ18" s="317"/>
      <c r="DA18" s="317"/>
      <c r="DB18" s="317"/>
      <c r="DC18" s="317"/>
      <c r="DD18" s="317"/>
    </row>
    <row r="19" spans="1:108" ht="12.75" x14ac:dyDescent="0.2">
      <c r="A19" s="328"/>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329"/>
      <c r="BG19" s="329"/>
      <c r="BH19" s="329"/>
      <c r="BI19" s="329"/>
      <c r="BJ19" s="329"/>
      <c r="BK19" s="329"/>
      <c r="BL19" s="329"/>
      <c r="BM19" s="329"/>
      <c r="BN19" s="329"/>
      <c r="BO19" s="329"/>
      <c r="BP19" s="329"/>
      <c r="BQ19" s="329"/>
      <c r="BR19" s="329"/>
      <c r="BS19" s="329"/>
      <c r="BT19" s="329"/>
      <c r="BU19" s="329"/>
      <c r="BV19" s="329"/>
      <c r="BW19" s="329"/>
      <c r="BX19" s="329"/>
      <c r="BY19" s="329"/>
      <c r="BZ19" s="329"/>
      <c r="CA19" s="329"/>
      <c r="CB19" s="329"/>
      <c r="CC19" s="329"/>
      <c r="CD19" s="329"/>
      <c r="CE19" s="329"/>
      <c r="CF19" s="329"/>
      <c r="CG19" s="329"/>
      <c r="CH19" s="329"/>
      <c r="CI19" s="329"/>
      <c r="CJ19" s="329"/>
      <c r="CK19" s="319"/>
      <c r="CL19" s="319"/>
      <c r="CM19" s="319"/>
      <c r="CN19" s="319"/>
      <c r="CO19" s="319"/>
      <c r="CP19" s="317"/>
      <c r="CQ19" s="317"/>
      <c r="CR19" s="317"/>
      <c r="CS19" s="317"/>
      <c r="CT19" s="317"/>
      <c r="CU19" s="317"/>
      <c r="CV19" s="317"/>
      <c r="CW19" s="317"/>
      <c r="CX19" s="317"/>
      <c r="CY19" s="317"/>
      <c r="CZ19" s="317"/>
      <c r="DA19" s="317"/>
      <c r="DB19" s="317"/>
      <c r="DC19" s="317"/>
      <c r="DD19" s="317"/>
    </row>
    <row r="20" spans="1:108" ht="12.75" x14ac:dyDescent="0.2">
      <c r="A20" s="1015" t="s">
        <v>415</v>
      </c>
      <c r="B20" s="1015"/>
      <c r="C20" s="1015"/>
      <c r="D20" s="1015"/>
      <c r="E20" s="1015"/>
      <c r="F20" s="1015"/>
      <c r="G20" s="1015"/>
      <c r="H20" s="1015"/>
      <c r="I20" s="1015"/>
      <c r="J20" s="1015"/>
      <c r="K20" s="1015"/>
      <c r="L20" s="1015"/>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c r="BS20" s="329"/>
      <c r="BT20" s="329"/>
      <c r="BU20" s="329"/>
      <c r="BV20" s="329"/>
      <c r="BW20" s="329"/>
      <c r="BX20" s="329"/>
      <c r="BY20" s="329"/>
      <c r="BZ20" s="329"/>
      <c r="CA20" s="329"/>
      <c r="CB20" s="329"/>
      <c r="CC20" s="329"/>
      <c r="CD20" s="329"/>
      <c r="CE20" s="329"/>
      <c r="CF20" s="329"/>
      <c r="CG20" s="329"/>
      <c r="CH20" s="329"/>
      <c r="CI20" s="329"/>
      <c r="CJ20" s="329"/>
      <c r="CK20" s="319"/>
      <c r="CL20" s="319"/>
      <c r="CM20" s="319"/>
      <c r="CN20" s="319"/>
      <c r="CO20" s="319"/>
      <c r="CP20" s="317"/>
      <c r="CQ20" s="317"/>
      <c r="CR20" s="317"/>
      <c r="CS20" s="317"/>
      <c r="CT20" s="317"/>
      <c r="CU20" s="317"/>
      <c r="CV20" s="317"/>
      <c r="CW20" s="317"/>
      <c r="CX20" s="317"/>
      <c r="CY20" s="317"/>
      <c r="CZ20" s="317"/>
      <c r="DA20" s="317"/>
      <c r="DB20" s="317"/>
      <c r="DC20" s="317"/>
      <c r="DD20" s="317"/>
    </row>
    <row r="21" spans="1:108" ht="12.75" x14ac:dyDescent="0.2">
      <c r="A21" s="332"/>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c r="BN21" s="320"/>
      <c r="BO21" s="320"/>
      <c r="BP21" s="320"/>
      <c r="BQ21" s="320"/>
      <c r="BR21" s="320"/>
      <c r="BS21" s="320"/>
      <c r="BT21" s="320"/>
      <c r="BU21" s="320"/>
      <c r="BV21" s="320"/>
      <c r="BW21" s="320"/>
      <c r="BX21" s="320"/>
      <c r="BY21" s="320"/>
      <c r="BZ21" s="320"/>
      <c r="CA21" s="320"/>
      <c r="CB21" s="320"/>
      <c r="CC21" s="320"/>
      <c r="CD21" s="320"/>
      <c r="CE21" s="320"/>
      <c r="CF21" s="320"/>
      <c r="CG21" s="320"/>
      <c r="CH21" s="320"/>
      <c r="CI21" s="320"/>
      <c r="CJ21" s="320"/>
      <c r="CK21" s="320"/>
      <c r="CL21" s="320"/>
      <c r="CM21" s="320"/>
      <c r="CN21" s="320"/>
      <c r="CO21" s="320"/>
      <c r="CP21" s="317"/>
      <c r="CQ21" s="317"/>
      <c r="CR21" s="317"/>
      <c r="CS21" s="317"/>
      <c r="CT21" s="317"/>
      <c r="CU21" s="317"/>
      <c r="CV21" s="317"/>
      <c r="CW21" s="317"/>
      <c r="CX21" s="317"/>
      <c r="CY21" s="317"/>
      <c r="CZ21" s="317"/>
      <c r="DA21" s="317"/>
      <c r="DB21" s="317"/>
      <c r="DC21" s="317"/>
      <c r="DD21" s="317"/>
    </row>
    <row r="22" spans="1:108" ht="12.75" hidden="1" x14ac:dyDescent="0.2">
      <c r="A22" s="320"/>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1"/>
      <c r="AF22" s="321"/>
      <c r="AG22" s="321"/>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1"/>
      <c r="BK22" s="321"/>
      <c r="BL22" s="320"/>
      <c r="BM22" s="320"/>
      <c r="BN22" s="320"/>
      <c r="BO22" s="320"/>
      <c r="BP22" s="320"/>
      <c r="BQ22" s="320"/>
      <c r="BR22" s="320"/>
      <c r="BS22" s="320"/>
      <c r="BT22" s="320"/>
      <c r="BU22" s="320"/>
      <c r="BV22" s="320"/>
      <c r="BW22" s="320"/>
      <c r="BX22" s="320"/>
      <c r="BY22" s="320"/>
      <c r="BZ22" s="320"/>
      <c r="CA22" s="320"/>
      <c r="CB22" s="320"/>
      <c r="CC22" s="320"/>
      <c r="CD22" s="320"/>
      <c r="CE22" s="320"/>
      <c r="CF22" s="320"/>
      <c r="CG22" s="320"/>
      <c r="CH22" s="320"/>
      <c r="CI22" s="320"/>
      <c r="CJ22" s="320"/>
      <c r="CK22" s="320"/>
      <c r="CL22" s="320"/>
      <c r="CM22" s="1020" t="s">
        <v>345</v>
      </c>
      <c r="CN22" s="1021"/>
      <c r="CO22" s="1021"/>
      <c r="CP22" s="317"/>
      <c r="CQ22" s="317"/>
      <c r="CR22" s="317"/>
      <c r="CS22" s="317"/>
      <c r="CT22" s="317"/>
      <c r="CU22" s="317"/>
      <c r="CV22" s="317"/>
      <c r="CW22" s="317"/>
      <c r="CX22" s="317"/>
      <c r="CY22" s="317"/>
      <c r="CZ22" s="317"/>
      <c r="DA22" s="317"/>
      <c r="DB22" s="317"/>
      <c r="DC22" s="317"/>
      <c r="DD22" s="317"/>
    </row>
    <row r="23" spans="1:108" ht="12.75" hidden="1" x14ac:dyDescent="0.2">
      <c r="A23" s="318" t="s">
        <v>47</v>
      </c>
      <c r="B23" s="326" t="s">
        <v>119</v>
      </c>
      <c r="C23" s="326">
        <v>0</v>
      </c>
      <c r="D23" s="326">
        <v>1</v>
      </c>
      <c r="E23" s="326">
        <v>2</v>
      </c>
      <c r="F23" s="326">
        <v>3</v>
      </c>
      <c r="G23" s="326">
        <v>4</v>
      </c>
      <c r="H23" s="326">
        <v>5</v>
      </c>
      <c r="I23" s="326">
        <v>6</v>
      </c>
      <c r="J23" s="326">
        <v>7</v>
      </c>
      <c r="K23" s="326">
        <v>8</v>
      </c>
      <c r="L23" s="326">
        <v>9</v>
      </c>
      <c r="M23" s="326">
        <v>10</v>
      </c>
      <c r="N23" s="326">
        <v>11</v>
      </c>
      <c r="O23" s="326">
        <v>12</v>
      </c>
      <c r="P23" s="326">
        <v>13</v>
      </c>
      <c r="Q23" s="326">
        <v>14</v>
      </c>
      <c r="R23" s="326">
        <v>15</v>
      </c>
      <c r="S23" s="326">
        <v>16</v>
      </c>
      <c r="T23" s="326">
        <v>17</v>
      </c>
      <c r="U23" s="327">
        <v>18</v>
      </c>
      <c r="V23" s="326">
        <v>19</v>
      </c>
      <c r="W23" s="326">
        <v>20</v>
      </c>
      <c r="X23" s="326">
        <v>21</v>
      </c>
      <c r="Y23" s="326">
        <v>22</v>
      </c>
      <c r="Z23" s="326">
        <v>23</v>
      </c>
      <c r="AA23" s="326">
        <v>24</v>
      </c>
      <c r="AB23" s="326">
        <v>25</v>
      </c>
      <c r="AC23" s="326">
        <v>26</v>
      </c>
      <c r="AD23" s="326">
        <v>27</v>
      </c>
      <c r="AE23" s="326">
        <v>28</v>
      </c>
      <c r="AF23" s="326">
        <v>29</v>
      </c>
      <c r="AG23" s="326">
        <v>30</v>
      </c>
      <c r="AH23" s="326">
        <v>31</v>
      </c>
      <c r="AI23" s="326">
        <v>32</v>
      </c>
      <c r="AJ23" s="326">
        <v>33</v>
      </c>
      <c r="AK23" s="326">
        <v>34</v>
      </c>
      <c r="AL23" s="326">
        <v>35</v>
      </c>
      <c r="AM23" s="326">
        <v>36</v>
      </c>
      <c r="AN23" s="326">
        <v>37</v>
      </c>
      <c r="AO23" s="326">
        <v>38</v>
      </c>
      <c r="AP23" s="326">
        <v>39</v>
      </c>
      <c r="AQ23" s="326">
        <v>40</v>
      </c>
      <c r="AR23" s="326">
        <v>41</v>
      </c>
      <c r="AS23" s="326">
        <v>42</v>
      </c>
      <c r="AT23" s="326">
        <v>43</v>
      </c>
      <c r="AU23" s="326">
        <v>44</v>
      </c>
      <c r="AV23" s="326">
        <v>45</v>
      </c>
      <c r="AW23" s="326">
        <v>46</v>
      </c>
      <c r="AX23" s="326">
        <v>47</v>
      </c>
      <c r="AY23" s="326">
        <v>48</v>
      </c>
      <c r="AZ23" s="326">
        <v>49</v>
      </c>
      <c r="BA23" s="326">
        <v>50</v>
      </c>
      <c r="BB23" s="326">
        <v>51</v>
      </c>
      <c r="BC23" s="326">
        <v>52</v>
      </c>
      <c r="BD23" s="326">
        <v>53</v>
      </c>
      <c r="BE23" s="326">
        <v>54</v>
      </c>
      <c r="BF23" s="326">
        <v>55</v>
      </c>
      <c r="BG23" s="326">
        <v>56</v>
      </c>
      <c r="BH23" s="326">
        <v>57</v>
      </c>
      <c r="BI23" s="326">
        <v>58</v>
      </c>
      <c r="BJ23" s="326">
        <v>59</v>
      </c>
      <c r="BK23" s="326">
        <v>60</v>
      </c>
      <c r="BL23" s="326">
        <v>61</v>
      </c>
      <c r="BM23" s="326">
        <v>62</v>
      </c>
      <c r="BN23" s="326">
        <v>63</v>
      </c>
      <c r="BO23" s="326">
        <v>64</v>
      </c>
      <c r="BP23" s="326">
        <v>65</v>
      </c>
      <c r="BQ23" s="326">
        <v>66</v>
      </c>
      <c r="BR23" s="326">
        <v>67</v>
      </c>
      <c r="BS23" s="326">
        <v>68</v>
      </c>
      <c r="BT23" s="326">
        <v>69</v>
      </c>
      <c r="BU23" s="326">
        <v>70</v>
      </c>
      <c r="BV23" s="326">
        <v>71</v>
      </c>
      <c r="BW23" s="326">
        <v>72</v>
      </c>
      <c r="BX23" s="326">
        <v>73</v>
      </c>
      <c r="BY23" s="326">
        <v>74</v>
      </c>
      <c r="BZ23" s="326">
        <v>75</v>
      </c>
      <c r="CA23" s="326">
        <v>76</v>
      </c>
      <c r="CB23" s="326">
        <v>77</v>
      </c>
      <c r="CC23" s="326">
        <v>78</v>
      </c>
      <c r="CD23" s="326">
        <v>79</v>
      </c>
      <c r="CE23" s="326">
        <v>80</v>
      </c>
      <c r="CF23" s="326">
        <v>81</v>
      </c>
      <c r="CG23" s="326">
        <v>82</v>
      </c>
      <c r="CH23" s="326">
        <v>83</v>
      </c>
      <c r="CI23" s="326">
        <v>84</v>
      </c>
      <c r="CJ23" s="326">
        <v>85</v>
      </c>
      <c r="CK23" s="326">
        <v>86</v>
      </c>
      <c r="CL23" s="326">
        <v>87</v>
      </c>
      <c r="CM23" s="326">
        <v>88</v>
      </c>
      <c r="CN23" s="326">
        <v>89</v>
      </c>
      <c r="CO23" s="326" t="s">
        <v>138</v>
      </c>
      <c r="CP23" s="317"/>
      <c r="CQ23" s="317"/>
      <c r="CR23" s="317"/>
      <c r="CS23" s="317"/>
      <c r="CT23" s="317"/>
      <c r="CU23" s="317"/>
      <c r="CV23" s="317"/>
      <c r="CW23" s="317"/>
      <c r="CX23" s="317"/>
      <c r="CY23" s="317"/>
      <c r="CZ23" s="317"/>
      <c r="DA23" s="317"/>
      <c r="DB23" s="317"/>
      <c r="DC23" s="317"/>
      <c r="DD23" s="317"/>
    </row>
    <row r="24" spans="1:108" ht="12.75" hidden="1" x14ac:dyDescent="0.2">
      <c r="A24" s="318" t="s">
        <v>22</v>
      </c>
      <c r="B24" s="329">
        <v>2577140</v>
      </c>
      <c r="C24" s="329">
        <v>30180</v>
      </c>
      <c r="D24" s="329">
        <v>30992</v>
      </c>
      <c r="E24" s="329">
        <v>29426</v>
      </c>
      <c r="F24" s="329">
        <v>30210</v>
      </c>
      <c r="G24" s="329">
        <v>30220</v>
      </c>
      <c r="H24" s="329">
        <v>29165</v>
      </c>
      <c r="I24" s="329">
        <v>28465</v>
      </c>
      <c r="J24" s="329">
        <v>28517</v>
      </c>
      <c r="K24" s="329">
        <v>28065</v>
      </c>
      <c r="L24" s="329">
        <v>26882</v>
      </c>
      <c r="M24" s="329">
        <v>26816</v>
      </c>
      <c r="N24" s="329">
        <v>27820</v>
      </c>
      <c r="O24" s="329">
        <v>28940</v>
      </c>
      <c r="P24" s="329">
        <v>29960</v>
      </c>
      <c r="Q24" s="329">
        <v>30541</v>
      </c>
      <c r="R24" s="329">
        <v>31681</v>
      </c>
      <c r="S24" s="329">
        <v>31819</v>
      </c>
      <c r="T24" s="329">
        <v>32076</v>
      </c>
      <c r="U24" s="329">
        <v>33441</v>
      </c>
      <c r="V24" s="329">
        <v>34383</v>
      </c>
      <c r="W24" s="329">
        <v>37014</v>
      </c>
      <c r="X24" s="329">
        <v>38060</v>
      </c>
      <c r="Y24" s="329">
        <v>36715</v>
      </c>
      <c r="Z24" s="329">
        <v>36259</v>
      </c>
      <c r="AA24" s="329">
        <v>36399</v>
      </c>
      <c r="AB24" s="329">
        <v>34860</v>
      </c>
      <c r="AC24" s="329">
        <v>34933</v>
      </c>
      <c r="AD24" s="329">
        <v>34332</v>
      </c>
      <c r="AE24" s="329">
        <v>33121</v>
      </c>
      <c r="AF24" s="329">
        <v>33491</v>
      </c>
      <c r="AG24" s="329">
        <v>33799</v>
      </c>
      <c r="AH24" s="329">
        <v>33969</v>
      </c>
      <c r="AI24" s="329">
        <v>33238</v>
      </c>
      <c r="AJ24" s="329">
        <v>32504</v>
      </c>
      <c r="AK24" s="329">
        <v>29771</v>
      </c>
      <c r="AL24" s="329">
        <v>29586</v>
      </c>
      <c r="AM24" s="329">
        <v>31281</v>
      </c>
      <c r="AN24" s="329">
        <v>31193</v>
      </c>
      <c r="AO24" s="329">
        <v>32136</v>
      </c>
      <c r="AP24" s="329">
        <v>33962</v>
      </c>
      <c r="AQ24" s="329">
        <v>35690</v>
      </c>
      <c r="AR24" s="329">
        <v>36929</v>
      </c>
      <c r="AS24" s="329">
        <v>36620</v>
      </c>
      <c r="AT24" s="329">
        <v>38099</v>
      </c>
      <c r="AU24" s="329">
        <v>38848</v>
      </c>
      <c r="AV24" s="329">
        <v>39713</v>
      </c>
      <c r="AW24" s="329">
        <v>39112</v>
      </c>
      <c r="AX24" s="329">
        <v>40747</v>
      </c>
      <c r="AY24" s="329">
        <v>39896</v>
      </c>
      <c r="AZ24" s="329">
        <v>40072</v>
      </c>
      <c r="BA24" s="329">
        <v>39571</v>
      </c>
      <c r="BB24" s="329">
        <v>38538</v>
      </c>
      <c r="BC24" s="329">
        <v>37351</v>
      </c>
      <c r="BD24" s="329">
        <v>36861</v>
      </c>
      <c r="BE24" s="329">
        <v>35920</v>
      </c>
      <c r="BF24" s="329">
        <v>35202</v>
      </c>
      <c r="BG24" s="329">
        <v>34167</v>
      </c>
      <c r="BH24" s="329">
        <v>32631</v>
      </c>
      <c r="BI24" s="329">
        <v>32430</v>
      </c>
      <c r="BJ24" s="329">
        <v>31768</v>
      </c>
      <c r="BK24" s="329">
        <v>30633</v>
      </c>
      <c r="BL24" s="329">
        <v>30973</v>
      </c>
      <c r="BM24" s="329">
        <v>31272</v>
      </c>
      <c r="BN24" s="329">
        <v>31999</v>
      </c>
      <c r="BO24" s="329">
        <v>32920</v>
      </c>
      <c r="BP24" s="329">
        <v>35527</v>
      </c>
      <c r="BQ24" s="329">
        <v>27027</v>
      </c>
      <c r="BR24" s="329">
        <v>25055</v>
      </c>
      <c r="BS24" s="329">
        <v>25606</v>
      </c>
      <c r="BT24" s="329">
        <v>24119</v>
      </c>
      <c r="BU24" s="329">
        <v>21992</v>
      </c>
      <c r="BV24" s="329">
        <v>20129</v>
      </c>
      <c r="BW24" s="329">
        <v>20420</v>
      </c>
      <c r="BX24" s="329">
        <v>19849</v>
      </c>
      <c r="BY24" s="329">
        <v>19229</v>
      </c>
      <c r="BZ24" s="329">
        <v>17677</v>
      </c>
      <c r="CA24" s="329">
        <v>16898</v>
      </c>
      <c r="CB24" s="329">
        <v>15887</v>
      </c>
      <c r="CC24" s="329">
        <v>14567</v>
      </c>
      <c r="CD24" s="329">
        <v>13378</v>
      </c>
      <c r="CE24" s="329">
        <v>12700</v>
      </c>
      <c r="CF24" s="329">
        <v>11589</v>
      </c>
      <c r="CG24" s="329">
        <v>9979</v>
      </c>
      <c r="CH24" s="329">
        <v>9049</v>
      </c>
      <c r="CI24" s="329">
        <v>7602</v>
      </c>
      <c r="CJ24" s="329">
        <v>6734</v>
      </c>
      <c r="CK24" s="319">
        <v>5893</v>
      </c>
      <c r="CL24" s="319">
        <v>4939</v>
      </c>
      <c r="CM24" s="319">
        <v>4072</v>
      </c>
      <c r="CN24" s="319">
        <v>3200</v>
      </c>
      <c r="CO24" s="319">
        <v>9839</v>
      </c>
      <c r="CP24" s="317"/>
      <c r="CQ24" s="317"/>
      <c r="CR24" s="317"/>
      <c r="CS24" s="317"/>
      <c r="CT24" s="317"/>
      <c r="CU24" s="317"/>
      <c r="CV24" s="317"/>
      <c r="CW24" s="317"/>
      <c r="CX24" s="317"/>
      <c r="CY24" s="317"/>
      <c r="CZ24" s="317"/>
      <c r="DA24" s="317"/>
      <c r="DB24" s="317"/>
      <c r="DC24" s="317"/>
      <c r="DD24" s="317"/>
    </row>
    <row r="25" spans="1:108" ht="12.75" hidden="1" x14ac:dyDescent="0.2">
      <c r="A25" s="328" t="s">
        <v>23</v>
      </c>
      <c r="B25" s="329">
        <v>178654</v>
      </c>
      <c r="C25" s="329">
        <v>1991</v>
      </c>
      <c r="D25" s="329">
        <v>2040</v>
      </c>
      <c r="E25" s="329">
        <v>1936</v>
      </c>
      <c r="F25" s="329">
        <v>2016</v>
      </c>
      <c r="G25" s="329">
        <v>2077</v>
      </c>
      <c r="H25" s="329">
        <v>2056</v>
      </c>
      <c r="I25" s="329">
        <v>1950</v>
      </c>
      <c r="J25" s="329">
        <v>1978</v>
      </c>
      <c r="K25" s="329">
        <v>1943</v>
      </c>
      <c r="L25" s="329">
        <v>1906</v>
      </c>
      <c r="M25" s="329">
        <v>1907</v>
      </c>
      <c r="N25" s="329">
        <v>2003</v>
      </c>
      <c r="O25" s="329">
        <v>2082</v>
      </c>
      <c r="P25" s="329">
        <v>2082</v>
      </c>
      <c r="Q25" s="329">
        <v>2297</v>
      </c>
      <c r="R25" s="329">
        <v>2381</v>
      </c>
      <c r="S25" s="329">
        <v>2243</v>
      </c>
      <c r="T25" s="329">
        <v>2380</v>
      </c>
      <c r="U25" s="329">
        <v>2397</v>
      </c>
      <c r="V25" s="329">
        <v>2285</v>
      </c>
      <c r="W25" s="329">
        <v>2177</v>
      </c>
      <c r="X25" s="329">
        <v>2190</v>
      </c>
      <c r="Y25" s="329">
        <v>2077</v>
      </c>
      <c r="Z25" s="329">
        <v>2189</v>
      </c>
      <c r="AA25" s="329">
        <v>2125</v>
      </c>
      <c r="AB25" s="329">
        <v>2049</v>
      </c>
      <c r="AC25" s="329">
        <v>1994</v>
      </c>
      <c r="AD25" s="329">
        <v>1887</v>
      </c>
      <c r="AE25" s="329">
        <v>1776</v>
      </c>
      <c r="AF25" s="329">
        <v>1810</v>
      </c>
      <c r="AG25" s="329">
        <v>1933</v>
      </c>
      <c r="AH25" s="329">
        <v>1892</v>
      </c>
      <c r="AI25" s="329">
        <v>1943</v>
      </c>
      <c r="AJ25" s="329">
        <v>1920</v>
      </c>
      <c r="AK25" s="329">
        <v>1684</v>
      </c>
      <c r="AL25" s="329">
        <v>1666</v>
      </c>
      <c r="AM25" s="329">
        <v>1851</v>
      </c>
      <c r="AN25" s="329">
        <v>1922</v>
      </c>
      <c r="AO25" s="329">
        <v>2112</v>
      </c>
      <c r="AP25" s="329">
        <v>2270</v>
      </c>
      <c r="AQ25" s="329">
        <v>2316</v>
      </c>
      <c r="AR25" s="329">
        <v>2489</v>
      </c>
      <c r="AS25" s="329">
        <v>2504</v>
      </c>
      <c r="AT25" s="329">
        <v>2627</v>
      </c>
      <c r="AU25" s="329">
        <v>2647</v>
      </c>
      <c r="AV25" s="329">
        <v>2693</v>
      </c>
      <c r="AW25" s="329">
        <v>2673</v>
      </c>
      <c r="AX25" s="329">
        <v>2888</v>
      </c>
      <c r="AY25" s="329">
        <v>2885</v>
      </c>
      <c r="AZ25" s="329">
        <v>2729</v>
      </c>
      <c r="BA25" s="329">
        <v>2818</v>
      </c>
      <c r="BB25" s="329">
        <v>2754</v>
      </c>
      <c r="BC25" s="329">
        <v>2618</v>
      </c>
      <c r="BD25" s="329">
        <v>2767</v>
      </c>
      <c r="BE25" s="329">
        <v>2581</v>
      </c>
      <c r="BF25" s="329">
        <v>2534</v>
      </c>
      <c r="BG25" s="329">
        <v>2467</v>
      </c>
      <c r="BH25" s="329">
        <v>2406</v>
      </c>
      <c r="BI25" s="329">
        <v>2374</v>
      </c>
      <c r="BJ25" s="329">
        <v>2426</v>
      </c>
      <c r="BK25" s="329">
        <v>2328</v>
      </c>
      <c r="BL25" s="329">
        <v>2425</v>
      </c>
      <c r="BM25" s="329">
        <v>2421</v>
      </c>
      <c r="BN25" s="329">
        <v>2524</v>
      </c>
      <c r="BO25" s="329">
        <v>2598</v>
      </c>
      <c r="BP25" s="329">
        <v>2847</v>
      </c>
      <c r="BQ25" s="329">
        <v>2153</v>
      </c>
      <c r="BR25" s="329">
        <v>2111</v>
      </c>
      <c r="BS25" s="329">
        <v>2176</v>
      </c>
      <c r="BT25" s="329">
        <v>2063</v>
      </c>
      <c r="BU25" s="329">
        <v>1745</v>
      </c>
      <c r="BV25" s="329">
        <v>1655</v>
      </c>
      <c r="BW25" s="329">
        <v>1716</v>
      </c>
      <c r="BX25" s="329">
        <v>1681</v>
      </c>
      <c r="BY25" s="329">
        <v>1586</v>
      </c>
      <c r="BZ25" s="329">
        <v>1427</v>
      </c>
      <c r="CA25" s="329">
        <v>1361</v>
      </c>
      <c r="CB25" s="329">
        <v>1315</v>
      </c>
      <c r="CC25" s="329">
        <v>1145</v>
      </c>
      <c r="CD25" s="329">
        <v>1125</v>
      </c>
      <c r="CE25" s="329">
        <v>1011</v>
      </c>
      <c r="CF25" s="329">
        <v>950</v>
      </c>
      <c r="CG25" s="329">
        <v>749</v>
      </c>
      <c r="CH25" s="329">
        <v>675</v>
      </c>
      <c r="CI25" s="329">
        <v>596</v>
      </c>
      <c r="CJ25" s="329">
        <v>517</v>
      </c>
      <c r="CK25" s="319">
        <v>466</v>
      </c>
      <c r="CL25" s="319">
        <v>367</v>
      </c>
      <c r="CM25" s="319">
        <v>319</v>
      </c>
      <c r="CN25" s="319">
        <v>274</v>
      </c>
      <c r="CO25" s="319">
        <v>715</v>
      </c>
      <c r="CP25" s="317"/>
      <c r="CQ25" s="317"/>
      <c r="CR25" s="317"/>
      <c r="CS25" s="317"/>
      <c r="CT25" s="317"/>
      <c r="CU25" s="317"/>
      <c r="CV25" s="317"/>
      <c r="CW25" s="317"/>
      <c r="CX25" s="317"/>
      <c r="CY25" s="317"/>
      <c r="CZ25" s="317"/>
      <c r="DA25" s="317"/>
      <c r="DB25" s="317"/>
      <c r="DC25" s="317"/>
      <c r="DD25" s="317"/>
    </row>
    <row r="26" spans="1:108" ht="12.75" hidden="1" x14ac:dyDescent="0.2">
      <c r="A26" s="328" t="s">
        <v>24</v>
      </c>
      <c r="B26" s="329">
        <v>55179</v>
      </c>
      <c r="C26" s="329">
        <v>572</v>
      </c>
      <c r="D26" s="329">
        <v>613</v>
      </c>
      <c r="E26" s="329">
        <v>558</v>
      </c>
      <c r="F26" s="329">
        <v>593</v>
      </c>
      <c r="G26" s="329">
        <v>566</v>
      </c>
      <c r="H26" s="329">
        <v>584</v>
      </c>
      <c r="I26" s="329">
        <v>626</v>
      </c>
      <c r="J26" s="329">
        <v>596</v>
      </c>
      <c r="K26" s="329">
        <v>619</v>
      </c>
      <c r="L26" s="329">
        <v>607</v>
      </c>
      <c r="M26" s="329">
        <v>588</v>
      </c>
      <c r="N26" s="329">
        <v>597</v>
      </c>
      <c r="O26" s="329">
        <v>630</v>
      </c>
      <c r="P26" s="329">
        <v>642</v>
      </c>
      <c r="Q26" s="329">
        <v>630</v>
      </c>
      <c r="R26" s="329">
        <v>697</v>
      </c>
      <c r="S26" s="329">
        <v>702</v>
      </c>
      <c r="T26" s="329">
        <v>676</v>
      </c>
      <c r="U26" s="329">
        <v>647</v>
      </c>
      <c r="V26" s="329">
        <v>593</v>
      </c>
      <c r="W26" s="329">
        <v>546</v>
      </c>
      <c r="X26" s="329">
        <v>499</v>
      </c>
      <c r="Y26" s="329">
        <v>537</v>
      </c>
      <c r="Z26" s="329">
        <v>522</v>
      </c>
      <c r="AA26" s="329">
        <v>536</v>
      </c>
      <c r="AB26" s="329">
        <v>478</v>
      </c>
      <c r="AC26" s="329">
        <v>511</v>
      </c>
      <c r="AD26" s="329">
        <v>486</v>
      </c>
      <c r="AE26" s="329">
        <v>483</v>
      </c>
      <c r="AF26" s="329">
        <v>455</v>
      </c>
      <c r="AG26" s="329">
        <v>470</v>
      </c>
      <c r="AH26" s="329">
        <v>515</v>
      </c>
      <c r="AI26" s="329">
        <v>552</v>
      </c>
      <c r="AJ26" s="329">
        <v>492</v>
      </c>
      <c r="AK26" s="329">
        <v>443</v>
      </c>
      <c r="AL26" s="329">
        <v>484</v>
      </c>
      <c r="AM26" s="329">
        <v>530</v>
      </c>
      <c r="AN26" s="329">
        <v>595</v>
      </c>
      <c r="AO26" s="329">
        <v>594</v>
      </c>
      <c r="AP26" s="329">
        <v>655</v>
      </c>
      <c r="AQ26" s="329">
        <v>772</v>
      </c>
      <c r="AR26" s="329">
        <v>750</v>
      </c>
      <c r="AS26" s="329">
        <v>792</v>
      </c>
      <c r="AT26" s="329">
        <v>864</v>
      </c>
      <c r="AU26" s="329">
        <v>889</v>
      </c>
      <c r="AV26" s="329">
        <v>890</v>
      </c>
      <c r="AW26" s="329">
        <v>881</v>
      </c>
      <c r="AX26" s="329">
        <v>953</v>
      </c>
      <c r="AY26" s="329">
        <v>885</v>
      </c>
      <c r="AZ26" s="329">
        <v>938</v>
      </c>
      <c r="BA26" s="329">
        <v>898</v>
      </c>
      <c r="BB26" s="329">
        <v>895</v>
      </c>
      <c r="BC26" s="329">
        <v>872</v>
      </c>
      <c r="BD26" s="329">
        <v>875</v>
      </c>
      <c r="BE26" s="329">
        <v>826</v>
      </c>
      <c r="BF26" s="329">
        <v>838</v>
      </c>
      <c r="BG26" s="329">
        <v>808</v>
      </c>
      <c r="BH26" s="329">
        <v>810</v>
      </c>
      <c r="BI26" s="329">
        <v>793</v>
      </c>
      <c r="BJ26" s="329">
        <v>782</v>
      </c>
      <c r="BK26" s="329">
        <v>771</v>
      </c>
      <c r="BL26" s="329">
        <v>795</v>
      </c>
      <c r="BM26" s="329">
        <v>821</v>
      </c>
      <c r="BN26" s="329">
        <v>862</v>
      </c>
      <c r="BO26" s="329">
        <v>921</v>
      </c>
      <c r="BP26" s="329">
        <v>1026</v>
      </c>
      <c r="BQ26" s="329">
        <v>759</v>
      </c>
      <c r="BR26" s="329">
        <v>664</v>
      </c>
      <c r="BS26" s="329">
        <v>712</v>
      </c>
      <c r="BT26" s="329">
        <v>709</v>
      </c>
      <c r="BU26" s="329">
        <v>584</v>
      </c>
      <c r="BV26" s="329">
        <v>533</v>
      </c>
      <c r="BW26" s="329">
        <v>566</v>
      </c>
      <c r="BX26" s="329">
        <v>571</v>
      </c>
      <c r="BY26" s="329">
        <v>545</v>
      </c>
      <c r="BZ26" s="329">
        <v>463</v>
      </c>
      <c r="CA26" s="329">
        <v>483</v>
      </c>
      <c r="CB26" s="329">
        <v>413</v>
      </c>
      <c r="CC26" s="329">
        <v>388</v>
      </c>
      <c r="CD26" s="329">
        <v>355</v>
      </c>
      <c r="CE26" s="329">
        <v>342</v>
      </c>
      <c r="CF26" s="329">
        <v>345</v>
      </c>
      <c r="CG26" s="329">
        <v>306</v>
      </c>
      <c r="CH26" s="329">
        <v>263</v>
      </c>
      <c r="CI26" s="329">
        <v>238</v>
      </c>
      <c r="CJ26" s="329">
        <v>185</v>
      </c>
      <c r="CK26" s="319">
        <v>174</v>
      </c>
      <c r="CL26" s="319">
        <v>158</v>
      </c>
      <c r="CM26" s="319">
        <v>107</v>
      </c>
      <c r="CN26" s="319">
        <v>107</v>
      </c>
      <c r="CO26" s="319">
        <v>283</v>
      </c>
      <c r="CP26" s="317"/>
      <c r="CQ26" s="317"/>
      <c r="CR26" s="317"/>
      <c r="CS26" s="317"/>
      <c r="CT26" s="317"/>
      <c r="CU26" s="317"/>
      <c r="CV26" s="317"/>
      <c r="CW26" s="317"/>
      <c r="CX26" s="317"/>
      <c r="CY26" s="317"/>
      <c r="CZ26" s="317"/>
      <c r="DA26" s="317"/>
      <c r="DB26" s="317"/>
      <c r="DC26" s="317"/>
      <c r="DD26" s="317"/>
    </row>
    <row r="27" spans="1:108" ht="12.75" hidden="1" x14ac:dyDescent="0.2">
      <c r="A27" s="328" t="s">
        <v>25</v>
      </c>
      <c r="B27" s="329">
        <v>73206</v>
      </c>
      <c r="C27" s="329">
        <v>703</v>
      </c>
      <c r="D27" s="329">
        <v>781</v>
      </c>
      <c r="E27" s="329">
        <v>779</v>
      </c>
      <c r="F27" s="329">
        <v>766</v>
      </c>
      <c r="G27" s="329">
        <v>755</v>
      </c>
      <c r="H27" s="329">
        <v>821</v>
      </c>
      <c r="I27" s="329">
        <v>798</v>
      </c>
      <c r="J27" s="329">
        <v>791</v>
      </c>
      <c r="K27" s="329">
        <v>763</v>
      </c>
      <c r="L27" s="329">
        <v>765</v>
      </c>
      <c r="M27" s="329">
        <v>735</v>
      </c>
      <c r="N27" s="329">
        <v>782</v>
      </c>
      <c r="O27" s="329">
        <v>793</v>
      </c>
      <c r="P27" s="329">
        <v>839</v>
      </c>
      <c r="Q27" s="329">
        <v>911</v>
      </c>
      <c r="R27" s="329">
        <v>847</v>
      </c>
      <c r="S27" s="329">
        <v>947</v>
      </c>
      <c r="T27" s="329">
        <v>973</v>
      </c>
      <c r="U27" s="329">
        <v>909</v>
      </c>
      <c r="V27" s="329">
        <v>807</v>
      </c>
      <c r="W27" s="329">
        <v>735</v>
      </c>
      <c r="X27" s="329">
        <v>791</v>
      </c>
      <c r="Y27" s="329">
        <v>756</v>
      </c>
      <c r="Z27" s="329">
        <v>750</v>
      </c>
      <c r="AA27" s="329">
        <v>807</v>
      </c>
      <c r="AB27" s="329">
        <v>744</v>
      </c>
      <c r="AC27" s="329">
        <v>711</v>
      </c>
      <c r="AD27" s="329">
        <v>800</v>
      </c>
      <c r="AE27" s="329">
        <v>703</v>
      </c>
      <c r="AF27" s="329">
        <v>696</v>
      </c>
      <c r="AG27" s="329">
        <v>682</v>
      </c>
      <c r="AH27" s="329">
        <v>683</v>
      </c>
      <c r="AI27" s="329">
        <v>683</v>
      </c>
      <c r="AJ27" s="329">
        <v>625</v>
      </c>
      <c r="AK27" s="329">
        <v>605</v>
      </c>
      <c r="AL27" s="329">
        <v>620</v>
      </c>
      <c r="AM27" s="329">
        <v>712</v>
      </c>
      <c r="AN27" s="329">
        <v>662</v>
      </c>
      <c r="AO27" s="329">
        <v>774</v>
      </c>
      <c r="AP27" s="329">
        <v>790</v>
      </c>
      <c r="AQ27" s="329">
        <v>896</v>
      </c>
      <c r="AR27" s="329">
        <v>946</v>
      </c>
      <c r="AS27" s="329">
        <v>975</v>
      </c>
      <c r="AT27" s="329">
        <v>990</v>
      </c>
      <c r="AU27" s="329">
        <v>1001</v>
      </c>
      <c r="AV27" s="329">
        <v>1085</v>
      </c>
      <c r="AW27" s="329">
        <v>1118</v>
      </c>
      <c r="AX27" s="329">
        <v>1225</v>
      </c>
      <c r="AY27" s="329">
        <v>1164</v>
      </c>
      <c r="AZ27" s="329">
        <v>1186</v>
      </c>
      <c r="BA27" s="329">
        <v>1148</v>
      </c>
      <c r="BB27" s="329">
        <v>1166</v>
      </c>
      <c r="BC27" s="329">
        <v>1091</v>
      </c>
      <c r="BD27" s="329">
        <v>1095</v>
      </c>
      <c r="BE27" s="329">
        <v>1089</v>
      </c>
      <c r="BF27" s="329">
        <v>1039</v>
      </c>
      <c r="BG27" s="329">
        <v>1061</v>
      </c>
      <c r="BH27" s="329">
        <v>1031</v>
      </c>
      <c r="BI27" s="329">
        <v>1083</v>
      </c>
      <c r="BJ27" s="329">
        <v>1036</v>
      </c>
      <c r="BK27" s="329">
        <v>1022</v>
      </c>
      <c r="BL27" s="329">
        <v>1087</v>
      </c>
      <c r="BM27" s="329">
        <v>1104</v>
      </c>
      <c r="BN27" s="329">
        <v>1157</v>
      </c>
      <c r="BO27" s="329">
        <v>1202</v>
      </c>
      <c r="BP27" s="329">
        <v>1264</v>
      </c>
      <c r="BQ27" s="329">
        <v>1028</v>
      </c>
      <c r="BR27" s="329">
        <v>935</v>
      </c>
      <c r="BS27" s="329">
        <v>988</v>
      </c>
      <c r="BT27" s="329">
        <v>887</v>
      </c>
      <c r="BU27" s="329">
        <v>871</v>
      </c>
      <c r="BV27" s="329">
        <v>804</v>
      </c>
      <c r="BW27" s="329">
        <v>805</v>
      </c>
      <c r="BX27" s="329">
        <v>757</v>
      </c>
      <c r="BY27" s="329">
        <v>746</v>
      </c>
      <c r="BZ27" s="329">
        <v>728</v>
      </c>
      <c r="CA27" s="329">
        <v>698</v>
      </c>
      <c r="CB27" s="329">
        <v>602</v>
      </c>
      <c r="CC27" s="329">
        <v>583</v>
      </c>
      <c r="CD27" s="329">
        <v>577</v>
      </c>
      <c r="CE27" s="329">
        <v>503</v>
      </c>
      <c r="CF27" s="329">
        <v>446</v>
      </c>
      <c r="CG27" s="329">
        <v>394</v>
      </c>
      <c r="CH27" s="329">
        <v>340</v>
      </c>
      <c r="CI27" s="329">
        <v>285</v>
      </c>
      <c r="CJ27" s="329">
        <v>293</v>
      </c>
      <c r="CK27" s="319">
        <v>238</v>
      </c>
      <c r="CL27" s="319">
        <v>200</v>
      </c>
      <c r="CM27" s="319">
        <v>133</v>
      </c>
      <c r="CN27" s="319">
        <v>125</v>
      </c>
      <c r="CO27" s="319">
        <v>385</v>
      </c>
      <c r="CP27" s="317"/>
      <c r="CQ27" s="317"/>
      <c r="CR27" s="317"/>
      <c r="CS27" s="317"/>
      <c r="CT27" s="317"/>
      <c r="CU27" s="317"/>
      <c r="CV27" s="317"/>
      <c r="CW27" s="317"/>
      <c r="CX27" s="317"/>
      <c r="CY27" s="317"/>
      <c r="CZ27" s="317"/>
      <c r="DA27" s="317"/>
      <c r="DB27" s="317"/>
      <c r="DC27" s="317"/>
      <c r="DD27" s="317"/>
    </row>
    <row r="28" spans="1:108" ht="12.75" hidden="1" x14ac:dyDescent="0.2">
      <c r="A28" s="328" t="s">
        <v>26</v>
      </c>
      <c r="B28" s="329">
        <v>177448</v>
      </c>
      <c r="C28" s="329">
        <v>2130</v>
      </c>
      <c r="D28" s="329">
        <v>2224</v>
      </c>
      <c r="E28" s="329">
        <v>2216</v>
      </c>
      <c r="F28" s="329">
        <v>2116</v>
      </c>
      <c r="G28" s="329">
        <v>2157</v>
      </c>
      <c r="H28" s="329">
        <v>1993</v>
      </c>
      <c r="I28" s="329">
        <v>2032</v>
      </c>
      <c r="J28" s="329">
        <v>2039</v>
      </c>
      <c r="K28" s="329">
        <v>2014</v>
      </c>
      <c r="L28" s="329">
        <v>1902</v>
      </c>
      <c r="M28" s="329">
        <v>1882</v>
      </c>
      <c r="N28" s="329">
        <v>2035</v>
      </c>
      <c r="O28" s="329">
        <v>1988</v>
      </c>
      <c r="P28" s="329">
        <v>2144</v>
      </c>
      <c r="Q28" s="329">
        <v>2018</v>
      </c>
      <c r="R28" s="329">
        <v>2138</v>
      </c>
      <c r="S28" s="329">
        <v>2214</v>
      </c>
      <c r="T28" s="329">
        <v>2203</v>
      </c>
      <c r="U28" s="329">
        <v>2333</v>
      </c>
      <c r="V28" s="329">
        <v>2334</v>
      </c>
      <c r="W28" s="329">
        <v>2569</v>
      </c>
      <c r="X28" s="329">
        <v>2462</v>
      </c>
      <c r="Y28" s="329">
        <v>2431</v>
      </c>
      <c r="Z28" s="329">
        <v>2276</v>
      </c>
      <c r="AA28" s="329">
        <v>2173</v>
      </c>
      <c r="AB28" s="329">
        <v>2011</v>
      </c>
      <c r="AC28" s="329">
        <v>2098</v>
      </c>
      <c r="AD28" s="329">
        <v>1954</v>
      </c>
      <c r="AE28" s="329">
        <v>1966</v>
      </c>
      <c r="AF28" s="329">
        <v>1970</v>
      </c>
      <c r="AG28" s="329">
        <v>2125</v>
      </c>
      <c r="AH28" s="329">
        <v>2110</v>
      </c>
      <c r="AI28" s="329">
        <v>2066</v>
      </c>
      <c r="AJ28" s="329">
        <v>2036</v>
      </c>
      <c r="AK28" s="329">
        <v>1897</v>
      </c>
      <c r="AL28" s="329">
        <v>1976</v>
      </c>
      <c r="AM28" s="329">
        <v>2068</v>
      </c>
      <c r="AN28" s="329">
        <v>2063</v>
      </c>
      <c r="AO28" s="329">
        <v>2191</v>
      </c>
      <c r="AP28" s="329">
        <v>2340</v>
      </c>
      <c r="AQ28" s="329">
        <v>2434</v>
      </c>
      <c r="AR28" s="329">
        <v>2541</v>
      </c>
      <c r="AS28" s="329">
        <v>2552</v>
      </c>
      <c r="AT28" s="329">
        <v>2701</v>
      </c>
      <c r="AU28" s="329">
        <v>2721</v>
      </c>
      <c r="AV28" s="329">
        <v>2898</v>
      </c>
      <c r="AW28" s="329">
        <v>2635</v>
      </c>
      <c r="AX28" s="329">
        <v>2760</v>
      </c>
      <c r="AY28" s="329">
        <v>2745</v>
      </c>
      <c r="AZ28" s="329">
        <v>2684</v>
      </c>
      <c r="BA28" s="329">
        <v>2660</v>
      </c>
      <c r="BB28" s="329">
        <v>2657</v>
      </c>
      <c r="BC28" s="329">
        <v>2735</v>
      </c>
      <c r="BD28" s="329">
        <v>2546</v>
      </c>
      <c r="BE28" s="329">
        <v>2517</v>
      </c>
      <c r="BF28" s="329">
        <v>2507</v>
      </c>
      <c r="BG28" s="329">
        <v>2313</v>
      </c>
      <c r="BH28" s="329">
        <v>2257</v>
      </c>
      <c r="BI28" s="329">
        <v>2301</v>
      </c>
      <c r="BJ28" s="329">
        <v>2182</v>
      </c>
      <c r="BK28" s="329">
        <v>2123</v>
      </c>
      <c r="BL28" s="329">
        <v>2219</v>
      </c>
      <c r="BM28" s="329">
        <v>2248</v>
      </c>
      <c r="BN28" s="329">
        <v>2360</v>
      </c>
      <c r="BO28" s="329">
        <v>2437</v>
      </c>
      <c r="BP28" s="329">
        <v>2782</v>
      </c>
      <c r="BQ28" s="329">
        <v>2054</v>
      </c>
      <c r="BR28" s="329">
        <v>1937</v>
      </c>
      <c r="BS28" s="329">
        <v>1906</v>
      </c>
      <c r="BT28" s="329">
        <v>1805</v>
      </c>
      <c r="BU28" s="329">
        <v>1703</v>
      </c>
      <c r="BV28" s="329">
        <v>1464</v>
      </c>
      <c r="BW28" s="329">
        <v>1450</v>
      </c>
      <c r="BX28" s="329">
        <v>1454</v>
      </c>
      <c r="BY28" s="329">
        <v>1366</v>
      </c>
      <c r="BZ28" s="329">
        <v>1282</v>
      </c>
      <c r="CA28" s="329">
        <v>1238</v>
      </c>
      <c r="CB28" s="329">
        <v>1149</v>
      </c>
      <c r="CC28" s="329">
        <v>1029</v>
      </c>
      <c r="CD28" s="329">
        <v>983</v>
      </c>
      <c r="CE28" s="329">
        <v>925</v>
      </c>
      <c r="CF28" s="329">
        <v>776</v>
      </c>
      <c r="CG28" s="329">
        <v>727</v>
      </c>
      <c r="CH28" s="329">
        <v>668</v>
      </c>
      <c r="CI28" s="329">
        <v>560</v>
      </c>
      <c r="CJ28" s="329">
        <v>539</v>
      </c>
      <c r="CK28" s="319">
        <v>421</v>
      </c>
      <c r="CL28" s="319">
        <v>336</v>
      </c>
      <c r="CM28" s="319">
        <v>324</v>
      </c>
      <c r="CN28" s="319">
        <v>219</v>
      </c>
      <c r="CO28" s="319">
        <v>724</v>
      </c>
      <c r="CP28" s="317"/>
      <c r="CQ28" s="317"/>
      <c r="CR28" s="317"/>
      <c r="CS28" s="317"/>
      <c r="CT28" s="317"/>
      <c r="CU28" s="317"/>
      <c r="CV28" s="317"/>
      <c r="CW28" s="317"/>
      <c r="CX28" s="317"/>
      <c r="CY28" s="317"/>
      <c r="CZ28" s="317"/>
      <c r="DA28" s="317"/>
      <c r="DB28" s="317"/>
      <c r="DC28" s="317"/>
      <c r="DD28" s="317"/>
    </row>
    <row r="29" spans="1:108" ht="12.75" hidden="1" x14ac:dyDescent="0.2">
      <c r="A29" s="328" t="s">
        <v>27</v>
      </c>
      <c r="B29" s="329">
        <v>145353</v>
      </c>
      <c r="C29" s="329">
        <v>1692</v>
      </c>
      <c r="D29" s="329">
        <v>1670</v>
      </c>
      <c r="E29" s="329">
        <v>1651</v>
      </c>
      <c r="F29" s="329">
        <v>1701</v>
      </c>
      <c r="G29" s="329">
        <v>1705</v>
      </c>
      <c r="H29" s="329">
        <v>1737</v>
      </c>
      <c r="I29" s="329">
        <v>1636</v>
      </c>
      <c r="J29" s="329">
        <v>1745</v>
      </c>
      <c r="K29" s="329">
        <v>1679</v>
      </c>
      <c r="L29" s="329">
        <v>1615</v>
      </c>
      <c r="M29" s="329">
        <v>1671</v>
      </c>
      <c r="N29" s="329">
        <v>1601</v>
      </c>
      <c r="O29" s="329">
        <v>1728</v>
      </c>
      <c r="P29" s="329">
        <v>1800</v>
      </c>
      <c r="Q29" s="329">
        <v>1816</v>
      </c>
      <c r="R29" s="329">
        <v>1890</v>
      </c>
      <c r="S29" s="329">
        <v>1886</v>
      </c>
      <c r="T29" s="329">
        <v>1966</v>
      </c>
      <c r="U29" s="329">
        <v>1927</v>
      </c>
      <c r="V29" s="329">
        <v>2016</v>
      </c>
      <c r="W29" s="329">
        <v>2140</v>
      </c>
      <c r="X29" s="329">
        <v>2030</v>
      </c>
      <c r="Y29" s="329">
        <v>1966</v>
      </c>
      <c r="Z29" s="329">
        <v>1788</v>
      </c>
      <c r="AA29" s="329">
        <v>1792</v>
      </c>
      <c r="AB29" s="329">
        <v>1704</v>
      </c>
      <c r="AC29" s="329">
        <v>1676</v>
      </c>
      <c r="AD29" s="329">
        <v>1654</v>
      </c>
      <c r="AE29" s="329">
        <v>1619</v>
      </c>
      <c r="AF29" s="329">
        <v>1612</v>
      </c>
      <c r="AG29" s="329">
        <v>1647</v>
      </c>
      <c r="AH29" s="329">
        <v>1687</v>
      </c>
      <c r="AI29" s="329">
        <v>1746</v>
      </c>
      <c r="AJ29" s="329">
        <v>1741</v>
      </c>
      <c r="AK29" s="329">
        <v>1670</v>
      </c>
      <c r="AL29" s="329">
        <v>1645</v>
      </c>
      <c r="AM29" s="329">
        <v>1742</v>
      </c>
      <c r="AN29" s="329">
        <v>1817</v>
      </c>
      <c r="AO29" s="329">
        <v>1864</v>
      </c>
      <c r="AP29" s="329">
        <v>1931</v>
      </c>
      <c r="AQ29" s="329">
        <v>2138</v>
      </c>
      <c r="AR29" s="329">
        <v>2236</v>
      </c>
      <c r="AS29" s="329">
        <v>2247</v>
      </c>
      <c r="AT29" s="329">
        <v>2351</v>
      </c>
      <c r="AU29" s="329">
        <v>2346</v>
      </c>
      <c r="AV29" s="329">
        <v>2357</v>
      </c>
      <c r="AW29" s="329">
        <v>2296</v>
      </c>
      <c r="AX29" s="329">
        <v>2490</v>
      </c>
      <c r="AY29" s="329">
        <v>2357</v>
      </c>
      <c r="AZ29" s="329">
        <v>2331</v>
      </c>
      <c r="BA29" s="329">
        <v>2229</v>
      </c>
      <c r="BB29" s="329">
        <v>2224</v>
      </c>
      <c r="BC29" s="329">
        <v>2181</v>
      </c>
      <c r="BD29" s="329">
        <v>2093</v>
      </c>
      <c r="BE29" s="329">
        <v>2041</v>
      </c>
      <c r="BF29" s="329">
        <v>2000</v>
      </c>
      <c r="BG29" s="329">
        <v>1828</v>
      </c>
      <c r="BH29" s="329">
        <v>1751</v>
      </c>
      <c r="BI29" s="329">
        <v>1730</v>
      </c>
      <c r="BJ29" s="329">
        <v>1820</v>
      </c>
      <c r="BK29" s="329">
        <v>1739</v>
      </c>
      <c r="BL29" s="329">
        <v>1741</v>
      </c>
      <c r="BM29" s="329">
        <v>1840</v>
      </c>
      <c r="BN29" s="329">
        <v>1829</v>
      </c>
      <c r="BO29" s="329">
        <v>1895</v>
      </c>
      <c r="BP29" s="329">
        <v>2113</v>
      </c>
      <c r="BQ29" s="329">
        <v>1524</v>
      </c>
      <c r="BR29" s="329">
        <v>1418</v>
      </c>
      <c r="BS29" s="329">
        <v>1462</v>
      </c>
      <c r="BT29" s="329">
        <v>1424</v>
      </c>
      <c r="BU29" s="329">
        <v>1220</v>
      </c>
      <c r="BV29" s="329">
        <v>1146</v>
      </c>
      <c r="BW29" s="329">
        <v>1154</v>
      </c>
      <c r="BX29" s="329">
        <v>1128</v>
      </c>
      <c r="BY29" s="329">
        <v>1096</v>
      </c>
      <c r="BZ29" s="329">
        <v>1049</v>
      </c>
      <c r="CA29" s="329">
        <v>935</v>
      </c>
      <c r="CB29" s="329">
        <v>925</v>
      </c>
      <c r="CC29" s="329">
        <v>825</v>
      </c>
      <c r="CD29" s="329">
        <v>745</v>
      </c>
      <c r="CE29" s="329">
        <v>691</v>
      </c>
      <c r="CF29" s="329">
        <v>597</v>
      </c>
      <c r="CG29" s="329">
        <v>537</v>
      </c>
      <c r="CH29" s="329">
        <v>481</v>
      </c>
      <c r="CI29" s="329">
        <v>391</v>
      </c>
      <c r="CJ29" s="329">
        <v>382</v>
      </c>
      <c r="CK29" s="319">
        <v>288</v>
      </c>
      <c r="CL29" s="319">
        <v>242</v>
      </c>
      <c r="CM29" s="319">
        <v>211</v>
      </c>
      <c r="CN29" s="319">
        <v>159</v>
      </c>
      <c r="CO29" s="319">
        <v>517</v>
      </c>
      <c r="CP29" s="317"/>
      <c r="CQ29" s="317"/>
      <c r="CR29" s="317"/>
      <c r="CS29" s="317"/>
      <c r="CT29" s="317"/>
      <c r="CU29" s="317"/>
      <c r="CV29" s="317"/>
      <c r="CW29" s="317"/>
      <c r="CX29" s="317"/>
      <c r="CY29" s="317"/>
      <c r="CZ29" s="317"/>
      <c r="DA29" s="317"/>
      <c r="DB29" s="317"/>
      <c r="DC29" s="317"/>
      <c r="DD29" s="317"/>
    </row>
    <row r="30" spans="1:108" ht="12.75" hidden="1" x14ac:dyDescent="0.2">
      <c r="A30" s="328" t="s">
        <v>28</v>
      </c>
      <c r="B30" s="329">
        <v>283622</v>
      </c>
      <c r="C30" s="329">
        <v>3251</v>
      </c>
      <c r="D30" s="329">
        <v>3413</v>
      </c>
      <c r="E30" s="329">
        <v>3346</v>
      </c>
      <c r="F30" s="329">
        <v>3337</v>
      </c>
      <c r="G30" s="329">
        <v>3352</v>
      </c>
      <c r="H30" s="329">
        <v>3151</v>
      </c>
      <c r="I30" s="329">
        <v>3079</v>
      </c>
      <c r="J30" s="329">
        <v>2886</v>
      </c>
      <c r="K30" s="329">
        <v>2879</v>
      </c>
      <c r="L30" s="329">
        <v>2858</v>
      </c>
      <c r="M30" s="329">
        <v>2876</v>
      </c>
      <c r="N30" s="329">
        <v>2878</v>
      </c>
      <c r="O30" s="329">
        <v>3123</v>
      </c>
      <c r="P30" s="329">
        <v>3122</v>
      </c>
      <c r="Q30" s="329">
        <v>3219</v>
      </c>
      <c r="R30" s="329">
        <v>3298</v>
      </c>
      <c r="S30" s="329">
        <v>3329</v>
      </c>
      <c r="T30" s="329">
        <v>3419</v>
      </c>
      <c r="U30" s="329">
        <v>3566</v>
      </c>
      <c r="V30" s="329">
        <v>3785</v>
      </c>
      <c r="W30" s="329">
        <v>4179</v>
      </c>
      <c r="X30" s="329">
        <v>4477</v>
      </c>
      <c r="Y30" s="329">
        <v>4187</v>
      </c>
      <c r="Z30" s="329">
        <v>4265</v>
      </c>
      <c r="AA30" s="329">
        <v>4225</v>
      </c>
      <c r="AB30" s="329">
        <v>4280</v>
      </c>
      <c r="AC30" s="329">
        <v>4147</v>
      </c>
      <c r="AD30" s="329">
        <v>4069</v>
      </c>
      <c r="AE30" s="329">
        <v>3927</v>
      </c>
      <c r="AF30" s="329">
        <v>3978</v>
      </c>
      <c r="AG30" s="329">
        <v>3982</v>
      </c>
      <c r="AH30" s="329">
        <v>4032</v>
      </c>
      <c r="AI30" s="329">
        <v>3936</v>
      </c>
      <c r="AJ30" s="329">
        <v>3842</v>
      </c>
      <c r="AK30" s="329">
        <v>3531</v>
      </c>
      <c r="AL30" s="329">
        <v>3582</v>
      </c>
      <c r="AM30" s="329">
        <v>3701</v>
      </c>
      <c r="AN30" s="329">
        <v>3579</v>
      </c>
      <c r="AO30" s="329">
        <v>3755</v>
      </c>
      <c r="AP30" s="329">
        <v>3997</v>
      </c>
      <c r="AQ30" s="329">
        <v>3964</v>
      </c>
      <c r="AR30" s="329">
        <v>4161</v>
      </c>
      <c r="AS30" s="329">
        <v>3954</v>
      </c>
      <c r="AT30" s="329">
        <v>4188</v>
      </c>
      <c r="AU30" s="329">
        <v>4182</v>
      </c>
      <c r="AV30" s="329">
        <v>4332</v>
      </c>
      <c r="AW30" s="329">
        <v>4078</v>
      </c>
      <c r="AX30" s="329">
        <v>4318</v>
      </c>
      <c r="AY30" s="329">
        <v>4269</v>
      </c>
      <c r="AZ30" s="329">
        <v>4339</v>
      </c>
      <c r="BA30" s="329">
        <v>4263</v>
      </c>
      <c r="BB30" s="329">
        <v>4025</v>
      </c>
      <c r="BC30" s="329">
        <v>3950</v>
      </c>
      <c r="BD30" s="329">
        <v>3918</v>
      </c>
      <c r="BE30" s="329">
        <v>4010</v>
      </c>
      <c r="BF30" s="329">
        <v>3836</v>
      </c>
      <c r="BG30" s="329">
        <v>3848</v>
      </c>
      <c r="BH30" s="329">
        <v>3638</v>
      </c>
      <c r="BI30" s="329">
        <v>3714</v>
      </c>
      <c r="BJ30" s="329">
        <v>3500</v>
      </c>
      <c r="BK30" s="329">
        <v>3411</v>
      </c>
      <c r="BL30" s="329">
        <v>3410</v>
      </c>
      <c r="BM30" s="329">
        <v>3436</v>
      </c>
      <c r="BN30" s="329">
        <v>3644</v>
      </c>
      <c r="BO30" s="329">
        <v>3651</v>
      </c>
      <c r="BP30" s="329">
        <v>3831</v>
      </c>
      <c r="BQ30" s="329">
        <v>2892</v>
      </c>
      <c r="BR30" s="329">
        <v>2462</v>
      </c>
      <c r="BS30" s="329">
        <v>2540</v>
      </c>
      <c r="BT30" s="329">
        <v>2472</v>
      </c>
      <c r="BU30" s="329">
        <v>2278</v>
      </c>
      <c r="BV30" s="329">
        <v>2030</v>
      </c>
      <c r="BW30" s="329">
        <v>2129</v>
      </c>
      <c r="BX30" s="329">
        <v>2003</v>
      </c>
      <c r="BY30" s="329">
        <v>1996</v>
      </c>
      <c r="BZ30" s="329">
        <v>1807</v>
      </c>
      <c r="CA30" s="329">
        <v>1733</v>
      </c>
      <c r="CB30" s="329">
        <v>1648</v>
      </c>
      <c r="CC30" s="329">
        <v>1504</v>
      </c>
      <c r="CD30" s="329">
        <v>1406</v>
      </c>
      <c r="CE30" s="329">
        <v>1288</v>
      </c>
      <c r="CF30" s="329">
        <v>1168</v>
      </c>
      <c r="CG30" s="329">
        <v>1025</v>
      </c>
      <c r="CH30" s="329">
        <v>937</v>
      </c>
      <c r="CI30" s="329">
        <v>801</v>
      </c>
      <c r="CJ30" s="329">
        <v>731</v>
      </c>
      <c r="CK30" s="319">
        <v>596</v>
      </c>
      <c r="CL30" s="319">
        <v>587</v>
      </c>
      <c r="CM30" s="319">
        <v>450</v>
      </c>
      <c r="CN30" s="319">
        <v>316</v>
      </c>
      <c r="CO30" s="319">
        <v>1115</v>
      </c>
      <c r="CP30" s="317"/>
      <c r="CQ30" s="317"/>
      <c r="CR30" s="317"/>
      <c r="CS30" s="317"/>
      <c r="CT30" s="317"/>
      <c r="CU30" s="317"/>
      <c r="CV30" s="317"/>
      <c r="CW30" s="317"/>
      <c r="CX30" s="317"/>
      <c r="CY30" s="317"/>
      <c r="CZ30" s="317"/>
      <c r="DA30" s="317"/>
      <c r="DB30" s="317"/>
      <c r="DC30" s="317"/>
      <c r="DD30" s="317"/>
    </row>
    <row r="31" spans="1:108" ht="15" hidden="1" x14ac:dyDescent="0.2">
      <c r="A31" s="330" t="s">
        <v>92</v>
      </c>
      <c r="B31" s="329">
        <v>546961</v>
      </c>
      <c r="C31" s="329">
        <v>6755</v>
      </c>
      <c r="D31" s="329">
        <v>6805</v>
      </c>
      <c r="E31" s="329">
        <v>6248</v>
      </c>
      <c r="F31" s="329">
        <v>6271</v>
      </c>
      <c r="G31" s="329">
        <v>6323</v>
      </c>
      <c r="H31" s="329">
        <v>5984</v>
      </c>
      <c r="I31" s="329">
        <v>5902</v>
      </c>
      <c r="J31" s="329">
        <v>5930</v>
      </c>
      <c r="K31" s="329">
        <v>5820</v>
      </c>
      <c r="L31" s="329">
        <v>5486</v>
      </c>
      <c r="M31" s="329">
        <v>5448</v>
      </c>
      <c r="N31" s="329">
        <v>5874</v>
      </c>
      <c r="O31" s="329">
        <v>6108</v>
      </c>
      <c r="P31" s="329">
        <v>6130</v>
      </c>
      <c r="Q31" s="329">
        <v>6510</v>
      </c>
      <c r="R31" s="329">
        <v>6633</v>
      </c>
      <c r="S31" s="329">
        <v>6759</v>
      </c>
      <c r="T31" s="329">
        <v>6677</v>
      </c>
      <c r="U31" s="329">
        <v>7143</v>
      </c>
      <c r="V31" s="329">
        <v>7993</v>
      </c>
      <c r="W31" s="329">
        <v>9161</v>
      </c>
      <c r="X31" s="329">
        <v>9142</v>
      </c>
      <c r="Y31" s="329">
        <v>9098</v>
      </c>
      <c r="Z31" s="329">
        <v>8914</v>
      </c>
      <c r="AA31" s="329">
        <v>9073</v>
      </c>
      <c r="AB31" s="329">
        <v>8728</v>
      </c>
      <c r="AC31" s="329">
        <v>8839</v>
      </c>
      <c r="AD31" s="329">
        <v>8542</v>
      </c>
      <c r="AE31" s="329">
        <v>8099</v>
      </c>
      <c r="AF31" s="329">
        <v>8264</v>
      </c>
      <c r="AG31" s="329">
        <v>8140</v>
      </c>
      <c r="AH31" s="329">
        <v>8206</v>
      </c>
      <c r="AI31" s="329">
        <v>7613</v>
      </c>
      <c r="AJ31" s="329">
        <v>7406</v>
      </c>
      <c r="AK31" s="329">
        <v>6804</v>
      </c>
      <c r="AL31" s="329">
        <v>6503</v>
      </c>
      <c r="AM31" s="329">
        <v>6746</v>
      </c>
      <c r="AN31" s="329">
        <v>6625</v>
      </c>
      <c r="AO31" s="329">
        <v>6760</v>
      </c>
      <c r="AP31" s="329">
        <v>7104</v>
      </c>
      <c r="AQ31" s="329">
        <v>7534</v>
      </c>
      <c r="AR31" s="329">
        <v>7638</v>
      </c>
      <c r="AS31" s="329">
        <v>7702</v>
      </c>
      <c r="AT31" s="329">
        <v>7955</v>
      </c>
      <c r="AU31" s="329">
        <v>8147</v>
      </c>
      <c r="AV31" s="329">
        <v>8296</v>
      </c>
      <c r="AW31" s="329">
        <v>8276</v>
      </c>
      <c r="AX31" s="329">
        <v>8513</v>
      </c>
      <c r="AY31" s="329">
        <v>8361</v>
      </c>
      <c r="AZ31" s="329">
        <v>8477</v>
      </c>
      <c r="BA31" s="329">
        <v>8492</v>
      </c>
      <c r="BB31" s="329">
        <v>8127</v>
      </c>
      <c r="BC31" s="329">
        <v>7769</v>
      </c>
      <c r="BD31" s="329">
        <v>7826</v>
      </c>
      <c r="BE31" s="329">
        <v>7430</v>
      </c>
      <c r="BF31" s="329">
        <v>7278</v>
      </c>
      <c r="BG31" s="329">
        <v>7181</v>
      </c>
      <c r="BH31" s="329">
        <v>6778</v>
      </c>
      <c r="BI31" s="329">
        <v>6355</v>
      </c>
      <c r="BJ31" s="329">
        <v>6279</v>
      </c>
      <c r="BK31" s="329">
        <v>5902</v>
      </c>
      <c r="BL31" s="329">
        <v>6041</v>
      </c>
      <c r="BM31" s="329">
        <v>5906</v>
      </c>
      <c r="BN31" s="329">
        <v>5892</v>
      </c>
      <c r="BO31" s="329">
        <v>6036</v>
      </c>
      <c r="BP31" s="329">
        <v>6438</v>
      </c>
      <c r="BQ31" s="329">
        <v>5028</v>
      </c>
      <c r="BR31" s="329">
        <v>4691</v>
      </c>
      <c r="BS31" s="329">
        <v>4813</v>
      </c>
      <c r="BT31" s="329">
        <v>4419</v>
      </c>
      <c r="BU31" s="329">
        <v>4113</v>
      </c>
      <c r="BV31" s="329">
        <v>3847</v>
      </c>
      <c r="BW31" s="329">
        <v>3777</v>
      </c>
      <c r="BX31" s="329">
        <v>3788</v>
      </c>
      <c r="BY31" s="329">
        <v>3690</v>
      </c>
      <c r="BZ31" s="329">
        <v>3439</v>
      </c>
      <c r="CA31" s="329">
        <v>3289</v>
      </c>
      <c r="CB31" s="329">
        <v>3145</v>
      </c>
      <c r="CC31" s="329">
        <v>2736</v>
      </c>
      <c r="CD31" s="329">
        <v>2541</v>
      </c>
      <c r="CE31" s="329">
        <v>2521</v>
      </c>
      <c r="CF31" s="329">
        <v>2242</v>
      </c>
      <c r="CG31" s="329">
        <v>1915</v>
      </c>
      <c r="CH31" s="329">
        <v>1774</v>
      </c>
      <c r="CI31" s="329">
        <v>1472</v>
      </c>
      <c r="CJ31" s="329">
        <v>1181</v>
      </c>
      <c r="CK31" s="319">
        <v>1173</v>
      </c>
      <c r="CL31" s="319">
        <v>920</v>
      </c>
      <c r="CM31" s="319">
        <v>791</v>
      </c>
      <c r="CN31" s="319">
        <v>598</v>
      </c>
      <c r="CO31" s="319">
        <v>1863</v>
      </c>
      <c r="CP31" s="323"/>
      <c r="CQ31" s="323"/>
      <c r="CR31" s="323"/>
      <c r="CS31" s="323"/>
      <c r="CT31" s="323"/>
      <c r="CU31" s="323"/>
      <c r="CV31" s="323"/>
      <c r="CW31" s="323"/>
      <c r="CX31" s="323"/>
      <c r="CY31" s="323"/>
      <c r="CZ31" s="323"/>
      <c r="DA31" s="323"/>
      <c r="DB31" s="323"/>
      <c r="DC31" s="323"/>
      <c r="DD31" s="323"/>
    </row>
    <row r="32" spans="1:108" ht="15" hidden="1" x14ac:dyDescent="0.2">
      <c r="A32" s="330" t="s">
        <v>67</v>
      </c>
      <c r="B32" s="329">
        <v>156214</v>
      </c>
      <c r="C32" s="329">
        <v>1642</v>
      </c>
      <c r="D32" s="329">
        <v>1681</v>
      </c>
      <c r="E32" s="329">
        <v>1618</v>
      </c>
      <c r="F32" s="329">
        <v>1833</v>
      </c>
      <c r="G32" s="329">
        <v>1771</v>
      </c>
      <c r="H32" s="329">
        <v>1723</v>
      </c>
      <c r="I32" s="329">
        <v>1710</v>
      </c>
      <c r="J32" s="329">
        <v>1761</v>
      </c>
      <c r="K32" s="329">
        <v>1745</v>
      </c>
      <c r="L32" s="329">
        <v>1660</v>
      </c>
      <c r="M32" s="329">
        <v>1694</v>
      </c>
      <c r="N32" s="329">
        <v>1767</v>
      </c>
      <c r="O32" s="329">
        <v>1765</v>
      </c>
      <c r="P32" s="329">
        <v>1993</v>
      </c>
      <c r="Q32" s="329">
        <v>1955</v>
      </c>
      <c r="R32" s="329">
        <v>2033</v>
      </c>
      <c r="S32" s="329">
        <v>1923</v>
      </c>
      <c r="T32" s="329">
        <v>2037</v>
      </c>
      <c r="U32" s="329">
        <v>1934</v>
      </c>
      <c r="V32" s="329">
        <v>1751</v>
      </c>
      <c r="W32" s="329">
        <v>1687</v>
      </c>
      <c r="X32" s="329">
        <v>1670</v>
      </c>
      <c r="Y32" s="329">
        <v>1597</v>
      </c>
      <c r="Z32" s="329">
        <v>1645</v>
      </c>
      <c r="AA32" s="329">
        <v>1761</v>
      </c>
      <c r="AB32" s="329">
        <v>1691</v>
      </c>
      <c r="AC32" s="329">
        <v>1697</v>
      </c>
      <c r="AD32" s="329">
        <v>1673</v>
      </c>
      <c r="AE32" s="329">
        <v>1658</v>
      </c>
      <c r="AF32" s="329">
        <v>1580</v>
      </c>
      <c r="AG32" s="329">
        <v>1620</v>
      </c>
      <c r="AH32" s="329">
        <v>1809</v>
      </c>
      <c r="AI32" s="329">
        <v>1687</v>
      </c>
      <c r="AJ32" s="329">
        <v>1644</v>
      </c>
      <c r="AK32" s="329">
        <v>1582</v>
      </c>
      <c r="AL32" s="329">
        <v>1507</v>
      </c>
      <c r="AM32" s="329">
        <v>1649</v>
      </c>
      <c r="AN32" s="329">
        <v>1686</v>
      </c>
      <c r="AO32" s="329">
        <v>1663</v>
      </c>
      <c r="AP32" s="329">
        <v>1800</v>
      </c>
      <c r="AQ32" s="329">
        <v>1946</v>
      </c>
      <c r="AR32" s="329">
        <v>2019</v>
      </c>
      <c r="AS32" s="329">
        <v>2032</v>
      </c>
      <c r="AT32" s="329">
        <v>2112</v>
      </c>
      <c r="AU32" s="329">
        <v>2374</v>
      </c>
      <c r="AV32" s="329">
        <v>2408</v>
      </c>
      <c r="AW32" s="329">
        <v>2478</v>
      </c>
      <c r="AX32" s="329">
        <v>2447</v>
      </c>
      <c r="AY32" s="329">
        <v>2432</v>
      </c>
      <c r="AZ32" s="329">
        <v>2507</v>
      </c>
      <c r="BA32" s="329">
        <v>2479</v>
      </c>
      <c r="BB32" s="329">
        <v>2471</v>
      </c>
      <c r="BC32" s="329">
        <v>2410</v>
      </c>
      <c r="BD32" s="329">
        <v>2348</v>
      </c>
      <c r="BE32" s="329">
        <v>2259</v>
      </c>
      <c r="BF32" s="329">
        <v>2370</v>
      </c>
      <c r="BG32" s="329">
        <v>2309</v>
      </c>
      <c r="BH32" s="329">
        <v>2273</v>
      </c>
      <c r="BI32" s="329">
        <v>2241</v>
      </c>
      <c r="BJ32" s="329">
        <v>2173</v>
      </c>
      <c r="BK32" s="329">
        <v>2228</v>
      </c>
      <c r="BL32" s="329">
        <v>2251</v>
      </c>
      <c r="BM32" s="329">
        <v>2235</v>
      </c>
      <c r="BN32" s="329">
        <v>2379</v>
      </c>
      <c r="BO32" s="329">
        <v>2422</v>
      </c>
      <c r="BP32" s="329">
        <v>2538</v>
      </c>
      <c r="BQ32" s="329">
        <v>2010</v>
      </c>
      <c r="BR32" s="329">
        <v>1916</v>
      </c>
      <c r="BS32" s="329">
        <v>1979</v>
      </c>
      <c r="BT32" s="329">
        <v>1869</v>
      </c>
      <c r="BU32" s="329">
        <v>1699</v>
      </c>
      <c r="BV32" s="329">
        <v>1415</v>
      </c>
      <c r="BW32" s="329">
        <v>1510</v>
      </c>
      <c r="BX32" s="329">
        <v>1428</v>
      </c>
      <c r="BY32" s="329">
        <v>1389</v>
      </c>
      <c r="BZ32" s="329">
        <v>1213</v>
      </c>
      <c r="CA32" s="329">
        <v>1156</v>
      </c>
      <c r="CB32" s="329">
        <v>1111</v>
      </c>
      <c r="CC32" s="329">
        <v>1065</v>
      </c>
      <c r="CD32" s="329">
        <v>916</v>
      </c>
      <c r="CE32" s="329">
        <v>899</v>
      </c>
      <c r="CF32" s="329">
        <v>811</v>
      </c>
      <c r="CG32" s="329">
        <v>747</v>
      </c>
      <c r="CH32" s="329">
        <v>682</v>
      </c>
      <c r="CI32" s="329">
        <v>524</v>
      </c>
      <c r="CJ32" s="329">
        <v>453</v>
      </c>
      <c r="CK32" s="319">
        <v>421</v>
      </c>
      <c r="CL32" s="319">
        <v>370</v>
      </c>
      <c r="CM32" s="319">
        <v>296</v>
      </c>
      <c r="CN32" s="319">
        <v>223</v>
      </c>
      <c r="CO32" s="319">
        <v>669</v>
      </c>
      <c r="CP32" s="323"/>
      <c r="CQ32" s="323"/>
      <c r="CR32" s="323"/>
      <c r="CS32" s="323"/>
      <c r="CT32" s="323"/>
      <c r="CU32" s="323"/>
      <c r="CV32" s="323"/>
      <c r="CW32" s="323"/>
      <c r="CX32" s="323"/>
      <c r="CY32" s="323"/>
      <c r="CZ32" s="323"/>
      <c r="DA32" s="323"/>
      <c r="DB32" s="323"/>
      <c r="DC32" s="323"/>
      <c r="DD32" s="323"/>
    </row>
    <row r="33" spans="1:108" ht="12.75" hidden="1" x14ac:dyDescent="0.2">
      <c r="A33" s="328" t="s">
        <v>29</v>
      </c>
      <c r="B33" s="329">
        <v>314535</v>
      </c>
      <c r="C33" s="329">
        <v>3870</v>
      </c>
      <c r="D33" s="329">
        <v>3817</v>
      </c>
      <c r="E33" s="329">
        <v>3780</v>
      </c>
      <c r="F33" s="329">
        <v>3815</v>
      </c>
      <c r="G33" s="329">
        <v>3967</v>
      </c>
      <c r="H33" s="329">
        <v>3913</v>
      </c>
      <c r="I33" s="329">
        <v>3747</v>
      </c>
      <c r="J33" s="329">
        <v>3764</v>
      </c>
      <c r="K33" s="329">
        <v>3801</v>
      </c>
      <c r="L33" s="329">
        <v>3546</v>
      </c>
      <c r="M33" s="329">
        <v>3509</v>
      </c>
      <c r="N33" s="329">
        <v>3627</v>
      </c>
      <c r="O33" s="329">
        <v>3778</v>
      </c>
      <c r="P33" s="329">
        <v>4048</v>
      </c>
      <c r="Q33" s="329">
        <v>3915</v>
      </c>
      <c r="R33" s="329">
        <v>4180</v>
      </c>
      <c r="S33" s="329">
        <v>4136</v>
      </c>
      <c r="T33" s="329">
        <v>4017</v>
      </c>
      <c r="U33" s="329">
        <v>4209</v>
      </c>
      <c r="V33" s="329">
        <v>4065</v>
      </c>
      <c r="W33" s="329">
        <v>4198</v>
      </c>
      <c r="X33" s="329">
        <v>4096</v>
      </c>
      <c r="Y33" s="329">
        <v>3863</v>
      </c>
      <c r="Z33" s="329">
        <v>3711</v>
      </c>
      <c r="AA33" s="329">
        <v>3976</v>
      </c>
      <c r="AB33" s="329">
        <v>3626</v>
      </c>
      <c r="AC33" s="329">
        <v>3737</v>
      </c>
      <c r="AD33" s="329">
        <v>3719</v>
      </c>
      <c r="AE33" s="329">
        <v>3762</v>
      </c>
      <c r="AF33" s="329">
        <v>3775</v>
      </c>
      <c r="AG33" s="329">
        <v>3979</v>
      </c>
      <c r="AH33" s="329">
        <v>4113</v>
      </c>
      <c r="AI33" s="329">
        <v>4217</v>
      </c>
      <c r="AJ33" s="329">
        <v>3924</v>
      </c>
      <c r="AK33" s="329">
        <v>3597</v>
      </c>
      <c r="AL33" s="329">
        <v>3567</v>
      </c>
      <c r="AM33" s="329">
        <v>4042</v>
      </c>
      <c r="AN33" s="329">
        <v>4078</v>
      </c>
      <c r="AO33" s="329">
        <v>4107</v>
      </c>
      <c r="AP33" s="329">
        <v>4330</v>
      </c>
      <c r="AQ33" s="329">
        <v>4575</v>
      </c>
      <c r="AR33" s="329">
        <v>4823</v>
      </c>
      <c r="AS33" s="329">
        <v>4825</v>
      </c>
      <c r="AT33" s="329">
        <v>5023</v>
      </c>
      <c r="AU33" s="329">
        <v>5049</v>
      </c>
      <c r="AV33" s="329">
        <v>5122</v>
      </c>
      <c r="AW33" s="329">
        <v>5002</v>
      </c>
      <c r="AX33" s="329">
        <v>5118</v>
      </c>
      <c r="AY33" s="329">
        <v>5088</v>
      </c>
      <c r="AZ33" s="329">
        <v>4966</v>
      </c>
      <c r="BA33" s="329">
        <v>5052</v>
      </c>
      <c r="BB33" s="329">
        <v>4904</v>
      </c>
      <c r="BC33" s="329">
        <v>4738</v>
      </c>
      <c r="BD33" s="329">
        <v>4507</v>
      </c>
      <c r="BE33" s="329">
        <v>4514</v>
      </c>
      <c r="BF33" s="329">
        <v>4351</v>
      </c>
      <c r="BG33" s="329">
        <v>4215</v>
      </c>
      <c r="BH33" s="329">
        <v>3954</v>
      </c>
      <c r="BI33" s="329">
        <v>4121</v>
      </c>
      <c r="BJ33" s="329">
        <v>3979</v>
      </c>
      <c r="BK33" s="329">
        <v>3718</v>
      </c>
      <c r="BL33" s="329">
        <v>3651</v>
      </c>
      <c r="BM33" s="329">
        <v>3742</v>
      </c>
      <c r="BN33" s="329">
        <v>3748</v>
      </c>
      <c r="BO33" s="329">
        <v>3852</v>
      </c>
      <c r="BP33" s="329">
        <v>4103</v>
      </c>
      <c r="BQ33" s="329">
        <v>3172</v>
      </c>
      <c r="BR33" s="329">
        <v>2918</v>
      </c>
      <c r="BS33" s="329">
        <v>3048</v>
      </c>
      <c r="BT33" s="329">
        <v>2891</v>
      </c>
      <c r="BU33" s="329">
        <v>2585</v>
      </c>
      <c r="BV33" s="329">
        <v>2431</v>
      </c>
      <c r="BW33" s="329">
        <v>2409</v>
      </c>
      <c r="BX33" s="329">
        <v>2276</v>
      </c>
      <c r="BY33" s="329">
        <v>2291</v>
      </c>
      <c r="BZ33" s="329">
        <v>2021</v>
      </c>
      <c r="CA33" s="329">
        <v>1943</v>
      </c>
      <c r="CB33" s="329">
        <v>1694</v>
      </c>
      <c r="CC33" s="329">
        <v>1667</v>
      </c>
      <c r="CD33" s="329">
        <v>1567</v>
      </c>
      <c r="CE33" s="329">
        <v>1430</v>
      </c>
      <c r="CF33" s="329">
        <v>1259</v>
      </c>
      <c r="CG33" s="329">
        <v>1098</v>
      </c>
      <c r="CH33" s="329">
        <v>975</v>
      </c>
      <c r="CI33" s="329">
        <v>771</v>
      </c>
      <c r="CJ33" s="329">
        <v>730</v>
      </c>
      <c r="CK33" s="319">
        <v>611</v>
      </c>
      <c r="CL33" s="319">
        <v>455</v>
      </c>
      <c r="CM33" s="319">
        <v>387</v>
      </c>
      <c r="CN33" s="319">
        <v>312</v>
      </c>
      <c r="CO33" s="319">
        <v>933</v>
      </c>
      <c r="CP33" s="317"/>
      <c r="CQ33" s="317"/>
      <c r="CR33" s="317"/>
      <c r="CS33" s="317"/>
      <c r="CT33" s="317"/>
      <c r="CU33" s="317"/>
      <c r="CV33" s="317"/>
      <c r="CW33" s="317"/>
      <c r="CX33" s="317"/>
      <c r="CY33" s="317"/>
      <c r="CZ33" s="317"/>
      <c r="DA33" s="317"/>
      <c r="DB33" s="317"/>
      <c r="DC33" s="317"/>
      <c r="DD33" s="317"/>
    </row>
    <row r="34" spans="1:108" ht="12.75" hidden="1" x14ac:dyDescent="0.2">
      <c r="A34" s="328" t="s">
        <v>30</v>
      </c>
      <c r="B34" s="329">
        <v>410312</v>
      </c>
      <c r="C34" s="329">
        <v>4985</v>
      </c>
      <c r="D34" s="329">
        <v>5334</v>
      </c>
      <c r="E34" s="329">
        <v>4770</v>
      </c>
      <c r="F34" s="329">
        <v>5088</v>
      </c>
      <c r="G34" s="329">
        <v>5001</v>
      </c>
      <c r="H34" s="329">
        <v>4684</v>
      </c>
      <c r="I34" s="329">
        <v>4608</v>
      </c>
      <c r="J34" s="329">
        <v>4471</v>
      </c>
      <c r="K34" s="329">
        <v>4287</v>
      </c>
      <c r="L34" s="329">
        <v>4088</v>
      </c>
      <c r="M34" s="329">
        <v>4101</v>
      </c>
      <c r="N34" s="329">
        <v>4088</v>
      </c>
      <c r="O34" s="329">
        <v>4261</v>
      </c>
      <c r="P34" s="329">
        <v>4441</v>
      </c>
      <c r="Q34" s="329">
        <v>4402</v>
      </c>
      <c r="R34" s="329">
        <v>4602</v>
      </c>
      <c r="S34" s="329">
        <v>4764</v>
      </c>
      <c r="T34" s="329">
        <v>4839</v>
      </c>
      <c r="U34" s="329">
        <v>5120</v>
      </c>
      <c r="V34" s="329">
        <v>5532</v>
      </c>
      <c r="W34" s="329">
        <v>6086</v>
      </c>
      <c r="X34" s="329">
        <v>7039</v>
      </c>
      <c r="Y34" s="329">
        <v>6875</v>
      </c>
      <c r="Z34" s="329">
        <v>6907</v>
      </c>
      <c r="AA34" s="329">
        <v>6753</v>
      </c>
      <c r="AB34" s="329">
        <v>6402</v>
      </c>
      <c r="AC34" s="329">
        <v>6497</v>
      </c>
      <c r="AD34" s="329">
        <v>6509</v>
      </c>
      <c r="AE34" s="329">
        <v>6285</v>
      </c>
      <c r="AF34" s="329">
        <v>6480</v>
      </c>
      <c r="AG34" s="329">
        <v>6323</v>
      </c>
      <c r="AH34" s="329">
        <v>6105</v>
      </c>
      <c r="AI34" s="329">
        <v>6163</v>
      </c>
      <c r="AJ34" s="329">
        <v>6180</v>
      </c>
      <c r="AK34" s="329">
        <v>5512</v>
      </c>
      <c r="AL34" s="329">
        <v>5614</v>
      </c>
      <c r="AM34" s="329">
        <v>5700</v>
      </c>
      <c r="AN34" s="329">
        <v>5700</v>
      </c>
      <c r="AO34" s="329">
        <v>5793</v>
      </c>
      <c r="AP34" s="329">
        <v>5975</v>
      </c>
      <c r="AQ34" s="329">
        <v>6113</v>
      </c>
      <c r="AR34" s="329">
        <v>6213</v>
      </c>
      <c r="AS34" s="329">
        <v>5872</v>
      </c>
      <c r="AT34" s="329">
        <v>5991</v>
      </c>
      <c r="AU34" s="329">
        <v>6219</v>
      </c>
      <c r="AV34" s="329">
        <v>6212</v>
      </c>
      <c r="AW34" s="329">
        <v>6046</v>
      </c>
      <c r="AX34" s="329">
        <v>6426</v>
      </c>
      <c r="AY34" s="329">
        <v>6071</v>
      </c>
      <c r="AZ34" s="329">
        <v>6256</v>
      </c>
      <c r="BA34" s="329">
        <v>5936</v>
      </c>
      <c r="BB34" s="329">
        <v>5930</v>
      </c>
      <c r="BC34" s="329">
        <v>5611</v>
      </c>
      <c r="BD34" s="329">
        <v>5485</v>
      </c>
      <c r="BE34" s="329">
        <v>5325</v>
      </c>
      <c r="BF34" s="329">
        <v>5206</v>
      </c>
      <c r="BG34" s="329">
        <v>5082</v>
      </c>
      <c r="BH34" s="329">
        <v>4666</v>
      </c>
      <c r="BI34" s="329">
        <v>4699</v>
      </c>
      <c r="BJ34" s="329">
        <v>4459</v>
      </c>
      <c r="BK34" s="329">
        <v>4477</v>
      </c>
      <c r="BL34" s="329">
        <v>4359</v>
      </c>
      <c r="BM34" s="329">
        <v>4409</v>
      </c>
      <c r="BN34" s="329">
        <v>4464</v>
      </c>
      <c r="BO34" s="329">
        <v>4584</v>
      </c>
      <c r="BP34" s="329">
        <v>4961</v>
      </c>
      <c r="BQ34" s="329">
        <v>3677</v>
      </c>
      <c r="BR34" s="329">
        <v>3528</v>
      </c>
      <c r="BS34" s="329">
        <v>3454</v>
      </c>
      <c r="BT34" s="329">
        <v>3211</v>
      </c>
      <c r="BU34" s="329">
        <v>2973</v>
      </c>
      <c r="BV34" s="329">
        <v>2792</v>
      </c>
      <c r="BW34" s="329">
        <v>2713</v>
      </c>
      <c r="BX34" s="329">
        <v>2688</v>
      </c>
      <c r="BY34" s="329">
        <v>2588</v>
      </c>
      <c r="BZ34" s="329">
        <v>2412</v>
      </c>
      <c r="CA34" s="329">
        <v>2338</v>
      </c>
      <c r="CB34" s="329">
        <v>2195</v>
      </c>
      <c r="CC34" s="329">
        <v>2069</v>
      </c>
      <c r="CD34" s="329">
        <v>1803</v>
      </c>
      <c r="CE34" s="329">
        <v>1740</v>
      </c>
      <c r="CF34" s="329">
        <v>1702</v>
      </c>
      <c r="CG34" s="329">
        <v>1384</v>
      </c>
      <c r="CH34" s="329">
        <v>1274</v>
      </c>
      <c r="CI34" s="329">
        <v>1102</v>
      </c>
      <c r="CJ34" s="329">
        <v>1012</v>
      </c>
      <c r="CK34" s="319">
        <v>862</v>
      </c>
      <c r="CL34" s="319">
        <v>769</v>
      </c>
      <c r="CM34" s="319">
        <v>600</v>
      </c>
      <c r="CN34" s="319">
        <v>472</v>
      </c>
      <c r="CO34" s="319">
        <v>1518</v>
      </c>
      <c r="CP34" s="317"/>
      <c r="CQ34" s="317"/>
      <c r="CR34" s="317"/>
      <c r="CS34" s="317"/>
      <c r="CT34" s="317"/>
      <c r="CU34" s="317"/>
      <c r="CV34" s="317"/>
      <c r="CW34" s="317"/>
      <c r="CX34" s="317"/>
      <c r="CY34" s="317"/>
      <c r="CZ34" s="317"/>
      <c r="DA34" s="317"/>
      <c r="DB34" s="317"/>
      <c r="DC34" s="317"/>
      <c r="DD34" s="317"/>
    </row>
    <row r="35" spans="1:108" ht="12.75" hidden="1" x14ac:dyDescent="0.2">
      <c r="A35" s="328" t="s">
        <v>31</v>
      </c>
      <c r="B35" s="329">
        <v>10693</v>
      </c>
      <c r="C35" s="329">
        <v>122</v>
      </c>
      <c r="D35" s="329">
        <v>110</v>
      </c>
      <c r="E35" s="329">
        <v>101</v>
      </c>
      <c r="F35" s="329">
        <v>129</v>
      </c>
      <c r="G35" s="329">
        <v>107</v>
      </c>
      <c r="H35" s="329">
        <v>123</v>
      </c>
      <c r="I35" s="329">
        <v>107</v>
      </c>
      <c r="J35" s="329">
        <v>103</v>
      </c>
      <c r="K35" s="329">
        <v>112</v>
      </c>
      <c r="L35" s="329">
        <v>101</v>
      </c>
      <c r="M35" s="329">
        <v>100</v>
      </c>
      <c r="N35" s="329">
        <v>94</v>
      </c>
      <c r="O35" s="329">
        <v>101</v>
      </c>
      <c r="P35" s="329">
        <v>137</v>
      </c>
      <c r="Q35" s="329">
        <v>128</v>
      </c>
      <c r="R35" s="329">
        <v>161</v>
      </c>
      <c r="S35" s="329">
        <v>159</v>
      </c>
      <c r="T35" s="329">
        <v>134</v>
      </c>
      <c r="U35" s="329">
        <v>117</v>
      </c>
      <c r="V35" s="329">
        <v>116</v>
      </c>
      <c r="W35" s="329">
        <v>108</v>
      </c>
      <c r="X35" s="329">
        <v>118</v>
      </c>
      <c r="Y35" s="329">
        <v>144</v>
      </c>
      <c r="Z35" s="329">
        <v>111</v>
      </c>
      <c r="AA35" s="329">
        <v>120</v>
      </c>
      <c r="AB35" s="329">
        <v>123</v>
      </c>
      <c r="AC35" s="329">
        <v>112</v>
      </c>
      <c r="AD35" s="329">
        <v>121</v>
      </c>
      <c r="AE35" s="329">
        <v>92</v>
      </c>
      <c r="AF35" s="329">
        <v>110</v>
      </c>
      <c r="AG35" s="329">
        <v>112</v>
      </c>
      <c r="AH35" s="329">
        <v>101</v>
      </c>
      <c r="AI35" s="329">
        <v>109</v>
      </c>
      <c r="AJ35" s="329">
        <v>96</v>
      </c>
      <c r="AK35" s="329">
        <v>108</v>
      </c>
      <c r="AL35" s="329">
        <v>93</v>
      </c>
      <c r="AM35" s="329">
        <v>107</v>
      </c>
      <c r="AN35" s="329">
        <v>111</v>
      </c>
      <c r="AO35" s="329">
        <v>102</v>
      </c>
      <c r="AP35" s="329">
        <v>133</v>
      </c>
      <c r="AQ35" s="329">
        <v>130</v>
      </c>
      <c r="AR35" s="329">
        <v>126</v>
      </c>
      <c r="AS35" s="329">
        <v>158</v>
      </c>
      <c r="AT35" s="329">
        <v>144</v>
      </c>
      <c r="AU35" s="329">
        <v>161</v>
      </c>
      <c r="AV35" s="329">
        <v>187</v>
      </c>
      <c r="AW35" s="329">
        <v>181</v>
      </c>
      <c r="AX35" s="329">
        <v>174</v>
      </c>
      <c r="AY35" s="329">
        <v>167</v>
      </c>
      <c r="AZ35" s="329">
        <v>195</v>
      </c>
      <c r="BA35" s="329">
        <v>170</v>
      </c>
      <c r="BB35" s="329">
        <v>172</v>
      </c>
      <c r="BC35" s="329">
        <v>177</v>
      </c>
      <c r="BD35" s="329">
        <v>162</v>
      </c>
      <c r="BE35" s="329">
        <v>153</v>
      </c>
      <c r="BF35" s="329">
        <v>173</v>
      </c>
      <c r="BG35" s="329">
        <v>142</v>
      </c>
      <c r="BH35" s="329">
        <v>150</v>
      </c>
      <c r="BI35" s="329">
        <v>167</v>
      </c>
      <c r="BJ35" s="329">
        <v>170</v>
      </c>
      <c r="BK35" s="329">
        <v>144</v>
      </c>
      <c r="BL35" s="329">
        <v>158</v>
      </c>
      <c r="BM35" s="329">
        <v>134</v>
      </c>
      <c r="BN35" s="329">
        <v>170</v>
      </c>
      <c r="BO35" s="329">
        <v>150</v>
      </c>
      <c r="BP35" s="329">
        <v>189</v>
      </c>
      <c r="BQ35" s="329">
        <v>130</v>
      </c>
      <c r="BR35" s="329">
        <v>126</v>
      </c>
      <c r="BS35" s="329">
        <v>142</v>
      </c>
      <c r="BT35" s="329">
        <v>130</v>
      </c>
      <c r="BU35" s="329">
        <v>126</v>
      </c>
      <c r="BV35" s="329">
        <v>98</v>
      </c>
      <c r="BW35" s="329">
        <v>133</v>
      </c>
      <c r="BX35" s="329">
        <v>115</v>
      </c>
      <c r="BY35" s="329">
        <v>104</v>
      </c>
      <c r="BZ35" s="329">
        <v>81</v>
      </c>
      <c r="CA35" s="329">
        <v>75</v>
      </c>
      <c r="CB35" s="329">
        <v>82</v>
      </c>
      <c r="CC35" s="329">
        <v>68</v>
      </c>
      <c r="CD35" s="329">
        <v>53</v>
      </c>
      <c r="CE35" s="329">
        <v>57</v>
      </c>
      <c r="CF35" s="329">
        <v>40</v>
      </c>
      <c r="CG35" s="329">
        <v>58</v>
      </c>
      <c r="CH35" s="329">
        <v>51</v>
      </c>
      <c r="CI35" s="329">
        <v>44</v>
      </c>
      <c r="CJ35" s="329">
        <v>31</v>
      </c>
      <c r="CK35" s="319">
        <v>24</v>
      </c>
      <c r="CL35" s="319">
        <v>25</v>
      </c>
      <c r="CM35" s="319">
        <v>27</v>
      </c>
      <c r="CN35" s="319">
        <v>17</v>
      </c>
      <c r="CO35" s="319">
        <v>59</v>
      </c>
      <c r="CP35" s="317"/>
      <c r="CQ35" s="317"/>
      <c r="CR35" s="317"/>
      <c r="CS35" s="317"/>
      <c r="CT35" s="317"/>
      <c r="CU35" s="317"/>
      <c r="CV35" s="317"/>
      <c r="CW35" s="317"/>
      <c r="CX35" s="317"/>
      <c r="CY35" s="317"/>
      <c r="CZ35" s="317"/>
      <c r="DA35" s="317"/>
    </row>
    <row r="36" spans="1:108" ht="12.75" hidden="1" x14ac:dyDescent="0.2">
      <c r="A36" s="328" t="s">
        <v>32</v>
      </c>
      <c r="B36" s="329">
        <v>11771</v>
      </c>
      <c r="C36" s="329">
        <v>143</v>
      </c>
      <c r="D36" s="329">
        <v>150</v>
      </c>
      <c r="E36" s="329">
        <v>169</v>
      </c>
      <c r="F36" s="329">
        <v>145</v>
      </c>
      <c r="G36" s="329">
        <v>133</v>
      </c>
      <c r="H36" s="329">
        <v>145</v>
      </c>
      <c r="I36" s="329">
        <v>130</v>
      </c>
      <c r="J36" s="329">
        <v>153</v>
      </c>
      <c r="K36" s="329">
        <v>147</v>
      </c>
      <c r="L36" s="329">
        <v>139</v>
      </c>
      <c r="M36" s="329">
        <v>141</v>
      </c>
      <c r="N36" s="329">
        <v>124</v>
      </c>
      <c r="O36" s="329">
        <v>158</v>
      </c>
      <c r="P36" s="329">
        <v>136</v>
      </c>
      <c r="Q36" s="329">
        <v>142</v>
      </c>
      <c r="R36" s="329">
        <v>135</v>
      </c>
      <c r="S36" s="329">
        <v>151</v>
      </c>
      <c r="T36" s="329">
        <v>159</v>
      </c>
      <c r="U36" s="329">
        <v>167</v>
      </c>
      <c r="V36" s="329">
        <v>141</v>
      </c>
      <c r="W36" s="329">
        <v>153</v>
      </c>
      <c r="X36" s="329">
        <v>103</v>
      </c>
      <c r="Y36" s="329">
        <v>120</v>
      </c>
      <c r="Z36" s="329">
        <v>135</v>
      </c>
      <c r="AA36" s="329">
        <v>138</v>
      </c>
      <c r="AB36" s="329">
        <v>159</v>
      </c>
      <c r="AC36" s="329">
        <v>140</v>
      </c>
      <c r="AD36" s="329">
        <v>128</v>
      </c>
      <c r="AE36" s="329">
        <v>110</v>
      </c>
      <c r="AF36" s="329">
        <v>128</v>
      </c>
      <c r="AG36" s="329">
        <v>143</v>
      </c>
      <c r="AH36" s="329">
        <v>141</v>
      </c>
      <c r="AI36" s="329">
        <v>135</v>
      </c>
      <c r="AJ36" s="329">
        <v>148</v>
      </c>
      <c r="AK36" s="329">
        <v>120</v>
      </c>
      <c r="AL36" s="329">
        <v>156</v>
      </c>
      <c r="AM36" s="329">
        <v>140</v>
      </c>
      <c r="AN36" s="329">
        <v>146</v>
      </c>
      <c r="AO36" s="329">
        <v>153</v>
      </c>
      <c r="AP36" s="329">
        <v>180</v>
      </c>
      <c r="AQ36" s="329">
        <v>172</v>
      </c>
      <c r="AR36" s="329">
        <v>148</v>
      </c>
      <c r="AS36" s="329">
        <v>162</v>
      </c>
      <c r="AT36" s="329">
        <v>156</v>
      </c>
      <c r="AU36" s="329">
        <v>170</v>
      </c>
      <c r="AV36" s="329">
        <v>177</v>
      </c>
      <c r="AW36" s="329">
        <v>201</v>
      </c>
      <c r="AX36" s="329">
        <v>188</v>
      </c>
      <c r="AY36" s="329">
        <v>187</v>
      </c>
      <c r="AZ36" s="329">
        <v>196</v>
      </c>
      <c r="BA36" s="329">
        <v>166</v>
      </c>
      <c r="BB36" s="329">
        <v>197</v>
      </c>
      <c r="BC36" s="329">
        <v>162</v>
      </c>
      <c r="BD36" s="329">
        <v>171</v>
      </c>
      <c r="BE36" s="329">
        <v>167</v>
      </c>
      <c r="BF36" s="329">
        <v>146</v>
      </c>
      <c r="BG36" s="329">
        <v>165</v>
      </c>
      <c r="BH36" s="329">
        <v>167</v>
      </c>
      <c r="BI36" s="329">
        <v>163</v>
      </c>
      <c r="BJ36" s="329">
        <v>141</v>
      </c>
      <c r="BK36" s="329">
        <v>172</v>
      </c>
      <c r="BL36" s="329">
        <v>158</v>
      </c>
      <c r="BM36" s="329">
        <v>169</v>
      </c>
      <c r="BN36" s="329">
        <v>154</v>
      </c>
      <c r="BO36" s="329">
        <v>173</v>
      </c>
      <c r="BP36" s="329">
        <v>190</v>
      </c>
      <c r="BQ36" s="329">
        <v>121</v>
      </c>
      <c r="BR36" s="329">
        <v>115</v>
      </c>
      <c r="BS36" s="329">
        <v>123</v>
      </c>
      <c r="BT36" s="329">
        <v>132</v>
      </c>
      <c r="BU36" s="329">
        <v>108</v>
      </c>
      <c r="BV36" s="329">
        <v>90</v>
      </c>
      <c r="BW36" s="329">
        <v>106</v>
      </c>
      <c r="BX36" s="329">
        <v>92</v>
      </c>
      <c r="BY36" s="329">
        <v>82</v>
      </c>
      <c r="BZ36" s="329">
        <v>79</v>
      </c>
      <c r="CA36" s="329">
        <v>77</v>
      </c>
      <c r="CB36" s="329">
        <v>65</v>
      </c>
      <c r="CC36" s="329">
        <v>72</v>
      </c>
      <c r="CD36" s="329">
        <v>46</v>
      </c>
      <c r="CE36" s="329">
        <v>46</v>
      </c>
      <c r="CF36" s="329">
        <v>59</v>
      </c>
      <c r="CG36" s="329">
        <v>37</v>
      </c>
      <c r="CH36" s="329">
        <v>42</v>
      </c>
      <c r="CI36" s="329">
        <v>27</v>
      </c>
      <c r="CJ36" s="329">
        <v>30</v>
      </c>
      <c r="CK36" s="319">
        <v>21</v>
      </c>
      <c r="CL36" s="319">
        <v>25</v>
      </c>
      <c r="CM36" s="319">
        <v>18</v>
      </c>
      <c r="CN36" s="319">
        <v>12</v>
      </c>
      <c r="CO36" s="319">
        <v>44</v>
      </c>
      <c r="CP36" s="317"/>
      <c r="CQ36" s="317"/>
      <c r="CR36" s="317"/>
      <c r="CS36" s="317"/>
      <c r="CT36" s="317"/>
      <c r="CU36" s="317"/>
      <c r="CV36" s="317"/>
      <c r="CW36" s="317"/>
      <c r="CX36" s="317"/>
      <c r="CY36" s="317"/>
      <c r="CZ36" s="317"/>
      <c r="DA36" s="317"/>
    </row>
    <row r="37" spans="1:108" ht="12.75" hidden="1" x14ac:dyDescent="0.2">
      <c r="A37" s="328" t="s">
        <v>33</v>
      </c>
      <c r="B37" s="329">
        <v>199589</v>
      </c>
      <c r="C37" s="329">
        <v>2178</v>
      </c>
      <c r="D37" s="329">
        <v>2232</v>
      </c>
      <c r="E37" s="329">
        <v>2112</v>
      </c>
      <c r="F37" s="329">
        <v>2250</v>
      </c>
      <c r="G37" s="329">
        <v>2149</v>
      </c>
      <c r="H37" s="329">
        <v>2102</v>
      </c>
      <c r="I37" s="329">
        <v>1983</v>
      </c>
      <c r="J37" s="329">
        <v>2158</v>
      </c>
      <c r="K37" s="329">
        <v>2110</v>
      </c>
      <c r="L37" s="329">
        <v>2061</v>
      </c>
      <c r="M37" s="329">
        <v>2042</v>
      </c>
      <c r="N37" s="329">
        <v>2215</v>
      </c>
      <c r="O37" s="329">
        <v>2271</v>
      </c>
      <c r="P37" s="329">
        <v>2281</v>
      </c>
      <c r="Q37" s="329">
        <v>2459</v>
      </c>
      <c r="R37" s="329">
        <v>2505</v>
      </c>
      <c r="S37" s="329">
        <v>2431</v>
      </c>
      <c r="T37" s="329">
        <v>2449</v>
      </c>
      <c r="U37" s="329">
        <v>2810</v>
      </c>
      <c r="V37" s="329">
        <v>2848</v>
      </c>
      <c r="W37" s="329">
        <v>3122</v>
      </c>
      <c r="X37" s="329">
        <v>3335</v>
      </c>
      <c r="Y37" s="329">
        <v>2932</v>
      </c>
      <c r="Z37" s="329">
        <v>2895</v>
      </c>
      <c r="AA37" s="329">
        <v>2790</v>
      </c>
      <c r="AB37" s="329">
        <v>2717</v>
      </c>
      <c r="AC37" s="329">
        <v>2649</v>
      </c>
      <c r="AD37" s="329">
        <v>2659</v>
      </c>
      <c r="AE37" s="329">
        <v>2526</v>
      </c>
      <c r="AF37" s="329">
        <v>2523</v>
      </c>
      <c r="AG37" s="329">
        <v>2500</v>
      </c>
      <c r="AH37" s="329">
        <v>2446</v>
      </c>
      <c r="AI37" s="329">
        <v>2260</v>
      </c>
      <c r="AJ37" s="329">
        <v>2307</v>
      </c>
      <c r="AK37" s="329">
        <v>2096</v>
      </c>
      <c r="AL37" s="329">
        <v>2029</v>
      </c>
      <c r="AM37" s="329">
        <v>2145</v>
      </c>
      <c r="AN37" s="329">
        <v>2052</v>
      </c>
      <c r="AO37" s="329">
        <v>2125</v>
      </c>
      <c r="AP37" s="329">
        <v>2289</v>
      </c>
      <c r="AQ37" s="329">
        <v>2509</v>
      </c>
      <c r="AR37" s="329">
        <v>2631</v>
      </c>
      <c r="AS37" s="329">
        <v>2648</v>
      </c>
      <c r="AT37" s="329">
        <v>2782</v>
      </c>
      <c r="AU37" s="329">
        <v>2733</v>
      </c>
      <c r="AV37" s="329">
        <v>2833</v>
      </c>
      <c r="AW37" s="329">
        <v>3055</v>
      </c>
      <c r="AX37" s="329">
        <v>3052</v>
      </c>
      <c r="AY37" s="329">
        <v>3070</v>
      </c>
      <c r="AZ37" s="329">
        <v>3062</v>
      </c>
      <c r="BA37" s="329">
        <v>3027</v>
      </c>
      <c r="BB37" s="329">
        <v>2809</v>
      </c>
      <c r="BC37" s="329">
        <v>2824</v>
      </c>
      <c r="BD37" s="329">
        <v>2841</v>
      </c>
      <c r="BE37" s="329">
        <v>2819</v>
      </c>
      <c r="BF37" s="329">
        <v>2718</v>
      </c>
      <c r="BG37" s="329">
        <v>2557</v>
      </c>
      <c r="BH37" s="329">
        <v>2548</v>
      </c>
      <c r="BI37" s="329">
        <v>2503</v>
      </c>
      <c r="BJ37" s="329">
        <v>2605</v>
      </c>
      <c r="BK37" s="329">
        <v>2400</v>
      </c>
      <c r="BL37" s="329">
        <v>2488</v>
      </c>
      <c r="BM37" s="329">
        <v>2569</v>
      </c>
      <c r="BN37" s="329">
        <v>2588</v>
      </c>
      <c r="BO37" s="329">
        <v>2765</v>
      </c>
      <c r="BP37" s="329">
        <v>3020</v>
      </c>
      <c r="BQ37" s="329">
        <v>2286</v>
      </c>
      <c r="BR37" s="329">
        <v>2073</v>
      </c>
      <c r="BS37" s="329">
        <v>2080</v>
      </c>
      <c r="BT37" s="329">
        <v>1956</v>
      </c>
      <c r="BU37" s="329">
        <v>1828</v>
      </c>
      <c r="BV37" s="329">
        <v>1691</v>
      </c>
      <c r="BW37" s="329">
        <v>1813</v>
      </c>
      <c r="BX37" s="329">
        <v>1708</v>
      </c>
      <c r="BY37" s="329">
        <v>1618</v>
      </c>
      <c r="BZ37" s="329">
        <v>1561</v>
      </c>
      <c r="CA37" s="329">
        <v>1471</v>
      </c>
      <c r="CB37" s="329">
        <v>1430</v>
      </c>
      <c r="CC37" s="329">
        <v>1320</v>
      </c>
      <c r="CD37" s="329">
        <v>1179</v>
      </c>
      <c r="CE37" s="329">
        <v>1171</v>
      </c>
      <c r="CF37" s="329">
        <v>1127</v>
      </c>
      <c r="CG37" s="329">
        <v>947</v>
      </c>
      <c r="CH37" s="329">
        <v>805</v>
      </c>
      <c r="CI37" s="329">
        <v>735</v>
      </c>
      <c r="CJ37" s="329">
        <v>597</v>
      </c>
      <c r="CK37" s="319">
        <v>554</v>
      </c>
      <c r="CL37" s="319">
        <v>454</v>
      </c>
      <c r="CM37" s="319">
        <v>385</v>
      </c>
      <c r="CN37" s="319">
        <v>342</v>
      </c>
      <c r="CO37" s="319">
        <v>959</v>
      </c>
      <c r="CP37" s="317"/>
      <c r="CQ37" s="317"/>
      <c r="CR37" s="317"/>
      <c r="CS37" s="317"/>
      <c r="CT37" s="317"/>
      <c r="CU37" s="317"/>
      <c r="CV37" s="317"/>
      <c r="CW37" s="317"/>
      <c r="CX37" s="317"/>
      <c r="CY37" s="317"/>
      <c r="CZ37" s="317"/>
      <c r="DA37" s="317"/>
    </row>
    <row r="38" spans="1:108" ht="12.75" hidden="1" x14ac:dyDescent="0.2">
      <c r="A38" s="328" t="s">
        <v>34</v>
      </c>
      <c r="B38" s="329">
        <v>13603</v>
      </c>
      <c r="C38" s="329">
        <v>146</v>
      </c>
      <c r="D38" s="329">
        <v>122</v>
      </c>
      <c r="E38" s="329">
        <v>142</v>
      </c>
      <c r="F38" s="329">
        <v>150</v>
      </c>
      <c r="G38" s="329">
        <v>157</v>
      </c>
      <c r="H38" s="329">
        <v>149</v>
      </c>
      <c r="I38" s="329">
        <v>157</v>
      </c>
      <c r="J38" s="329">
        <v>142</v>
      </c>
      <c r="K38" s="329">
        <v>146</v>
      </c>
      <c r="L38" s="329">
        <v>148</v>
      </c>
      <c r="M38" s="329">
        <v>122</v>
      </c>
      <c r="N38" s="329">
        <v>135</v>
      </c>
      <c r="O38" s="329">
        <v>154</v>
      </c>
      <c r="P38" s="329">
        <v>165</v>
      </c>
      <c r="Q38" s="329">
        <v>139</v>
      </c>
      <c r="R38" s="329">
        <v>181</v>
      </c>
      <c r="S38" s="329">
        <v>175</v>
      </c>
      <c r="T38" s="329">
        <v>147</v>
      </c>
      <c r="U38" s="329">
        <v>162</v>
      </c>
      <c r="V38" s="329">
        <v>117</v>
      </c>
      <c r="W38" s="329">
        <v>153</v>
      </c>
      <c r="X38" s="329">
        <v>108</v>
      </c>
      <c r="Y38" s="329">
        <v>132</v>
      </c>
      <c r="Z38" s="329">
        <v>151</v>
      </c>
      <c r="AA38" s="329">
        <v>130</v>
      </c>
      <c r="AB38" s="329">
        <v>148</v>
      </c>
      <c r="AC38" s="329">
        <v>125</v>
      </c>
      <c r="AD38" s="329">
        <v>131</v>
      </c>
      <c r="AE38" s="329">
        <v>115</v>
      </c>
      <c r="AF38" s="329">
        <v>110</v>
      </c>
      <c r="AG38" s="329">
        <v>143</v>
      </c>
      <c r="AH38" s="329">
        <v>129</v>
      </c>
      <c r="AI38" s="329">
        <v>128</v>
      </c>
      <c r="AJ38" s="329">
        <v>143</v>
      </c>
      <c r="AK38" s="329">
        <v>122</v>
      </c>
      <c r="AL38" s="329">
        <v>144</v>
      </c>
      <c r="AM38" s="329">
        <v>148</v>
      </c>
      <c r="AN38" s="329">
        <v>157</v>
      </c>
      <c r="AO38" s="329">
        <v>143</v>
      </c>
      <c r="AP38" s="329">
        <v>168</v>
      </c>
      <c r="AQ38" s="329">
        <v>191</v>
      </c>
      <c r="AR38" s="329">
        <v>208</v>
      </c>
      <c r="AS38" s="329">
        <v>197</v>
      </c>
      <c r="AT38" s="329">
        <v>215</v>
      </c>
      <c r="AU38" s="329">
        <v>209</v>
      </c>
      <c r="AV38" s="329">
        <v>223</v>
      </c>
      <c r="AW38" s="329">
        <v>192</v>
      </c>
      <c r="AX38" s="329">
        <v>195</v>
      </c>
      <c r="AY38" s="329">
        <v>215</v>
      </c>
      <c r="AZ38" s="329">
        <v>206</v>
      </c>
      <c r="BA38" s="329">
        <v>233</v>
      </c>
      <c r="BB38" s="329">
        <v>207</v>
      </c>
      <c r="BC38" s="329">
        <v>213</v>
      </c>
      <c r="BD38" s="329">
        <v>227</v>
      </c>
      <c r="BE38" s="329">
        <v>189</v>
      </c>
      <c r="BF38" s="329">
        <v>206</v>
      </c>
      <c r="BG38" s="329">
        <v>191</v>
      </c>
      <c r="BH38" s="329">
        <v>202</v>
      </c>
      <c r="BI38" s="329">
        <v>186</v>
      </c>
      <c r="BJ38" s="329">
        <v>216</v>
      </c>
      <c r="BK38" s="329">
        <v>198</v>
      </c>
      <c r="BL38" s="329">
        <v>190</v>
      </c>
      <c r="BM38" s="329">
        <v>238</v>
      </c>
      <c r="BN38" s="329">
        <v>228</v>
      </c>
      <c r="BO38" s="329">
        <v>234</v>
      </c>
      <c r="BP38" s="329">
        <v>225</v>
      </c>
      <c r="BQ38" s="329">
        <v>193</v>
      </c>
      <c r="BR38" s="329">
        <v>161</v>
      </c>
      <c r="BS38" s="329">
        <v>183</v>
      </c>
      <c r="BT38" s="329">
        <v>151</v>
      </c>
      <c r="BU38" s="329">
        <v>159</v>
      </c>
      <c r="BV38" s="329">
        <v>133</v>
      </c>
      <c r="BW38" s="329">
        <v>139</v>
      </c>
      <c r="BX38" s="329">
        <v>160</v>
      </c>
      <c r="BY38" s="329">
        <v>132</v>
      </c>
      <c r="BZ38" s="329">
        <v>115</v>
      </c>
      <c r="CA38" s="329">
        <v>101</v>
      </c>
      <c r="CB38" s="329">
        <v>113</v>
      </c>
      <c r="CC38" s="329">
        <v>96</v>
      </c>
      <c r="CD38" s="329">
        <v>82</v>
      </c>
      <c r="CE38" s="329">
        <v>76</v>
      </c>
      <c r="CF38" s="329">
        <v>67</v>
      </c>
      <c r="CG38" s="329">
        <v>55</v>
      </c>
      <c r="CH38" s="329">
        <v>82</v>
      </c>
      <c r="CI38" s="329">
        <v>56</v>
      </c>
      <c r="CJ38" s="329">
        <v>53</v>
      </c>
      <c r="CK38" s="319">
        <v>44</v>
      </c>
      <c r="CL38" s="319">
        <v>31</v>
      </c>
      <c r="CM38" s="319">
        <v>24</v>
      </c>
      <c r="CN38" s="319">
        <v>24</v>
      </c>
      <c r="CO38" s="319">
        <v>55</v>
      </c>
      <c r="CP38" s="317"/>
      <c r="CQ38" s="317"/>
      <c r="CR38" s="317"/>
      <c r="CS38" s="317"/>
      <c r="CT38" s="317"/>
      <c r="CU38" s="317"/>
      <c r="CV38" s="317"/>
      <c r="CW38" s="317"/>
      <c r="CX38" s="317"/>
      <c r="CY38" s="317"/>
      <c r="CZ38" s="317"/>
      <c r="DA38" s="317"/>
    </row>
    <row r="39" spans="1:108" ht="12.75" hidden="1" x14ac:dyDescent="0.2">
      <c r="A39" s="320"/>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0"/>
      <c r="CN39" s="320"/>
      <c r="CO39" s="320"/>
      <c r="CP39" s="317"/>
      <c r="CQ39" s="317"/>
      <c r="CR39" s="317"/>
      <c r="CS39" s="317"/>
      <c r="CT39" s="317"/>
      <c r="CU39" s="317"/>
      <c r="CV39" s="317"/>
      <c r="CW39" s="317"/>
      <c r="CX39" s="317"/>
      <c r="CY39" s="317"/>
      <c r="CZ39" s="317"/>
      <c r="DA39" s="317"/>
    </row>
    <row r="40" spans="1:108" ht="12.75" hidden="1" x14ac:dyDescent="0.2">
      <c r="A40" s="320"/>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1"/>
      <c r="AG40" s="321"/>
      <c r="AH40" s="321"/>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1"/>
      <c r="BJ40" s="321"/>
      <c r="BK40" s="321"/>
      <c r="BL40" s="320"/>
      <c r="BM40" s="320"/>
      <c r="BN40" s="320"/>
      <c r="BO40" s="320"/>
      <c r="BP40" s="320"/>
      <c r="BQ40" s="320"/>
      <c r="BR40" s="320"/>
      <c r="BS40" s="320"/>
      <c r="BT40" s="320"/>
      <c r="BU40" s="320"/>
      <c r="BV40" s="320"/>
      <c r="BW40" s="320"/>
      <c r="BX40" s="320"/>
      <c r="BY40" s="320"/>
      <c r="BZ40" s="320"/>
      <c r="CA40" s="320"/>
      <c r="CB40" s="320"/>
      <c r="CC40" s="320"/>
      <c r="CD40" s="320"/>
      <c r="CE40" s="320"/>
      <c r="CF40" s="320"/>
      <c r="CG40" s="320"/>
      <c r="CH40" s="320"/>
      <c r="CI40" s="320"/>
      <c r="CJ40" s="320"/>
      <c r="CK40" s="320"/>
      <c r="CL40" s="320"/>
      <c r="CM40" s="1020" t="s">
        <v>346</v>
      </c>
      <c r="CN40" s="1020"/>
      <c r="CO40" s="1020"/>
      <c r="CP40" s="317"/>
      <c r="CQ40" s="317"/>
      <c r="CR40" s="317"/>
      <c r="CS40" s="317"/>
      <c r="CT40" s="317"/>
      <c r="CU40" s="317"/>
      <c r="CV40" s="317"/>
      <c r="CW40" s="317"/>
      <c r="CX40" s="317"/>
      <c r="CY40" s="317"/>
      <c r="CZ40" s="317"/>
      <c r="DA40" s="317"/>
    </row>
    <row r="41" spans="1:108" ht="12.75" hidden="1" x14ac:dyDescent="0.2">
      <c r="A41" s="318" t="s">
        <v>48</v>
      </c>
      <c r="B41" s="326" t="s">
        <v>119</v>
      </c>
      <c r="C41" s="326">
        <v>0</v>
      </c>
      <c r="D41" s="326">
        <v>1</v>
      </c>
      <c r="E41" s="326">
        <v>2</v>
      </c>
      <c r="F41" s="326">
        <v>3</v>
      </c>
      <c r="G41" s="326">
        <v>4</v>
      </c>
      <c r="H41" s="326">
        <v>5</v>
      </c>
      <c r="I41" s="326">
        <v>6</v>
      </c>
      <c r="J41" s="326">
        <v>7</v>
      </c>
      <c r="K41" s="326">
        <v>8</v>
      </c>
      <c r="L41" s="326">
        <v>9</v>
      </c>
      <c r="M41" s="326">
        <v>10</v>
      </c>
      <c r="N41" s="326">
        <v>11</v>
      </c>
      <c r="O41" s="326">
        <v>12</v>
      </c>
      <c r="P41" s="326">
        <v>13</v>
      </c>
      <c r="Q41" s="326">
        <v>14</v>
      </c>
      <c r="R41" s="326">
        <v>15</v>
      </c>
      <c r="S41" s="326">
        <v>16</v>
      </c>
      <c r="T41" s="326">
        <v>17</v>
      </c>
      <c r="U41" s="327">
        <v>18</v>
      </c>
      <c r="V41" s="326">
        <v>19</v>
      </c>
      <c r="W41" s="326">
        <v>20</v>
      </c>
      <c r="X41" s="326">
        <v>21</v>
      </c>
      <c r="Y41" s="326">
        <v>22</v>
      </c>
      <c r="Z41" s="326">
        <v>23</v>
      </c>
      <c r="AA41" s="326">
        <v>24</v>
      </c>
      <c r="AB41" s="326">
        <v>25</v>
      </c>
      <c r="AC41" s="326">
        <v>26</v>
      </c>
      <c r="AD41" s="326">
        <v>27</v>
      </c>
      <c r="AE41" s="326">
        <v>28</v>
      </c>
      <c r="AF41" s="326">
        <v>29</v>
      </c>
      <c r="AG41" s="326">
        <v>30</v>
      </c>
      <c r="AH41" s="326">
        <v>31</v>
      </c>
      <c r="AI41" s="326">
        <v>32</v>
      </c>
      <c r="AJ41" s="326">
        <v>33</v>
      </c>
      <c r="AK41" s="326">
        <v>34</v>
      </c>
      <c r="AL41" s="326">
        <v>35</v>
      </c>
      <c r="AM41" s="326">
        <v>36</v>
      </c>
      <c r="AN41" s="326">
        <v>37</v>
      </c>
      <c r="AO41" s="326">
        <v>38</v>
      </c>
      <c r="AP41" s="326">
        <v>39</v>
      </c>
      <c r="AQ41" s="326">
        <v>40</v>
      </c>
      <c r="AR41" s="326">
        <v>41</v>
      </c>
      <c r="AS41" s="326">
        <v>42</v>
      </c>
      <c r="AT41" s="326">
        <v>43</v>
      </c>
      <c r="AU41" s="326">
        <v>44</v>
      </c>
      <c r="AV41" s="326">
        <v>45</v>
      </c>
      <c r="AW41" s="326">
        <v>46</v>
      </c>
      <c r="AX41" s="326">
        <v>47</v>
      </c>
      <c r="AY41" s="326">
        <v>48</v>
      </c>
      <c r="AZ41" s="326">
        <v>49</v>
      </c>
      <c r="BA41" s="326">
        <v>50</v>
      </c>
      <c r="BB41" s="326">
        <v>51</v>
      </c>
      <c r="BC41" s="326">
        <v>52</v>
      </c>
      <c r="BD41" s="326">
        <v>53</v>
      </c>
      <c r="BE41" s="326">
        <v>54</v>
      </c>
      <c r="BF41" s="326">
        <v>55</v>
      </c>
      <c r="BG41" s="326">
        <v>56</v>
      </c>
      <c r="BH41" s="326">
        <v>57</v>
      </c>
      <c r="BI41" s="326">
        <v>58</v>
      </c>
      <c r="BJ41" s="326">
        <v>59</v>
      </c>
      <c r="BK41" s="326">
        <v>60</v>
      </c>
      <c r="BL41" s="326">
        <v>61</v>
      </c>
      <c r="BM41" s="326">
        <v>62</v>
      </c>
      <c r="BN41" s="326">
        <v>63</v>
      </c>
      <c r="BO41" s="326">
        <v>64</v>
      </c>
      <c r="BP41" s="326">
        <v>65</v>
      </c>
      <c r="BQ41" s="326">
        <v>66</v>
      </c>
      <c r="BR41" s="326">
        <v>67</v>
      </c>
      <c r="BS41" s="326">
        <v>68</v>
      </c>
      <c r="BT41" s="326">
        <v>69</v>
      </c>
      <c r="BU41" s="326">
        <v>70</v>
      </c>
      <c r="BV41" s="326">
        <v>71</v>
      </c>
      <c r="BW41" s="326">
        <v>72</v>
      </c>
      <c r="BX41" s="326">
        <v>73</v>
      </c>
      <c r="BY41" s="326">
        <v>74</v>
      </c>
      <c r="BZ41" s="326">
        <v>75</v>
      </c>
      <c r="CA41" s="326">
        <v>76</v>
      </c>
      <c r="CB41" s="326">
        <v>77</v>
      </c>
      <c r="CC41" s="326">
        <v>78</v>
      </c>
      <c r="CD41" s="326">
        <v>79</v>
      </c>
      <c r="CE41" s="326">
        <v>80</v>
      </c>
      <c r="CF41" s="326">
        <v>81</v>
      </c>
      <c r="CG41" s="326">
        <v>82</v>
      </c>
      <c r="CH41" s="326">
        <v>83</v>
      </c>
      <c r="CI41" s="326">
        <v>84</v>
      </c>
      <c r="CJ41" s="326">
        <v>85</v>
      </c>
      <c r="CK41" s="326">
        <v>86</v>
      </c>
      <c r="CL41" s="326">
        <v>87</v>
      </c>
      <c r="CM41" s="326">
        <v>88</v>
      </c>
      <c r="CN41" s="326">
        <v>89</v>
      </c>
      <c r="CO41" s="326" t="s">
        <v>138</v>
      </c>
      <c r="CP41" s="317"/>
      <c r="CQ41" s="317"/>
      <c r="CR41" s="317"/>
      <c r="CS41" s="317"/>
      <c r="CT41" s="317"/>
      <c r="CU41" s="317"/>
      <c r="CV41" s="317"/>
      <c r="CW41" s="317"/>
      <c r="CX41" s="317"/>
      <c r="CY41" s="317"/>
      <c r="CZ41" s="317"/>
      <c r="DA41" s="317"/>
    </row>
    <row r="42" spans="1:108" ht="12.75" hidden="1" x14ac:dyDescent="0.2">
      <c r="A42" s="318" t="s">
        <v>22</v>
      </c>
      <c r="B42" s="329">
        <v>2736460</v>
      </c>
      <c r="C42" s="329">
        <v>28511</v>
      </c>
      <c r="D42" s="329">
        <v>29592</v>
      </c>
      <c r="E42" s="329">
        <v>28369</v>
      </c>
      <c r="F42" s="329">
        <v>29281</v>
      </c>
      <c r="G42" s="329">
        <v>29090</v>
      </c>
      <c r="H42" s="329">
        <v>27836</v>
      </c>
      <c r="I42" s="329">
        <v>27400</v>
      </c>
      <c r="J42" s="329">
        <v>26945</v>
      </c>
      <c r="K42" s="329">
        <v>26391</v>
      </c>
      <c r="L42" s="329">
        <v>25875</v>
      </c>
      <c r="M42" s="329">
        <v>25828</v>
      </c>
      <c r="N42" s="329">
        <v>26965</v>
      </c>
      <c r="O42" s="329">
        <v>27231</v>
      </c>
      <c r="P42" s="329">
        <v>28423</v>
      </c>
      <c r="Q42" s="329">
        <v>29073</v>
      </c>
      <c r="R42" s="329">
        <v>29981</v>
      </c>
      <c r="S42" s="329">
        <v>29672</v>
      </c>
      <c r="T42" s="329">
        <v>30226</v>
      </c>
      <c r="U42" s="329">
        <v>32141</v>
      </c>
      <c r="V42" s="329">
        <v>34363</v>
      </c>
      <c r="W42" s="329">
        <v>37578</v>
      </c>
      <c r="X42" s="329">
        <v>38295</v>
      </c>
      <c r="Y42" s="329">
        <v>37065</v>
      </c>
      <c r="Z42" s="329">
        <v>36508</v>
      </c>
      <c r="AA42" s="329">
        <v>36746</v>
      </c>
      <c r="AB42" s="329">
        <v>36013</v>
      </c>
      <c r="AC42" s="329">
        <v>35392</v>
      </c>
      <c r="AD42" s="329">
        <v>35533</v>
      </c>
      <c r="AE42" s="329">
        <v>34331</v>
      </c>
      <c r="AF42" s="329">
        <v>35044</v>
      </c>
      <c r="AG42" s="329">
        <v>35749</v>
      </c>
      <c r="AH42" s="329">
        <v>35185</v>
      </c>
      <c r="AI42" s="329">
        <v>34552</v>
      </c>
      <c r="AJ42" s="329">
        <v>32996</v>
      </c>
      <c r="AK42" s="329">
        <v>31199</v>
      </c>
      <c r="AL42" s="329">
        <v>30243</v>
      </c>
      <c r="AM42" s="329">
        <v>32286</v>
      </c>
      <c r="AN42" s="329">
        <v>32944</v>
      </c>
      <c r="AO42" s="329">
        <v>33118</v>
      </c>
      <c r="AP42" s="329">
        <v>35259</v>
      </c>
      <c r="AQ42" s="329">
        <v>38025</v>
      </c>
      <c r="AR42" s="329">
        <v>39777</v>
      </c>
      <c r="AS42" s="329">
        <v>39221</v>
      </c>
      <c r="AT42" s="329">
        <v>40668</v>
      </c>
      <c r="AU42" s="329">
        <v>41583</v>
      </c>
      <c r="AV42" s="329">
        <v>41445</v>
      </c>
      <c r="AW42" s="329">
        <v>41474</v>
      </c>
      <c r="AX42" s="329">
        <v>42793</v>
      </c>
      <c r="AY42" s="329">
        <v>42732</v>
      </c>
      <c r="AZ42" s="329">
        <v>42321</v>
      </c>
      <c r="BA42" s="329">
        <v>40980</v>
      </c>
      <c r="BB42" s="329">
        <v>40255</v>
      </c>
      <c r="BC42" s="329">
        <v>38679</v>
      </c>
      <c r="BD42" s="329">
        <v>38805</v>
      </c>
      <c r="BE42" s="329">
        <v>37747</v>
      </c>
      <c r="BF42" s="329">
        <v>36621</v>
      </c>
      <c r="BG42" s="329">
        <v>35524</v>
      </c>
      <c r="BH42" s="329">
        <v>34169</v>
      </c>
      <c r="BI42" s="329">
        <v>33673</v>
      </c>
      <c r="BJ42" s="329">
        <v>33103</v>
      </c>
      <c r="BK42" s="329">
        <v>32025</v>
      </c>
      <c r="BL42" s="329">
        <v>32486</v>
      </c>
      <c r="BM42" s="329">
        <v>32321</v>
      </c>
      <c r="BN42" s="329">
        <v>33485</v>
      </c>
      <c r="BO42" s="329">
        <v>34524</v>
      </c>
      <c r="BP42" s="329">
        <v>37630</v>
      </c>
      <c r="BQ42" s="329">
        <v>28422</v>
      </c>
      <c r="BR42" s="329">
        <v>27338</v>
      </c>
      <c r="BS42" s="329">
        <v>27723</v>
      </c>
      <c r="BT42" s="329">
        <v>27285</v>
      </c>
      <c r="BU42" s="329">
        <v>25294</v>
      </c>
      <c r="BV42" s="329">
        <v>23727</v>
      </c>
      <c r="BW42" s="329">
        <v>24167</v>
      </c>
      <c r="BX42" s="329">
        <v>23668</v>
      </c>
      <c r="BY42" s="329">
        <v>23058</v>
      </c>
      <c r="BZ42" s="329">
        <v>22378</v>
      </c>
      <c r="CA42" s="329">
        <v>21634</v>
      </c>
      <c r="CB42" s="329">
        <v>20635</v>
      </c>
      <c r="CC42" s="329">
        <v>19317</v>
      </c>
      <c r="CD42" s="329">
        <v>18240</v>
      </c>
      <c r="CE42" s="329">
        <v>18186</v>
      </c>
      <c r="CF42" s="333">
        <v>16854</v>
      </c>
      <c r="CG42" s="333">
        <v>15639</v>
      </c>
      <c r="CH42" s="334">
        <v>14265</v>
      </c>
      <c r="CI42" s="334">
        <v>12770</v>
      </c>
      <c r="CJ42" s="334">
        <v>11771</v>
      </c>
      <c r="CK42" s="319">
        <v>10847</v>
      </c>
      <c r="CL42" s="319">
        <v>9384</v>
      </c>
      <c r="CM42" s="319">
        <v>8392</v>
      </c>
      <c r="CN42" s="319">
        <v>7105</v>
      </c>
      <c r="CO42" s="319">
        <v>27066</v>
      </c>
      <c r="CP42" s="317"/>
      <c r="CQ42" s="317"/>
      <c r="CR42" s="317"/>
      <c r="CS42" s="317"/>
      <c r="CT42" s="317"/>
      <c r="CU42" s="317"/>
      <c r="CV42" s="317"/>
      <c r="CW42" s="317"/>
      <c r="CX42" s="317"/>
      <c r="CY42" s="317"/>
      <c r="CZ42" s="317"/>
      <c r="DA42" s="317"/>
    </row>
    <row r="43" spans="1:108" ht="12.75" hidden="1" x14ac:dyDescent="0.2">
      <c r="A43" s="328" t="s">
        <v>23</v>
      </c>
      <c r="B43" s="329">
        <v>194536</v>
      </c>
      <c r="C43" s="329">
        <v>1902</v>
      </c>
      <c r="D43" s="329">
        <v>1986</v>
      </c>
      <c r="E43" s="329">
        <v>1864</v>
      </c>
      <c r="F43" s="329">
        <v>2010</v>
      </c>
      <c r="G43" s="329">
        <v>1938</v>
      </c>
      <c r="H43" s="329">
        <v>1922</v>
      </c>
      <c r="I43" s="329">
        <v>1896</v>
      </c>
      <c r="J43" s="329">
        <v>1908</v>
      </c>
      <c r="K43" s="329">
        <v>1901</v>
      </c>
      <c r="L43" s="329">
        <v>1858</v>
      </c>
      <c r="M43" s="329">
        <v>1881</v>
      </c>
      <c r="N43" s="329">
        <v>1915</v>
      </c>
      <c r="O43" s="329">
        <v>1935</v>
      </c>
      <c r="P43" s="329">
        <v>2049</v>
      </c>
      <c r="Q43" s="329">
        <v>2165</v>
      </c>
      <c r="R43" s="329">
        <v>2212</v>
      </c>
      <c r="S43" s="329">
        <v>2207</v>
      </c>
      <c r="T43" s="329">
        <v>2193</v>
      </c>
      <c r="U43" s="329">
        <v>2321</v>
      </c>
      <c r="V43" s="329">
        <v>2161</v>
      </c>
      <c r="W43" s="329">
        <v>2138</v>
      </c>
      <c r="X43" s="329">
        <v>2185</v>
      </c>
      <c r="Y43" s="329">
        <v>2116</v>
      </c>
      <c r="Z43" s="329">
        <v>2102</v>
      </c>
      <c r="AA43" s="329">
        <v>2202</v>
      </c>
      <c r="AB43" s="329">
        <v>2161</v>
      </c>
      <c r="AC43" s="329">
        <v>2129</v>
      </c>
      <c r="AD43" s="329">
        <v>2029</v>
      </c>
      <c r="AE43" s="329">
        <v>1950</v>
      </c>
      <c r="AF43" s="329">
        <v>1921</v>
      </c>
      <c r="AG43" s="329">
        <v>2098</v>
      </c>
      <c r="AH43" s="329">
        <v>2127</v>
      </c>
      <c r="AI43" s="329">
        <v>2088</v>
      </c>
      <c r="AJ43" s="329">
        <v>2010</v>
      </c>
      <c r="AK43" s="329">
        <v>1960</v>
      </c>
      <c r="AL43" s="329">
        <v>1885</v>
      </c>
      <c r="AM43" s="329">
        <v>2131</v>
      </c>
      <c r="AN43" s="329">
        <v>2279</v>
      </c>
      <c r="AO43" s="329">
        <v>2198</v>
      </c>
      <c r="AP43" s="329">
        <v>2394</v>
      </c>
      <c r="AQ43" s="329">
        <v>2707</v>
      </c>
      <c r="AR43" s="329">
        <v>2823</v>
      </c>
      <c r="AS43" s="329">
        <v>2830</v>
      </c>
      <c r="AT43" s="329">
        <v>2851</v>
      </c>
      <c r="AU43" s="329">
        <v>3016</v>
      </c>
      <c r="AV43" s="329">
        <v>3080</v>
      </c>
      <c r="AW43" s="329">
        <v>3018</v>
      </c>
      <c r="AX43" s="329">
        <v>3158</v>
      </c>
      <c r="AY43" s="329">
        <v>3063</v>
      </c>
      <c r="AZ43" s="329">
        <v>3157</v>
      </c>
      <c r="BA43" s="329">
        <v>2934</v>
      </c>
      <c r="BB43" s="329">
        <v>2909</v>
      </c>
      <c r="BC43" s="329">
        <v>2806</v>
      </c>
      <c r="BD43" s="329">
        <v>2850</v>
      </c>
      <c r="BE43" s="329">
        <v>2844</v>
      </c>
      <c r="BF43" s="329">
        <v>2761</v>
      </c>
      <c r="BG43" s="329">
        <v>2642</v>
      </c>
      <c r="BH43" s="329">
        <v>2596</v>
      </c>
      <c r="BI43" s="329">
        <v>2631</v>
      </c>
      <c r="BJ43" s="329">
        <v>2638</v>
      </c>
      <c r="BK43" s="329">
        <v>2541</v>
      </c>
      <c r="BL43" s="329">
        <v>2520</v>
      </c>
      <c r="BM43" s="329">
        <v>2496</v>
      </c>
      <c r="BN43" s="329">
        <v>2700</v>
      </c>
      <c r="BO43" s="329">
        <v>2800</v>
      </c>
      <c r="BP43" s="329">
        <v>3134</v>
      </c>
      <c r="BQ43" s="329">
        <v>2313</v>
      </c>
      <c r="BR43" s="329">
        <v>2280</v>
      </c>
      <c r="BS43" s="329">
        <v>2281</v>
      </c>
      <c r="BT43" s="329">
        <v>2243</v>
      </c>
      <c r="BU43" s="329">
        <v>2164</v>
      </c>
      <c r="BV43" s="329">
        <v>1936</v>
      </c>
      <c r="BW43" s="329">
        <v>1989</v>
      </c>
      <c r="BX43" s="329">
        <v>1783</v>
      </c>
      <c r="BY43" s="329">
        <v>1879</v>
      </c>
      <c r="BZ43" s="329">
        <v>1799</v>
      </c>
      <c r="CA43" s="329">
        <v>1673</v>
      </c>
      <c r="CB43" s="329">
        <v>1603</v>
      </c>
      <c r="CC43" s="329">
        <v>1533</v>
      </c>
      <c r="CD43" s="329">
        <v>1467</v>
      </c>
      <c r="CE43" s="329">
        <v>1420</v>
      </c>
      <c r="CF43" s="333">
        <v>1300</v>
      </c>
      <c r="CG43" s="333">
        <v>1189</v>
      </c>
      <c r="CH43" s="334">
        <v>1051</v>
      </c>
      <c r="CI43" s="334">
        <v>1000</v>
      </c>
      <c r="CJ43" s="334">
        <v>832</v>
      </c>
      <c r="CK43" s="319">
        <v>873</v>
      </c>
      <c r="CL43" s="319">
        <v>718</v>
      </c>
      <c r="CM43" s="319">
        <v>640</v>
      </c>
      <c r="CN43" s="319">
        <v>539</v>
      </c>
      <c r="CO43" s="319">
        <v>2199</v>
      </c>
      <c r="CP43" s="317"/>
      <c r="CQ43" s="317"/>
      <c r="CR43" s="317"/>
      <c r="CS43" s="317"/>
      <c r="CT43" s="317"/>
      <c r="CU43" s="317"/>
      <c r="CV43" s="317"/>
      <c r="CW43" s="317"/>
      <c r="CX43" s="317"/>
      <c r="CY43" s="317"/>
      <c r="CZ43" s="317"/>
      <c r="DA43" s="317"/>
    </row>
    <row r="44" spans="1:108" ht="12.75" hidden="1" x14ac:dyDescent="0.2">
      <c r="A44" s="328" t="s">
        <v>24</v>
      </c>
      <c r="B44" s="329">
        <v>58531</v>
      </c>
      <c r="C44" s="329">
        <v>549</v>
      </c>
      <c r="D44" s="329">
        <v>516</v>
      </c>
      <c r="E44" s="329">
        <v>540</v>
      </c>
      <c r="F44" s="329">
        <v>584</v>
      </c>
      <c r="G44" s="329">
        <v>630</v>
      </c>
      <c r="H44" s="329">
        <v>593</v>
      </c>
      <c r="I44" s="329">
        <v>553</v>
      </c>
      <c r="J44" s="329">
        <v>594</v>
      </c>
      <c r="K44" s="329">
        <v>586</v>
      </c>
      <c r="L44" s="329">
        <v>535</v>
      </c>
      <c r="M44" s="329">
        <v>605</v>
      </c>
      <c r="N44" s="329">
        <v>585</v>
      </c>
      <c r="O44" s="329">
        <v>651</v>
      </c>
      <c r="P44" s="329">
        <v>594</v>
      </c>
      <c r="Q44" s="329">
        <v>651</v>
      </c>
      <c r="R44" s="329">
        <v>648</v>
      </c>
      <c r="S44" s="329">
        <v>651</v>
      </c>
      <c r="T44" s="329">
        <v>630</v>
      </c>
      <c r="U44" s="329">
        <v>594</v>
      </c>
      <c r="V44" s="329">
        <v>622</v>
      </c>
      <c r="W44" s="329">
        <v>530</v>
      </c>
      <c r="X44" s="329">
        <v>536</v>
      </c>
      <c r="Y44" s="329">
        <v>566</v>
      </c>
      <c r="Z44" s="329">
        <v>496</v>
      </c>
      <c r="AA44" s="329">
        <v>485</v>
      </c>
      <c r="AB44" s="329">
        <v>506</v>
      </c>
      <c r="AC44" s="329">
        <v>489</v>
      </c>
      <c r="AD44" s="329">
        <v>522</v>
      </c>
      <c r="AE44" s="329">
        <v>515</v>
      </c>
      <c r="AF44" s="329">
        <v>557</v>
      </c>
      <c r="AG44" s="329">
        <v>544</v>
      </c>
      <c r="AH44" s="329">
        <v>532</v>
      </c>
      <c r="AI44" s="329">
        <v>539</v>
      </c>
      <c r="AJ44" s="329">
        <v>514</v>
      </c>
      <c r="AK44" s="329">
        <v>488</v>
      </c>
      <c r="AL44" s="329">
        <v>529</v>
      </c>
      <c r="AM44" s="329">
        <v>584</v>
      </c>
      <c r="AN44" s="329">
        <v>654</v>
      </c>
      <c r="AO44" s="329">
        <v>679</v>
      </c>
      <c r="AP44" s="329">
        <v>738</v>
      </c>
      <c r="AQ44" s="329">
        <v>832</v>
      </c>
      <c r="AR44" s="329">
        <v>873</v>
      </c>
      <c r="AS44" s="329">
        <v>831</v>
      </c>
      <c r="AT44" s="329">
        <v>911</v>
      </c>
      <c r="AU44" s="329">
        <v>897</v>
      </c>
      <c r="AV44" s="329">
        <v>968</v>
      </c>
      <c r="AW44" s="329">
        <v>937</v>
      </c>
      <c r="AX44" s="329">
        <v>966</v>
      </c>
      <c r="AY44" s="329">
        <v>961</v>
      </c>
      <c r="AZ44" s="329">
        <v>965</v>
      </c>
      <c r="BA44" s="329">
        <v>858</v>
      </c>
      <c r="BB44" s="329">
        <v>868</v>
      </c>
      <c r="BC44" s="329">
        <v>911</v>
      </c>
      <c r="BD44" s="329">
        <v>908</v>
      </c>
      <c r="BE44" s="329">
        <v>885</v>
      </c>
      <c r="BF44" s="329">
        <v>874</v>
      </c>
      <c r="BG44" s="329">
        <v>832</v>
      </c>
      <c r="BH44" s="329">
        <v>807</v>
      </c>
      <c r="BI44" s="329">
        <v>821</v>
      </c>
      <c r="BJ44" s="329">
        <v>817</v>
      </c>
      <c r="BK44" s="329">
        <v>771</v>
      </c>
      <c r="BL44" s="329">
        <v>830</v>
      </c>
      <c r="BM44" s="329">
        <v>839</v>
      </c>
      <c r="BN44" s="329">
        <v>875</v>
      </c>
      <c r="BO44" s="329">
        <v>923</v>
      </c>
      <c r="BP44" s="329">
        <v>1072</v>
      </c>
      <c r="BQ44" s="329">
        <v>750</v>
      </c>
      <c r="BR44" s="329">
        <v>736</v>
      </c>
      <c r="BS44" s="329">
        <v>749</v>
      </c>
      <c r="BT44" s="329">
        <v>736</v>
      </c>
      <c r="BU44" s="329">
        <v>644</v>
      </c>
      <c r="BV44" s="329">
        <v>632</v>
      </c>
      <c r="BW44" s="329">
        <v>633</v>
      </c>
      <c r="BX44" s="329">
        <v>654</v>
      </c>
      <c r="BY44" s="329">
        <v>589</v>
      </c>
      <c r="BZ44" s="329">
        <v>594</v>
      </c>
      <c r="CA44" s="329">
        <v>503</v>
      </c>
      <c r="CB44" s="329">
        <v>510</v>
      </c>
      <c r="CC44" s="329">
        <v>490</v>
      </c>
      <c r="CD44" s="329">
        <v>491</v>
      </c>
      <c r="CE44" s="329">
        <v>443</v>
      </c>
      <c r="CF44" s="333">
        <v>418</v>
      </c>
      <c r="CG44" s="333">
        <v>383</v>
      </c>
      <c r="CH44" s="334">
        <v>360</v>
      </c>
      <c r="CI44" s="334">
        <v>323</v>
      </c>
      <c r="CJ44" s="334">
        <v>298</v>
      </c>
      <c r="CK44" s="319">
        <v>275</v>
      </c>
      <c r="CL44" s="319">
        <v>254</v>
      </c>
      <c r="CM44" s="319">
        <v>234</v>
      </c>
      <c r="CN44" s="319">
        <v>178</v>
      </c>
      <c r="CO44" s="319">
        <v>708</v>
      </c>
      <c r="CP44" s="317"/>
      <c r="CQ44" s="317"/>
      <c r="CR44" s="317"/>
      <c r="CS44" s="317"/>
      <c r="CT44" s="317"/>
      <c r="CU44" s="317"/>
      <c r="CV44" s="317"/>
      <c r="CW44" s="317"/>
      <c r="CX44" s="317"/>
      <c r="CY44" s="317"/>
      <c r="CZ44" s="317"/>
      <c r="DA44" s="317"/>
    </row>
    <row r="45" spans="1:108" ht="12.75" hidden="1" x14ac:dyDescent="0.2">
      <c r="A45" s="328" t="s">
        <v>25</v>
      </c>
      <c r="B45" s="329">
        <v>77624</v>
      </c>
      <c r="C45" s="329">
        <v>664</v>
      </c>
      <c r="D45" s="329">
        <v>754</v>
      </c>
      <c r="E45" s="329">
        <v>753</v>
      </c>
      <c r="F45" s="329">
        <v>756</v>
      </c>
      <c r="G45" s="329">
        <v>771</v>
      </c>
      <c r="H45" s="329">
        <v>756</v>
      </c>
      <c r="I45" s="329">
        <v>741</v>
      </c>
      <c r="J45" s="329">
        <v>765</v>
      </c>
      <c r="K45" s="329">
        <v>712</v>
      </c>
      <c r="L45" s="329">
        <v>711</v>
      </c>
      <c r="M45" s="329">
        <v>659</v>
      </c>
      <c r="N45" s="329">
        <v>716</v>
      </c>
      <c r="O45" s="329">
        <v>725</v>
      </c>
      <c r="P45" s="329">
        <v>751</v>
      </c>
      <c r="Q45" s="329">
        <v>885</v>
      </c>
      <c r="R45" s="329">
        <v>868</v>
      </c>
      <c r="S45" s="329">
        <v>847</v>
      </c>
      <c r="T45" s="329">
        <v>872</v>
      </c>
      <c r="U45" s="329">
        <v>881</v>
      </c>
      <c r="V45" s="329">
        <v>790</v>
      </c>
      <c r="W45" s="329">
        <v>741</v>
      </c>
      <c r="X45" s="329">
        <v>748</v>
      </c>
      <c r="Y45" s="329">
        <v>724</v>
      </c>
      <c r="Z45" s="329">
        <v>735</v>
      </c>
      <c r="AA45" s="329">
        <v>843</v>
      </c>
      <c r="AB45" s="329">
        <v>778</v>
      </c>
      <c r="AC45" s="329">
        <v>694</v>
      </c>
      <c r="AD45" s="329">
        <v>710</v>
      </c>
      <c r="AE45" s="329">
        <v>781</v>
      </c>
      <c r="AF45" s="329">
        <v>722</v>
      </c>
      <c r="AG45" s="329">
        <v>801</v>
      </c>
      <c r="AH45" s="329">
        <v>740</v>
      </c>
      <c r="AI45" s="329">
        <v>743</v>
      </c>
      <c r="AJ45" s="329">
        <v>740</v>
      </c>
      <c r="AK45" s="329">
        <v>703</v>
      </c>
      <c r="AL45" s="329">
        <v>641</v>
      </c>
      <c r="AM45" s="329">
        <v>749</v>
      </c>
      <c r="AN45" s="329">
        <v>792</v>
      </c>
      <c r="AO45" s="329">
        <v>801</v>
      </c>
      <c r="AP45" s="329">
        <v>892</v>
      </c>
      <c r="AQ45" s="329">
        <v>933</v>
      </c>
      <c r="AR45" s="329">
        <v>1039</v>
      </c>
      <c r="AS45" s="329">
        <v>1018</v>
      </c>
      <c r="AT45" s="329">
        <v>1158</v>
      </c>
      <c r="AU45" s="329">
        <v>1159</v>
      </c>
      <c r="AV45" s="329">
        <v>1207</v>
      </c>
      <c r="AW45" s="329">
        <v>1162</v>
      </c>
      <c r="AX45" s="329">
        <v>1237</v>
      </c>
      <c r="AY45" s="329">
        <v>1277</v>
      </c>
      <c r="AZ45" s="329">
        <v>1252</v>
      </c>
      <c r="BA45" s="329">
        <v>1253</v>
      </c>
      <c r="BB45" s="329">
        <v>1209</v>
      </c>
      <c r="BC45" s="329">
        <v>1145</v>
      </c>
      <c r="BD45" s="329">
        <v>1141</v>
      </c>
      <c r="BE45" s="329">
        <v>1124</v>
      </c>
      <c r="BF45" s="329">
        <v>1092</v>
      </c>
      <c r="BG45" s="329">
        <v>1147</v>
      </c>
      <c r="BH45" s="329">
        <v>1156</v>
      </c>
      <c r="BI45" s="329">
        <v>1062</v>
      </c>
      <c r="BJ45" s="329">
        <v>1093</v>
      </c>
      <c r="BK45" s="329">
        <v>1103</v>
      </c>
      <c r="BL45" s="329">
        <v>1075</v>
      </c>
      <c r="BM45" s="329">
        <v>1093</v>
      </c>
      <c r="BN45" s="329">
        <v>1134</v>
      </c>
      <c r="BO45" s="329">
        <v>1177</v>
      </c>
      <c r="BP45" s="329">
        <v>1335</v>
      </c>
      <c r="BQ45" s="329">
        <v>1042</v>
      </c>
      <c r="BR45" s="329">
        <v>1044</v>
      </c>
      <c r="BS45" s="329">
        <v>1011</v>
      </c>
      <c r="BT45" s="329">
        <v>1044</v>
      </c>
      <c r="BU45" s="329">
        <v>965</v>
      </c>
      <c r="BV45" s="329">
        <v>882</v>
      </c>
      <c r="BW45" s="329">
        <v>876</v>
      </c>
      <c r="BX45" s="329">
        <v>828</v>
      </c>
      <c r="BY45" s="329">
        <v>748</v>
      </c>
      <c r="BZ45" s="329">
        <v>777</v>
      </c>
      <c r="CA45" s="329">
        <v>772</v>
      </c>
      <c r="CB45" s="329">
        <v>710</v>
      </c>
      <c r="CC45" s="329">
        <v>697</v>
      </c>
      <c r="CD45" s="329">
        <v>655</v>
      </c>
      <c r="CE45" s="329">
        <v>629</v>
      </c>
      <c r="CF45" s="333">
        <v>592</v>
      </c>
      <c r="CG45" s="333">
        <v>566</v>
      </c>
      <c r="CH45" s="334">
        <v>530</v>
      </c>
      <c r="CI45" s="334">
        <v>456</v>
      </c>
      <c r="CJ45" s="334">
        <v>405</v>
      </c>
      <c r="CK45" s="319">
        <v>367</v>
      </c>
      <c r="CL45" s="319">
        <v>313</v>
      </c>
      <c r="CM45" s="319">
        <v>297</v>
      </c>
      <c r="CN45" s="319">
        <v>253</v>
      </c>
      <c r="CO45" s="319">
        <v>929</v>
      </c>
      <c r="CP45" s="317"/>
      <c r="CQ45" s="317"/>
      <c r="CR45" s="317"/>
      <c r="CS45" s="317"/>
      <c r="CT45" s="317"/>
      <c r="CU45" s="317"/>
      <c r="CV45" s="317"/>
      <c r="CW45" s="317"/>
      <c r="CX45" s="317"/>
      <c r="CY45" s="317"/>
      <c r="CZ45" s="317"/>
      <c r="DA45" s="317"/>
    </row>
    <row r="46" spans="1:108" ht="12.75" hidden="1" x14ac:dyDescent="0.2">
      <c r="A46" s="328" t="s">
        <v>26</v>
      </c>
      <c r="B46" s="329">
        <v>188772</v>
      </c>
      <c r="C46" s="329">
        <v>1960</v>
      </c>
      <c r="D46" s="329">
        <v>2057</v>
      </c>
      <c r="E46" s="329">
        <v>1986</v>
      </c>
      <c r="F46" s="329">
        <v>2094</v>
      </c>
      <c r="G46" s="329">
        <v>2067</v>
      </c>
      <c r="H46" s="329">
        <v>1986</v>
      </c>
      <c r="I46" s="329">
        <v>2000</v>
      </c>
      <c r="J46" s="329">
        <v>1916</v>
      </c>
      <c r="K46" s="329">
        <v>1873</v>
      </c>
      <c r="L46" s="329">
        <v>1831</v>
      </c>
      <c r="M46" s="329">
        <v>1753</v>
      </c>
      <c r="N46" s="329">
        <v>1858</v>
      </c>
      <c r="O46" s="329">
        <v>1797</v>
      </c>
      <c r="P46" s="329">
        <v>1997</v>
      </c>
      <c r="Q46" s="329">
        <v>2066</v>
      </c>
      <c r="R46" s="329">
        <v>2105</v>
      </c>
      <c r="S46" s="329">
        <v>2089</v>
      </c>
      <c r="T46" s="329">
        <v>2216</v>
      </c>
      <c r="U46" s="329">
        <v>2331</v>
      </c>
      <c r="V46" s="329">
        <v>2447</v>
      </c>
      <c r="W46" s="329">
        <v>2501</v>
      </c>
      <c r="X46" s="329">
        <v>2629</v>
      </c>
      <c r="Y46" s="329">
        <v>2603</v>
      </c>
      <c r="Z46" s="329">
        <v>2488</v>
      </c>
      <c r="AA46" s="329">
        <v>2227</v>
      </c>
      <c r="AB46" s="329">
        <v>2144</v>
      </c>
      <c r="AC46" s="329">
        <v>2162</v>
      </c>
      <c r="AD46" s="329">
        <v>2103</v>
      </c>
      <c r="AE46" s="329">
        <v>2011</v>
      </c>
      <c r="AF46" s="329">
        <v>2173</v>
      </c>
      <c r="AG46" s="329">
        <v>2125</v>
      </c>
      <c r="AH46" s="329">
        <v>2265</v>
      </c>
      <c r="AI46" s="329">
        <v>2271</v>
      </c>
      <c r="AJ46" s="329">
        <v>2184</v>
      </c>
      <c r="AK46" s="329">
        <v>2059</v>
      </c>
      <c r="AL46" s="329">
        <v>1977</v>
      </c>
      <c r="AM46" s="329">
        <v>2170</v>
      </c>
      <c r="AN46" s="329">
        <v>2238</v>
      </c>
      <c r="AO46" s="329">
        <v>2220</v>
      </c>
      <c r="AP46" s="329">
        <v>2440</v>
      </c>
      <c r="AQ46" s="329">
        <v>2636</v>
      </c>
      <c r="AR46" s="329">
        <v>2807</v>
      </c>
      <c r="AS46" s="329">
        <v>2643</v>
      </c>
      <c r="AT46" s="329">
        <v>2833</v>
      </c>
      <c r="AU46" s="329">
        <v>2901</v>
      </c>
      <c r="AV46" s="329">
        <v>2799</v>
      </c>
      <c r="AW46" s="329">
        <v>2872</v>
      </c>
      <c r="AX46" s="329">
        <v>2924</v>
      </c>
      <c r="AY46" s="329">
        <v>2946</v>
      </c>
      <c r="AZ46" s="329">
        <v>2876</v>
      </c>
      <c r="BA46" s="329">
        <v>2839</v>
      </c>
      <c r="BB46" s="329">
        <v>2698</v>
      </c>
      <c r="BC46" s="329">
        <v>2665</v>
      </c>
      <c r="BD46" s="329">
        <v>2723</v>
      </c>
      <c r="BE46" s="329">
        <v>2661</v>
      </c>
      <c r="BF46" s="329">
        <v>2476</v>
      </c>
      <c r="BG46" s="329">
        <v>2469</v>
      </c>
      <c r="BH46" s="329">
        <v>2350</v>
      </c>
      <c r="BI46" s="329">
        <v>2367</v>
      </c>
      <c r="BJ46" s="329">
        <v>2348</v>
      </c>
      <c r="BK46" s="329">
        <v>2304</v>
      </c>
      <c r="BL46" s="329">
        <v>2339</v>
      </c>
      <c r="BM46" s="329">
        <v>2388</v>
      </c>
      <c r="BN46" s="329">
        <v>2513</v>
      </c>
      <c r="BO46" s="329">
        <v>2644</v>
      </c>
      <c r="BP46" s="329">
        <v>2849</v>
      </c>
      <c r="BQ46" s="329">
        <v>2104</v>
      </c>
      <c r="BR46" s="329">
        <v>2061</v>
      </c>
      <c r="BS46" s="329">
        <v>2169</v>
      </c>
      <c r="BT46" s="329">
        <v>1999</v>
      </c>
      <c r="BU46" s="329">
        <v>1822</v>
      </c>
      <c r="BV46" s="329">
        <v>1628</v>
      </c>
      <c r="BW46" s="329">
        <v>1733</v>
      </c>
      <c r="BX46" s="329">
        <v>1657</v>
      </c>
      <c r="BY46" s="329">
        <v>1578</v>
      </c>
      <c r="BZ46" s="329">
        <v>1607</v>
      </c>
      <c r="CA46" s="329">
        <v>1571</v>
      </c>
      <c r="CB46" s="329">
        <v>1412</v>
      </c>
      <c r="CC46" s="329">
        <v>1332</v>
      </c>
      <c r="CD46" s="329">
        <v>1240</v>
      </c>
      <c r="CE46" s="329">
        <v>1158</v>
      </c>
      <c r="CF46" s="333">
        <v>1147</v>
      </c>
      <c r="CG46" s="333">
        <v>1106</v>
      </c>
      <c r="CH46" s="334">
        <v>942</v>
      </c>
      <c r="CI46" s="334">
        <v>898</v>
      </c>
      <c r="CJ46" s="334">
        <v>830</v>
      </c>
      <c r="CK46" s="319">
        <v>814</v>
      </c>
      <c r="CL46" s="319">
        <v>648</v>
      </c>
      <c r="CM46" s="319">
        <v>603</v>
      </c>
      <c r="CN46" s="319">
        <v>529</v>
      </c>
      <c r="CO46" s="319">
        <v>1895</v>
      </c>
      <c r="CP46" s="317"/>
      <c r="CQ46" s="317"/>
      <c r="CR46" s="317"/>
      <c r="CS46" s="317"/>
      <c r="CT46" s="317"/>
      <c r="CU46" s="317"/>
      <c r="CV46" s="317"/>
      <c r="CW46" s="317"/>
      <c r="CX46" s="317"/>
      <c r="CY46" s="317"/>
      <c r="CZ46" s="317"/>
      <c r="DA46" s="317"/>
    </row>
    <row r="47" spans="1:108" ht="12.75" hidden="1" x14ac:dyDescent="0.2">
      <c r="A47" s="328" t="s">
        <v>27</v>
      </c>
      <c r="B47" s="329">
        <v>153747</v>
      </c>
      <c r="C47" s="329">
        <v>1622</v>
      </c>
      <c r="D47" s="329">
        <v>1579</v>
      </c>
      <c r="E47" s="329">
        <v>1659</v>
      </c>
      <c r="F47" s="329">
        <v>1685</v>
      </c>
      <c r="G47" s="329">
        <v>1702</v>
      </c>
      <c r="H47" s="329">
        <v>1643</v>
      </c>
      <c r="I47" s="329">
        <v>1633</v>
      </c>
      <c r="J47" s="329">
        <v>1567</v>
      </c>
      <c r="K47" s="329">
        <v>1551</v>
      </c>
      <c r="L47" s="329">
        <v>1531</v>
      </c>
      <c r="M47" s="329">
        <v>1483</v>
      </c>
      <c r="N47" s="329">
        <v>1650</v>
      </c>
      <c r="O47" s="329">
        <v>1636</v>
      </c>
      <c r="P47" s="329">
        <v>1717</v>
      </c>
      <c r="Q47" s="329">
        <v>1726</v>
      </c>
      <c r="R47" s="329">
        <v>1791</v>
      </c>
      <c r="S47" s="329">
        <v>1719</v>
      </c>
      <c r="T47" s="329">
        <v>1851</v>
      </c>
      <c r="U47" s="329">
        <v>1843</v>
      </c>
      <c r="V47" s="329">
        <v>1910</v>
      </c>
      <c r="W47" s="329">
        <v>2061</v>
      </c>
      <c r="X47" s="329">
        <v>2092</v>
      </c>
      <c r="Y47" s="329">
        <v>1964</v>
      </c>
      <c r="Z47" s="329">
        <v>1829</v>
      </c>
      <c r="AA47" s="329">
        <v>1892</v>
      </c>
      <c r="AB47" s="329">
        <v>1724</v>
      </c>
      <c r="AC47" s="329">
        <v>1709</v>
      </c>
      <c r="AD47" s="329">
        <v>1802</v>
      </c>
      <c r="AE47" s="329">
        <v>1631</v>
      </c>
      <c r="AF47" s="329">
        <v>1788</v>
      </c>
      <c r="AG47" s="329">
        <v>1902</v>
      </c>
      <c r="AH47" s="329">
        <v>1765</v>
      </c>
      <c r="AI47" s="329">
        <v>1827</v>
      </c>
      <c r="AJ47" s="329">
        <v>1859</v>
      </c>
      <c r="AK47" s="329">
        <v>1751</v>
      </c>
      <c r="AL47" s="329">
        <v>1717</v>
      </c>
      <c r="AM47" s="329">
        <v>1857</v>
      </c>
      <c r="AN47" s="329">
        <v>1959</v>
      </c>
      <c r="AO47" s="329">
        <v>1938</v>
      </c>
      <c r="AP47" s="329">
        <v>2214</v>
      </c>
      <c r="AQ47" s="329">
        <v>2357</v>
      </c>
      <c r="AR47" s="329">
        <v>2310</v>
      </c>
      <c r="AS47" s="329">
        <v>2327</v>
      </c>
      <c r="AT47" s="329">
        <v>2412</v>
      </c>
      <c r="AU47" s="329">
        <v>2495</v>
      </c>
      <c r="AV47" s="329">
        <v>2436</v>
      </c>
      <c r="AW47" s="329">
        <v>2483</v>
      </c>
      <c r="AX47" s="329">
        <v>2480</v>
      </c>
      <c r="AY47" s="329">
        <v>2440</v>
      </c>
      <c r="AZ47" s="329">
        <v>2394</v>
      </c>
      <c r="BA47" s="329">
        <v>2348</v>
      </c>
      <c r="BB47" s="329">
        <v>2274</v>
      </c>
      <c r="BC47" s="329">
        <v>2168</v>
      </c>
      <c r="BD47" s="329">
        <v>2135</v>
      </c>
      <c r="BE47" s="329">
        <v>2094</v>
      </c>
      <c r="BF47" s="329">
        <v>2001</v>
      </c>
      <c r="BG47" s="329">
        <v>1951</v>
      </c>
      <c r="BH47" s="329">
        <v>1879</v>
      </c>
      <c r="BI47" s="329">
        <v>1892</v>
      </c>
      <c r="BJ47" s="329">
        <v>1826</v>
      </c>
      <c r="BK47" s="329">
        <v>1754</v>
      </c>
      <c r="BL47" s="329">
        <v>1963</v>
      </c>
      <c r="BM47" s="329">
        <v>1870</v>
      </c>
      <c r="BN47" s="329">
        <v>1912</v>
      </c>
      <c r="BO47" s="329">
        <v>1965</v>
      </c>
      <c r="BP47" s="329">
        <v>2151</v>
      </c>
      <c r="BQ47" s="329">
        <v>1596</v>
      </c>
      <c r="BR47" s="329">
        <v>1598</v>
      </c>
      <c r="BS47" s="329">
        <v>1633</v>
      </c>
      <c r="BT47" s="329">
        <v>1552</v>
      </c>
      <c r="BU47" s="329">
        <v>1465</v>
      </c>
      <c r="BV47" s="329">
        <v>1357</v>
      </c>
      <c r="BW47" s="329">
        <v>1327</v>
      </c>
      <c r="BX47" s="329">
        <v>1421</v>
      </c>
      <c r="BY47" s="329">
        <v>1271</v>
      </c>
      <c r="BZ47" s="329">
        <v>1312</v>
      </c>
      <c r="CA47" s="329">
        <v>1219</v>
      </c>
      <c r="CB47" s="329">
        <v>1118</v>
      </c>
      <c r="CC47" s="329">
        <v>986</v>
      </c>
      <c r="CD47" s="329">
        <v>957</v>
      </c>
      <c r="CE47" s="329">
        <v>963</v>
      </c>
      <c r="CF47" s="333">
        <v>844</v>
      </c>
      <c r="CG47" s="333">
        <v>837</v>
      </c>
      <c r="CH47" s="334">
        <v>751</v>
      </c>
      <c r="CI47" s="334">
        <v>658</v>
      </c>
      <c r="CJ47" s="334">
        <v>566</v>
      </c>
      <c r="CK47" s="319">
        <v>542</v>
      </c>
      <c r="CL47" s="319">
        <v>527</v>
      </c>
      <c r="CM47" s="319">
        <v>411</v>
      </c>
      <c r="CN47" s="319">
        <v>354</v>
      </c>
      <c r="CO47" s="319">
        <v>1386</v>
      </c>
      <c r="CP47" s="317"/>
      <c r="CQ47" s="317"/>
      <c r="CR47" s="317"/>
      <c r="CS47" s="317"/>
      <c r="CT47" s="317"/>
      <c r="CU47" s="317"/>
      <c r="CV47" s="317"/>
      <c r="CW47" s="317"/>
      <c r="CX47" s="317"/>
      <c r="CY47" s="317"/>
      <c r="CZ47" s="317"/>
      <c r="DA47" s="317"/>
    </row>
    <row r="48" spans="1:108" ht="12.75" hidden="1" x14ac:dyDescent="0.2">
      <c r="A48" s="328" t="s">
        <v>28</v>
      </c>
      <c r="B48" s="329">
        <v>289798</v>
      </c>
      <c r="C48" s="329">
        <v>3135</v>
      </c>
      <c r="D48" s="329">
        <v>3191</v>
      </c>
      <c r="E48" s="329">
        <v>3211</v>
      </c>
      <c r="F48" s="329">
        <v>3240</v>
      </c>
      <c r="G48" s="329">
        <v>3122</v>
      </c>
      <c r="H48" s="329">
        <v>2981</v>
      </c>
      <c r="I48" s="329">
        <v>2897</v>
      </c>
      <c r="J48" s="329">
        <v>2856</v>
      </c>
      <c r="K48" s="329">
        <v>2714</v>
      </c>
      <c r="L48" s="329">
        <v>2742</v>
      </c>
      <c r="M48" s="329">
        <v>2652</v>
      </c>
      <c r="N48" s="329">
        <v>2736</v>
      </c>
      <c r="O48" s="329">
        <v>2811</v>
      </c>
      <c r="P48" s="329">
        <v>2968</v>
      </c>
      <c r="Q48" s="329">
        <v>2954</v>
      </c>
      <c r="R48" s="329">
        <v>3045</v>
      </c>
      <c r="S48" s="329">
        <v>3028</v>
      </c>
      <c r="T48" s="329">
        <v>3288</v>
      </c>
      <c r="U48" s="329">
        <v>3432</v>
      </c>
      <c r="V48" s="329">
        <v>3980</v>
      </c>
      <c r="W48" s="329">
        <v>4371</v>
      </c>
      <c r="X48" s="329">
        <v>4299</v>
      </c>
      <c r="Y48" s="329">
        <v>4125</v>
      </c>
      <c r="Z48" s="329">
        <v>3998</v>
      </c>
      <c r="AA48" s="329">
        <v>4023</v>
      </c>
      <c r="AB48" s="329">
        <v>4000</v>
      </c>
      <c r="AC48" s="329">
        <v>4078</v>
      </c>
      <c r="AD48" s="329">
        <v>4160</v>
      </c>
      <c r="AE48" s="329">
        <v>3918</v>
      </c>
      <c r="AF48" s="329">
        <v>4032</v>
      </c>
      <c r="AG48" s="329">
        <v>4007</v>
      </c>
      <c r="AH48" s="329">
        <v>3828</v>
      </c>
      <c r="AI48" s="329">
        <v>3845</v>
      </c>
      <c r="AJ48" s="329">
        <v>3560</v>
      </c>
      <c r="AK48" s="329">
        <v>3478</v>
      </c>
      <c r="AL48" s="329">
        <v>3388</v>
      </c>
      <c r="AM48" s="329">
        <v>3606</v>
      </c>
      <c r="AN48" s="329">
        <v>3538</v>
      </c>
      <c r="AO48" s="329">
        <v>3656</v>
      </c>
      <c r="AP48" s="329">
        <v>3842</v>
      </c>
      <c r="AQ48" s="329">
        <v>4068</v>
      </c>
      <c r="AR48" s="329">
        <v>4324</v>
      </c>
      <c r="AS48" s="329">
        <v>4118</v>
      </c>
      <c r="AT48" s="329">
        <v>4313</v>
      </c>
      <c r="AU48" s="329">
        <v>4122</v>
      </c>
      <c r="AV48" s="329">
        <v>4272</v>
      </c>
      <c r="AW48" s="329">
        <v>4401</v>
      </c>
      <c r="AX48" s="329">
        <v>4521</v>
      </c>
      <c r="AY48" s="329">
        <v>4371</v>
      </c>
      <c r="AZ48" s="329">
        <v>4468</v>
      </c>
      <c r="BA48" s="329">
        <v>4209</v>
      </c>
      <c r="BB48" s="329">
        <v>4101</v>
      </c>
      <c r="BC48" s="329">
        <v>3976</v>
      </c>
      <c r="BD48" s="329">
        <v>3958</v>
      </c>
      <c r="BE48" s="329">
        <v>3896</v>
      </c>
      <c r="BF48" s="329">
        <v>3831</v>
      </c>
      <c r="BG48" s="329">
        <v>3803</v>
      </c>
      <c r="BH48" s="329">
        <v>3673</v>
      </c>
      <c r="BI48" s="329">
        <v>3596</v>
      </c>
      <c r="BJ48" s="329">
        <v>3476</v>
      </c>
      <c r="BK48" s="329">
        <v>3382</v>
      </c>
      <c r="BL48" s="329">
        <v>3438</v>
      </c>
      <c r="BM48" s="329">
        <v>3395</v>
      </c>
      <c r="BN48" s="329">
        <v>3526</v>
      </c>
      <c r="BO48" s="329">
        <v>3529</v>
      </c>
      <c r="BP48" s="329">
        <v>4007</v>
      </c>
      <c r="BQ48" s="329">
        <v>2954</v>
      </c>
      <c r="BR48" s="329">
        <v>2726</v>
      </c>
      <c r="BS48" s="329">
        <v>2663</v>
      </c>
      <c r="BT48" s="329">
        <v>2667</v>
      </c>
      <c r="BU48" s="329">
        <v>2595</v>
      </c>
      <c r="BV48" s="329">
        <v>2298</v>
      </c>
      <c r="BW48" s="329">
        <v>2420</v>
      </c>
      <c r="BX48" s="329">
        <v>2306</v>
      </c>
      <c r="BY48" s="329">
        <v>2198</v>
      </c>
      <c r="BZ48" s="329">
        <v>2142</v>
      </c>
      <c r="CA48" s="329">
        <v>2088</v>
      </c>
      <c r="CB48" s="329">
        <v>2027</v>
      </c>
      <c r="CC48" s="329">
        <v>1937</v>
      </c>
      <c r="CD48" s="329">
        <v>1810</v>
      </c>
      <c r="CE48" s="329">
        <v>1843</v>
      </c>
      <c r="CF48" s="333">
        <v>1677</v>
      </c>
      <c r="CG48" s="333">
        <v>1553</v>
      </c>
      <c r="CH48" s="334">
        <v>1469</v>
      </c>
      <c r="CI48" s="334">
        <v>1343</v>
      </c>
      <c r="CJ48" s="334">
        <v>1207</v>
      </c>
      <c r="CK48" s="319">
        <v>1086</v>
      </c>
      <c r="CL48" s="319">
        <v>985</v>
      </c>
      <c r="CM48" s="319">
        <v>889</v>
      </c>
      <c r="CN48" s="319">
        <v>702</v>
      </c>
      <c r="CO48" s="319">
        <v>2704</v>
      </c>
      <c r="CP48" s="317"/>
      <c r="CQ48" s="317"/>
      <c r="CR48" s="317"/>
      <c r="CS48" s="317"/>
      <c r="CT48" s="317"/>
      <c r="CU48" s="317"/>
      <c r="CV48" s="317"/>
      <c r="CW48" s="317"/>
      <c r="CX48" s="317"/>
      <c r="CY48" s="317"/>
      <c r="CZ48" s="317"/>
      <c r="DA48" s="317"/>
    </row>
    <row r="49" spans="1:113" ht="15" hidden="1" x14ac:dyDescent="0.2">
      <c r="A49" s="330" t="s">
        <v>92</v>
      </c>
      <c r="B49" s="329">
        <v>590359</v>
      </c>
      <c r="C49" s="329">
        <v>6403</v>
      </c>
      <c r="D49" s="329">
        <v>6569</v>
      </c>
      <c r="E49" s="329">
        <v>6040</v>
      </c>
      <c r="F49" s="329">
        <v>5998</v>
      </c>
      <c r="G49" s="329">
        <v>6045</v>
      </c>
      <c r="H49" s="329">
        <v>5826</v>
      </c>
      <c r="I49" s="329">
        <v>5640</v>
      </c>
      <c r="J49" s="329">
        <v>5611</v>
      </c>
      <c r="K49" s="329">
        <v>5436</v>
      </c>
      <c r="L49" s="329">
        <v>5417</v>
      </c>
      <c r="M49" s="329">
        <v>5356</v>
      </c>
      <c r="N49" s="329">
        <v>5707</v>
      </c>
      <c r="O49" s="329">
        <v>5749</v>
      </c>
      <c r="P49" s="329">
        <v>5907</v>
      </c>
      <c r="Q49" s="329">
        <v>6033</v>
      </c>
      <c r="R49" s="329">
        <v>6358</v>
      </c>
      <c r="S49" s="329">
        <v>6212</v>
      </c>
      <c r="T49" s="329">
        <v>6229</v>
      </c>
      <c r="U49" s="329">
        <v>6857</v>
      </c>
      <c r="V49" s="329">
        <v>8175</v>
      </c>
      <c r="W49" s="329">
        <v>9574</v>
      </c>
      <c r="X49" s="329">
        <v>9412</v>
      </c>
      <c r="Y49" s="329">
        <v>9180</v>
      </c>
      <c r="Z49" s="329">
        <v>9302</v>
      </c>
      <c r="AA49" s="329">
        <v>9399</v>
      </c>
      <c r="AB49" s="329">
        <v>8972</v>
      </c>
      <c r="AC49" s="329">
        <v>8631</v>
      </c>
      <c r="AD49" s="329">
        <v>8493</v>
      </c>
      <c r="AE49" s="329">
        <v>8189</v>
      </c>
      <c r="AF49" s="329">
        <v>8484</v>
      </c>
      <c r="AG49" s="329">
        <v>8236</v>
      </c>
      <c r="AH49" s="329">
        <v>8337</v>
      </c>
      <c r="AI49" s="329">
        <v>8116</v>
      </c>
      <c r="AJ49" s="329">
        <v>7629</v>
      </c>
      <c r="AK49" s="329">
        <v>7063</v>
      </c>
      <c r="AL49" s="329">
        <v>6609</v>
      </c>
      <c r="AM49" s="329">
        <v>7046</v>
      </c>
      <c r="AN49" s="329">
        <v>7051</v>
      </c>
      <c r="AO49" s="329">
        <v>6973</v>
      </c>
      <c r="AP49" s="329">
        <v>7413</v>
      </c>
      <c r="AQ49" s="329">
        <v>7907</v>
      </c>
      <c r="AR49" s="329">
        <v>8499</v>
      </c>
      <c r="AS49" s="329">
        <v>8536</v>
      </c>
      <c r="AT49" s="329">
        <v>8819</v>
      </c>
      <c r="AU49" s="329">
        <v>9022</v>
      </c>
      <c r="AV49" s="329">
        <v>8951</v>
      </c>
      <c r="AW49" s="329">
        <v>9042</v>
      </c>
      <c r="AX49" s="329">
        <v>9148</v>
      </c>
      <c r="AY49" s="329">
        <v>9458</v>
      </c>
      <c r="AZ49" s="329">
        <v>9085</v>
      </c>
      <c r="BA49" s="329">
        <v>9111</v>
      </c>
      <c r="BB49" s="329">
        <v>8910</v>
      </c>
      <c r="BC49" s="329">
        <v>8339</v>
      </c>
      <c r="BD49" s="329">
        <v>8427</v>
      </c>
      <c r="BE49" s="329">
        <v>8116</v>
      </c>
      <c r="BF49" s="329">
        <v>7717</v>
      </c>
      <c r="BG49" s="329">
        <v>7554</v>
      </c>
      <c r="BH49" s="329">
        <v>7053</v>
      </c>
      <c r="BI49" s="329">
        <v>6833</v>
      </c>
      <c r="BJ49" s="329">
        <v>6429</v>
      </c>
      <c r="BK49" s="329">
        <v>6163</v>
      </c>
      <c r="BL49" s="329">
        <v>6331</v>
      </c>
      <c r="BM49" s="329">
        <v>6229</v>
      </c>
      <c r="BN49" s="329">
        <v>6388</v>
      </c>
      <c r="BO49" s="329">
        <v>6456</v>
      </c>
      <c r="BP49" s="329">
        <v>6964</v>
      </c>
      <c r="BQ49" s="329">
        <v>5319</v>
      </c>
      <c r="BR49" s="329">
        <v>5238</v>
      </c>
      <c r="BS49" s="329">
        <v>5322</v>
      </c>
      <c r="BT49" s="329">
        <v>5230</v>
      </c>
      <c r="BU49" s="329">
        <v>4768</v>
      </c>
      <c r="BV49" s="329">
        <v>4786</v>
      </c>
      <c r="BW49" s="329">
        <v>4838</v>
      </c>
      <c r="BX49" s="329">
        <v>4932</v>
      </c>
      <c r="BY49" s="329">
        <v>4809</v>
      </c>
      <c r="BZ49" s="329">
        <v>4698</v>
      </c>
      <c r="CA49" s="329">
        <v>4527</v>
      </c>
      <c r="CB49" s="329">
        <v>4504</v>
      </c>
      <c r="CC49" s="329">
        <v>4134</v>
      </c>
      <c r="CD49" s="329">
        <v>3910</v>
      </c>
      <c r="CE49" s="329">
        <v>3958</v>
      </c>
      <c r="CF49" s="333">
        <v>3639</v>
      </c>
      <c r="CG49" s="333">
        <v>3336</v>
      </c>
      <c r="CH49" s="335">
        <v>2992</v>
      </c>
      <c r="CI49" s="335">
        <v>2672</v>
      </c>
      <c r="CJ49" s="335">
        <v>2461</v>
      </c>
      <c r="CK49" s="329">
        <v>2276</v>
      </c>
      <c r="CL49" s="329">
        <v>2000</v>
      </c>
      <c r="CM49" s="329">
        <v>1665</v>
      </c>
      <c r="CN49" s="329">
        <v>1437</v>
      </c>
      <c r="CO49" s="329">
        <v>5744</v>
      </c>
      <c r="CP49" s="331"/>
      <c r="CQ49" s="331"/>
      <c r="CR49" s="331"/>
      <c r="CS49" s="331"/>
      <c r="CT49" s="331"/>
      <c r="CU49" s="331"/>
      <c r="CV49" s="331"/>
      <c r="CW49" s="331"/>
      <c r="CX49" s="331"/>
      <c r="CY49" s="331"/>
      <c r="CZ49" s="331"/>
      <c r="DA49" s="331"/>
    </row>
    <row r="50" spans="1:113" ht="15" hidden="1" x14ac:dyDescent="0.2">
      <c r="A50" s="330" t="s">
        <v>67</v>
      </c>
      <c r="B50" s="329">
        <v>163596</v>
      </c>
      <c r="C50" s="329">
        <v>1590</v>
      </c>
      <c r="D50" s="329">
        <v>1582</v>
      </c>
      <c r="E50" s="329">
        <v>1585</v>
      </c>
      <c r="F50" s="329">
        <v>1648</v>
      </c>
      <c r="G50" s="329">
        <v>1697</v>
      </c>
      <c r="H50" s="329">
        <v>1619</v>
      </c>
      <c r="I50" s="329">
        <v>1644</v>
      </c>
      <c r="J50" s="329">
        <v>1623</v>
      </c>
      <c r="K50" s="329">
        <v>1668</v>
      </c>
      <c r="L50" s="329">
        <v>1626</v>
      </c>
      <c r="M50" s="329">
        <v>1645</v>
      </c>
      <c r="N50" s="329">
        <v>1643</v>
      </c>
      <c r="O50" s="329">
        <v>1628</v>
      </c>
      <c r="P50" s="329">
        <v>1812</v>
      </c>
      <c r="Q50" s="329">
        <v>1801</v>
      </c>
      <c r="R50" s="329">
        <v>1788</v>
      </c>
      <c r="S50" s="329">
        <v>1927</v>
      </c>
      <c r="T50" s="329">
        <v>1739</v>
      </c>
      <c r="U50" s="329">
        <v>1813</v>
      </c>
      <c r="V50" s="329">
        <v>1590</v>
      </c>
      <c r="W50" s="329">
        <v>1371</v>
      </c>
      <c r="X50" s="329">
        <v>1448</v>
      </c>
      <c r="Y50" s="329">
        <v>1439</v>
      </c>
      <c r="Z50" s="329">
        <v>1530</v>
      </c>
      <c r="AA50" s="329">
        <v>1615</v>
      </c>
      <c r="AB50" s="329">
        <v>1592</v>
      </c>
      <c r="AC50" s="329">
        <v>1644</v>
      </c>
      <c r="AD50" s="329">
        <v>1689</v>
      </c>
      <c r="AE50" s="329">
        <v>1692</v>
      </c>
      <c r="AF50" s="329">
        <v>1745</v>
      </c>
      <c r="AG50" s="329">
        <v>1792</v>
      </c>
      <c r="AH50" s="329">
        <v>1804</v>
      </c>
      <c r="AI50" s="329">
        <v>1712</v>
      </c>
      <c r="AJ50" s="329">
        <v>1659</v>
      </c>
      <c r="AK50" s="329">
        <v>1544</v>
      </c>
      <c r="AL50" s="329">
        <v>1606</v>
      </c>
      <c r="AM50" s="329">
        <v>1750</v>
      </c>
      <c r="AN50" s="329">
        <v>1868</v>
      </c>
      <c r="AO50" s="329">
        <v>1852</v>
      </c>
      <c r="AP50" s="329">
        <v>2020</v>
      </c>
      <c r="AQ50" s="329">
        <v>2241</v>
      </c>
      <c r="AR50" s="329">
        <v>2301</v>
      </c>
      <c r="AS50" s="329">
        <v>2376</v>
      </c>
      <c r="AT50" s="329">
        <v>2371</v>
      </c>
      <c r="AU50" s="329">
        <v>2481</v>
      </c>
      <c r="AV50" s="329">
        <v>2470</v>
      </c>
      <c r="AW50" s="329">
        <v>2526</v>
      </c>
      <c r="AX50" s="329">
        <v>2732</v>
      </c>
      <c r="AY50" s="329">
        <v>2744</v>
      </c>
      <c r="AZ50" s="329">
        <v>2547</v>
      </c>
      <c r="BA50" s="329">
        <v>2454</v>
      </c>
      <c r="BB50" s="329">
        <v>2566</v>
      </c>
      <c r="BC50" s="329">
        <v>2402</v>
      </c>
      <c r="BD50" s="329">
        <v>2493</v>
      </c>
      <c r="BE50" s="329">
        <v>2472</v>
      </c>
      <c r="BF50" s="329">
        <v>2351</v>
      </c>
      <c r="BG50" s="329">
        <v>2385</v>
      </c>
      <c r="BH50" s="329">
        <v>2245</v>
      </c>
      <c r="BI50" s="329">
        <v>2303</v>
      </c>
      <c r="BJ50" s="329">
        <v>2391</v>
      </c>
      <c r="BK50" s="329">
        <v>2311</v>
      </c>
      <c r="BL50" s="329">
        <v>2319</v>
      </c>
      <c r="BM50" s="329">
        <v>2288</v>
      </c>
      <c r="BN50" s="329">
        <v>2361</v>
      </c>
      <c r="BO50" s="329">
        <v>2532</v>
      </c>
      <c r="BP50" s="329">
        <v>2639</v>
      </c>
      <c r="BQ50" s="329">
        <v>2058</v>
      </c>
      <c r="BR50" s="329">
        <v>1894</v>
      </c>
      <c r="BS50" s="329">
        <v>2019</v>
      </c>
      <c r="BT50" s="329">
        <v>1955</v>
      </c>
      <c r="BU50" s="329">
        <v>1760</v>
      </c>
      <c r="BV50" s="329">
        <v>1695</v>
      </c>
      <c r="BW50" s="329">
        <v>1709</v>
      </c>
      <c r="BX50" s="329">
        <v>1628</v>
      </c>
      <c r="BY50" s="329">
        <v>1530</v>
      </c>
      <c r="BZ50" s="329">
        <v>1477</v>
      </c>
      <c r="CA50" s="329">
        <v>1446</v>
      </c>
      <c r="CB50" s="329">
        <v>1381</v>
      </c>
      <c r="CC50" s="329">
        <v>1276</v>
      </c>
      <c r="CD50" s="329">
        <v>1212</v>
      </c>
      <c r="CE50" s="329">
        <v>1219</v>
      </c>
      <c r="CF50" s="333">
        <v>1130</v>
      </c>
      <c r="CG50" s="333">
        <v>1015</v>
      </c>
      <c r="CH50" s="334">
        <v>950</v>
      </c>
      <c r="CI50" s="334">
        <v>813</v>
      </c>
      <c r="CJ50" s="334">
        <v>789</v>
      </c>
      <c r="CK50" s="319">
        <v>709</v>
      </c>
      <c r="CL50" s="319">
        <v>603</v>
      </c>
      <c r="CM50" s="319">
        <v>575</v>
      </c>
      <c r="CN50" s="319">
        <v>486</v>
      </c>
      <c r="CO50" s="319">
        <v>1926</v>
      </c>
      <c r="CP50" s="323"/>
      <c r="CQ50" s="323"/>
      <c r="CR50" s="323"/>
      <c r="CS50" s="323"/>
      <c r="CT50" s="323"/>
      <c r="CU50" s="323"/>
      <c r="CV50" s="323"/>
      <c r="CW50" s="323"/>
      <c r="CX50" s="323"/>
      <c r="CY50" s="323"/>
      <c r="CZ50" s="323"/>
      <c r="DA50" s="323"/>
    </row>
    <row r="51" spans="1:113" ht="12.75" hidden="1" x14ac:dyDescent="0.2">
      <c r="A51" s="328" t="s">
        <v>29</v>
      </c>
      <c r="B51" s="329">
        <v>337695</v>
      </c>
      <c r="C51" s="329">
        <v>3471</v>
      </c>
      <c r="D51" s="329">
        <v>3760</v>
      </c>
      <c r="E51" s="329">
        <v>3638</v>
      </c>
      <c r="F51" s="329">
        <v>3898</v>
      </c>
      <c r="G51" s="329">
        <v>3761</v>
      </c>
      <c r="H51" s="329">
        <v>3673</v>
      </c>
      <c r="I51" s="329">
        <v>3648</v>
      </c>
      <c r="J51" s="329">
        <v>3640</v>
      </c>
      <c r="K51" s="329">
        <v>3570</v>
      </c>
      <c r="L51" s="329">
        <v>3459</v>
      </c>
      <c r="M51" s="329">
        <v>3499</v>
      </c>
      <c r="N51" s="329">
        <v>3596</v>
      </c>
      <c r="O51" s="329">
        <v>3640</v>
      </c>
      <c r="P51" s="329">
        <v>3780</v>
      </c>
      <c r="Q51" s="329">
        <v>3759</v>
      </c>
      <c r="R51" s="329">
        <v>4004</v>
      </c>
      <c r="S51" s="329">
        <v>3784</v>
      </c>
      <c r="T51" s="329">
        <v>3740</v>
      </c>
      <c r="U51" s="329">
        <v>3898</v>
      </c>
      <c r="V51" s="329">
        <v>3925</v>
      </c>
      <c r="W51" s="329">
        <v>4146</v>
      </c>
      <c r="X51" s="329">
        <v>3921</v>
      </c>
      <c r="Y51" s="329">
        <v>3730</v>
      </c>
      <c r="Z51" s="329">
        <v>3824</v>
      </c>
      <c r="AA51" s="329">
        <v>3854</v>
      </c>
      <c r="AB51" s="329">
        <v>3964</v>
      </c>
      <c r="AC51" s="329">
        <v>4046</v>
      </c>
      <c r="AD51" s="329">
        <v>4141</v>
      </c>
      <c r="AE51" s="329">
        <v>4098</v>
      </c>
      <c r="AF51" s="329">
        <v>4144</v>
      </c>
      <c r="AG51" s="329">
        <v>4296</v>
      </c>
      <c r="AH51" s="329">
        <v>4357</v>
      </c>
      <c r="AI51" s="329">
        <v>4355</v>
      </c>
      <c r="AJ51" s="329">
        <v>4088</v>
      </c>
      <c r="AK51" s="329">
        <v>4029</v>
      </c>
      <c r="AL51" s="329">
        <v>3787</v>
      </c>
      <c r="AM51" s="329">
        <v>4179</v>
      </c>
      <c r="AN51" s="329">
        <v>4199</v>
      </c>
      <c r="AO51" s="329">
        <v>4262</v>
      </c>
      <c r="AP51" s="329">
        <v>4539</v>
      </c>
      <c r="AQ51" s="329">
        <v>4953</v>
      </c>
      <c r="AR51" s="329">
        <v>5107</v>
      </c>
      <c r="AS51" s="329">
        <v>5187</v>
      </c>
      <c r="AT51" s="329">
        <v>5289</v>
      </c>
      <c r="AU51" s="329">
        <v>5461</v>
      </c>
      <c r="AV51" s="329">
        <v>5351</v>
      </c>
      <c r="AW51" s="329">
        <v>5255</v>
      </c>
      <c r="AX51" s="329">
        <v>5501</v>
      </c>
      <c r="AY51" s="329">
        <v>5533</v>
      </c>
      <c r="AZ51" s="329">
        <v>5407</v>
      </c>
      <c r="BA51" s="329">
        <v>5200</v>
      </c>
      <c r="BB51" s="329">
        <v>5068</v>
      </c>
      <c r="BC51" s="329">
        <v>5003</v>
      </c>
      <c r="BD51" s="329">
        <v>4992</v>
      </c>
      <c r="BE51" s="329">
        <v>4730</v>
      </c>
      <c r="BF51" s="329">
        <v>4689</v>
      </c>
      <c r="BG51" s="329">
        <v>4535</v>
      </c>
      <c r="BH51" s="329">
        <v>4416</v>
      </c>
      <c r="BI51" s="329">
        <v>4319</v>
      </c>
      <c r="BJ51" s="329">
        <v>4140</v>
      </c>
      <c r="BK51" s="329">
        <v>4033</v>
      </c>
      <c r="BL51" s="329">
        <v>3898</v>
      </c>
      <c r="BM51" s="329">
        <v>3920</v>
      </c>
      <c r="BN51" s="329">
        <v>4050</v>
      </c>
      <c r="BO51" s="329">
        <v>4190</v>
      </c>
      <c r="BP51" s="329">
        <v>4389</v>
      </c>
      <c r="BQ51" s="329">
        <v>3424</v>
      </c>
      <c r="BR51" s="329">
        <v>3282</v>
      </c>
      <c r="BS51" s="329">
        <v>3401</v>
      </c>
      <c r="BT51" s="329">
        <v>3405</v>
      </c>
      <c r="BU51" s="329">
        <v>3066</v>
      </c>
      <c r="BV51" s="329">
        <v>2918</v>
      </c>
      <c r="BW51" s="329">
        <v>2962</v>
      </c>
      <c r="BX51" s="329">
        <v>2906</v>
      </c>
      <c r="BY51" s="329">
        <v>2823</v>
      </c>
      <c r="BZ51" s="329">
        <v>2736</v>
      </c>
      <c r="CA51" s="329">
        <v>2653</v>
      </c>
      <c r="CB51" s="329">
        <v>2450</v>
      </c>
      <c r="CC51" s="329">
        <v>2290</v>
      </c>
      <c r="CD51" s="329">
        <v>2210</v>
      </c>
      <c r="CE51" s="329">
        <v>2073</v>
      </c>
      <c r="CF51" s="333">
        <v>1924</v>
      </c>
      <c r="CG51" s="333">
        <v>1784</v>
      </c>
      <c r="CH51" s="334">
        <v>1670</v>
      </c>
      <c r="CI51" s="334">
        <v>1395</v>
      </c>
      <c r="CJ51" s="334">
        <v>1285</v>
      </c>
      <c r="CK51" s="319">
        <v>1147</v>
      </c>
      <c r="CL51" s="319">
        <v>965</v>
      </c>
      <c r="CM51" s="319">
        <v>868</v>
      </c>
      <c r="CN51" s="319">
        <v>703</v>
      </c>
      <c r="CO51" s="319">
        <v>2637</v>
      </c>
      <c r="CP51" s="317"/>
      <c r="CQ51" s="317"/>
      <c r="CR51" s="317"/>
      <c r="CS51" s="317"/>
      <c r="CT51" s="317"/>
      <c r="CU51" s="317"/>
      <c r="CV51" s="317"/>
      <c r="CW51" s="317"/>
      <c r="CX51" s="317"/>
      <c r="CY51" s="317"/>
      <c r="CZ51" s="317"/>
      <c r="DA51" s="317"/>
      <c r="DB51" s="317"/>
      <c r="DC51" s="317"/>
      <c r="DD51" s="317"/>
      <c r="DE51" s="317"/>
      <c r="DF51" s="317"/>
      <c r="DG51" s="317"/>
      <c r="DH51" s="317"/>
      <c r="DI51" s="317"/>
    </row>
    <row r="52" spans="1:113" ht="12.75" hidden="1" x14ac:dyDescent="0.2">
      <c r="A52" s="328" t="s">
        <v>30</v>
      </c>
      <c r="B52" s="329">
        <v>433408</v>
      </c>
      <c r="C52" s="329">
        <v>4768</v>
      </c>
      <c r="D52" s="329">
        <v>5137</v>
      </c>
      <c r="E52" s="329">
        <v>4688</v>
      </c>
      <c r="F52" s="329">
        <v>4927</v>
      </c>
      <c r="G52" s="329">
        <v>4860</v>
      </c>
      <c r="H52" s="329">
        <v>4427</v>
      </c>
      <c r="I52" s="329">
        <v>4373</v>
      </c>
      <c r="J52" s="329">
        <v>4057</v>
      </c>
      <c r="K52" s="329">
        <v>4040</v>
      </c>
      <c r="L52" s="329">
        <v>3834</v>
      </c>
      <c r="M52" s="329">
        <v>3971</v>
      </c>
      <c r="N52" s="329">
        <v>4060</v>
      </c>
      <c r="O52" s="329">
        <v>4140</v>
      </c>
      <c r="P52" s="329">
        <v>4276</v>
      </c>
      <c r="Q52" s="329">
        <v>4283</v>
      </c>
      <c r="R52" s="329">
        <v>4304</v>
      </c>
      <c r="S52" s="329">
        <v>4318</v>
      </c>
      <c r="T52" s="329">
        <v>4607</v>
      </c>
      <c r="U52" s="329">
        <v>5126</v>
      </c>
      <c r="V52" s="329">
        <v>5516</v>
      </c>
      <c r="W52" s="329">
        <v>6705</v>
      </c>
      <c r="X52" s="329">
        <v>7473</v>
      </c>
      <c r="Y52" s="329">
        <v>7423</v>
      </c>
      <c r="Z52" s="329">
        <v>7163</v>
      </c>
      <c r="AA52" s="329">
        <v>7064</v>
      </c>
      <c r="AB52" s="329">
        <v>7000</v>
      </c>
      <c r="AC52" s="329">
        <v>6867</v>
      </c>
      <c r="AD52" s="329">
        <v>6898</v>
      </c>
      <c r="AE52" s="329">
        <v>6584</v>
      </c>
      <c r="AF52" s="329">
        <v>6655</v>
      </c>
      <c r="AG52" s="329">
        <v>6969</v>
      </c>
      <c r="AH52" s="329">
        <v>6518</v>
      </c>
      <c r="AI52" s="329">
        <v>6302</v>
      </c>
      <c r="AJ52" s="329">
        <v>6070</v>
      </c>
      <c r="AK52" s="329">
        <v>5611</v>
      </c>
      <c r="AL52" s="329">
        <v>5538</v>
      </c>
      <c r="AM52" s="329">
        <v>5615</v>
      </c>
      <c r="AN52" s="329">
        <v>5707</v>
      </c>
      <c r="AO52" s="329">
        <v>5741</v>
      </c>
      <c r="AP52" s="329">
        <v>5788</v>
      </c>
      <c r="AQ52" s="329">
        <v>6205</v>
      </c>
      <c r="AR52" s="329">
        <v>6361</v>
      </c>
      <c r="AS52" s="329">
        <v>6085</v>
      </c>
      <c r="AT52" s="329">
        <v>6240</v>
      </c>
      <c r="AU52" s="329">
        <v>6436</v>
      </c>
      <c r="AV52" s="329">
        <v>6391</v>
      </c>
      <c r="AW52" s="329">
        <v>6170</v>
      </c>
      <c r="AX52" s="329">
        <v>6319</v>
      </c>
      <c r="AY52" s="329">
        <v>6294</v>
      </c>
      <c r="AZ52" s="329">
        <v>6386</v>
      </c>
      <c r="BA52" s="329">
        <v>6076</v>
      </c>
      <c r="BB52" s="329">
        <v>6006</v>
      </c>
      <c r="BC52" s="329">
        <v>5782</v>
      </c>
      <c r="BD52" s="329">
        <v>5758</v>
      </c>
      <c r="BE52" s="329">
        <v>5526</v>
      </c>
      <c r="BF52" s="329">
        <v>5427</v>
      </c>
      <c r="BG52" s="329">
        <v>4973</v>
      </c>
      <c r="BH52" s="329">
        <v>4841</v>
      </c>
      <c r="BI52" s="329">
        <v>4811</v>
      </c>
      <c r="BJ52" s="329">
        <v>4738</v>
      </c>
      <c r="BK52" s="329">
        <v>4640</v>
      </c>
      <c r="BL52" s="329">
        <v>4686</v>
      </c>
      <c r="BM52" s="329">
        <v>4642</v>
      </c>
      <c r="BN52" s="329">
        <v>4749</v>
      </c>
      <c r="BO52" s="329">
        <v>4929</v>
      </c>
      <c r="BP52" s="329">
        <v>5327</v>
      </c>
      <c r="BQ52" s="329">
        <v>4061</v>
      </c>
      <c r="BR52" s="329">
        <v>3724</v>
      </c>
      <c r="BS52" s="329">
        <v>3846</v>
      </c>
      <c r="BT52" s="329">
        <v>3720</v>
      </c>
      <c r="BU52" s="329">
        <v>3473</v>
      </c>
      <c r="BV52" s="329">
        <v>3276</v>
      </c>
      <c r="BW52" s="329">
        <v>3246</v>
      </c>
      <c r="BX52" s="329">
        <v>3235</v>
      </c>
      <c r="BY52" s="329">
        <v>3302</v>
      </c>
      <c r="BZ52" s="329">
        <v>2989</v>
      </c>
      <c r="CA52" s="329">
        <v>3038</v>
      </c>
      <c r="CB52" s="329">
        <v>2837</v>
      </c>
      <c r="CC52" s="329">
        <v>2665</v>
      </c>
      <c r="CD52" s="329">
        <v>2524</v>
      </c>
      <c r="CE52" s="329">
        <v>2600</v>
      </c>
      <c r="CF52" s="333">
        <v>2451</v>
      </c>
      <c r="CG52" s="333">
        <v>2281</v>
      </c>
      <c r="CH52" s="334">
        <v>2034</v>
      </c>
      <c r="CI52" s="334">
        <v>1855</v>
      </c>
      <c r="CJ52" s="334">
        <v>1784</v>
      </c>
      <c r="CK52" s="319">
        <v>1583</v>
      </c>
      <c r="CL52" s="319">
        <v>1317</v>
      </c>
      <c r="CM52" s="319">
        <v>1269</v>
      </c>
      <c r="CN52" s="319">
        <v>1053</v>
      </c>
      <c r="CO52" s="319">
        <v>4044</v>
      </c>
      <c r="CP52" s="317"/>
      <c r="CQ52" s="317"/>
      <c r="CR52" s="317"/>
      <c r="CS52" s="317"/>
      <c r="CT52" s="317"/>
      <c r="CU52" s="317"/>
      <c r="CV52" s="317"/>
      <c r="CW52" s="317"/>
      <c r="CX52" s="317"/>
      <c r="CY52" s="317"/>
      <c r="CZ52" s="317"/>
      <c r="DA52" s="317"/>
      <c r="DB52" s="317"/>
      <c r="DC52" s="317"/>
      <c r="DD52" s="317"/>
      <c r="DE52" s="317"/>
      <c r="DF52" s="317"/>
      <c r="DG52" s="317"/>
      <c r="DH52" s="317"/>
      <c r="DI52" s="317"/>
    </row>
    <row r="53" spans="1:113" ht="12.75" hidden="1" x14ac:dyDescent="0.2">
      <c r="A53" s="328" t="s">
        <v>31</v>
      </c>
      <c r="B53" s="329">
        <v>10837</v>
      </c>
      <c r="C53" s="329">
        <v>93</v>
      </c>
      <c r="D53" s="329">
        <v>113</v>
      </c>
      <c r="E53" s="329">
        <v>102</v>
      </c>
      <c r="F53" s="329">
        <v>102</v>
      </c>
      <c r="G53" s="329">
        <v>122</v>
      </c>
      <c r="H53" s="329">
        <v>108</v>
      </c>
      <c r="I53" s="329">
        <v>117</v>
      </c>
      <c r="J53" s="329">
        <v>119</v>
      </c>
      <c r="K53" s="329">
        <v>91</v>
      </c>
      <c r="L53" s="329">
        <v>105</v>
      </c>
      <c r="M53" s="329">
        <v>113</v>
      </c>
      <c r="N53" s="329">
        <v>103</v>
      </c>
      <c r="O53" s="329">
        <v>114</v>
      </c>
      <c r="P53" s="329">
        <v>112</v>
      </c>
      <c r="Q53" s="329">
        <v>104</v>
      </c>
      <c r="R53" s="329">
        <v>118</v>
      </c>
      <c r="S53" s="329">
        <v>110</v>
      </c>
      <c r="T53" s="329">
        <v>151</v>
      </c>
      <c r="U53" s="329">
        <v>129</v>
      </c>
      <c r="V53" s="329">
        <v>116</v>
      </c>
      <c r="W53" s="329">
        <v>106</v>
      </c>
      <c r="X53" s="329">
        <v>107</v>
      </c>
      <c r="Y53" s="329">
        <v>111</v>
      </c>
      <c r="Z53" s="329">
        <v>92</v>
      </c>
      <c r="AA53" s="329">
        <v>113</v>
      </c>
      <c r="AB53" s="329">
        <v>130</v>
      </c>
      <c r="AC53" s="329">
        <v>107</v>
      </c>
      <c r="AD53" s="329">
        <v>127</v>
      </c>
      <c r="AE53" s="329">
        <v>102</v>
      </c>
      <c r="AF53" s="329">
        <v>120</v>
      </c>
      <c r="AG53" s="329">
        <v>106</v>
      </c>
      <c r="AH53" s="329">
        <v>115</v>
      </c>
      <c r="AI53" s="329">
        <v>105</v>
      </c>
      <c r="AJ53" s="329">
        <v>136</v>
      </c>
      <c r="AK53" s="329">
        <v>102</v>
      </c>
      <c r="AL53" s="329">
        <v>98</v>
      </c>
      <c r="AM53" s="329">
        <v>97</v>
      </c>
      <c r="AN53" s="329">
        <v>133</v>
      </c>
      <c r="AO53" s="329">
        <v>128</v>
      </c>
      <c r="AP53" s="329">
        <v>147</v>
      </c>
      <c r="AQ53" s="329">
        <v>135</v>
      </c>
      <c r="AR53" s="329">
        <v>163</v>
      </c>
      <c r="AS53" s="329">
        <v>151</v>
      </c>
      <c r="AT53" s="329">
        <v>148</v>
      </c>
      <c r="AU53" s="329">
        <v>168</v>
      </c>
      <c r="AV53" s="329">
        <v>176</v>
      </c>
      <c r="AW53" s="329">
        <v>178</v>
      </c>
      <c r="AX53" s="329">
        <v>190</v>
      </c>
      <c r="AY53" s="329">
        <v>164</v>
      </c>
      <c r="AZ53" s="329">
        <v>169</v>
      </c>
      <c r="BA53" s="329">
        <v>152</v>
      </c>
      <c r="BB53" s="329">
        <v>158</v>
      </c>
      <c r="BC53" s="329">
        <v>153</v>
      </c>
      <c r="BD53" s="329">
        <v>152</v>
      </c>
      <c r="BE53" s="329">
        <v>138</v>
      </c>
      <c r="BF53" s="329">
        <v>174</v>
      </c>
      <c r="BG53" s="329">
        <v>170</v>
      </c>
      <c r="BH53" s="329">
        <v>152</v>
      </c>
      <c r="BI53" s="329">
        <v>133</v>
      </c>
      <c r="BJ53" s="329">
        <v>154</v>
      </c>
      <c r="BK53" s="329">
        <v>149</v>
      </c>
      <c r="BL53" s="329">
        <v>161</v>
      </c>
      <c r="BM53" s="329">
        <v>145</v>
      </c>
      <c r="BN53" s="329">
        <v>152</v>
      </c>
      <c r="BO53" s="329">
        <v>163</v>
      </c>
      <c r="BP53" s="329">
        <v>165</v>
      </c>
      <c r="BQ53" s="329">
        <v>137</v>
      </c>
      <c r="BR53" s="329">
        <v>134</v>
      </c>
      <c r="BS53" s="329">
        <v>130</v>
      </c>
      <c r="BT53" s="329">
        <v>144</v>
      </c>
      <c r="BU53" s="329">
        <v>154</v>
      </c>
      <c r="BV53" s="329">
        <v>99</v>
      </c>
      <c r="BW53" s="329">
        <v>138</v>
      </c>
      <c r="BX53" s="329">
        <v>100</v>
      </c>
      <c r="BY53" s="329">
        <v>107</v>
      </c>
      <c r="BZ53" s="329">
        <v>99</v>
      </c>
      <c r="CA53" s="329">
        <v>83</v>
      </c>
      <c r="CB53" s="329">
        <v>81</v>
      </c>
      <c r="CC53" s="329">
        <v>84</v>
      </c>
      <c r="CD53" s="329">
        <v>69</v>
      </c>
      <c r="CE53" s="329">
        <v>64</v>
      </c>
      <c r="CF53" s="333">
        <v>73</v>
      </c>
      <c r="CG53" s="333">
        <v>76</v>
      </c>
      <c r="CH53" s="334">
        <v>55</v>
      </c>
      <c r="CI53" s="334">
        <v>48</v>
      </c>
      <c r="CJ53" s="334">
        <v>45</v>
      </c>
      <c r="CK53" s="319">
        <v>50</v>
      </c>
      <c r="CL53" s="319">
        <v>47</v>
      </c>
      <c r="CM53" s="319">
        <v>24</v>
      </c>
      <c r="CN53" s="319">
        <v>23</v>
      </c>
      <c r="CO53" s="319">
        <v>136</v>
      </c>
      <c r="CP53" s="317"/>
      <c r="CQ53" s="317"/>
      <c r="CR53" s="317"/>
      <c r="CS53" s="317"/>
      <c r="CT53" s="317"/>
      <c r="CU53" s="317"/>
      <c r="CV53" s="317"/>
      <c r="CW53" s="317"/>
      <c r="CX53" s="317"/>
      <c r="CY53" s="317"/>
      <c r="CZ53" s="317"/>
      <c r="DA53" s="317"/>
      <c r="DB53" s="317"/>
      <c r="DC53" s="317"/>
      <c r="DD53" s="317"/>
      <c r="DE53" s="317"/>
      <c r="DF53" s="317"/>
      <c r="DG53" s="317"/>
      <c r="DH53" s="317"/>
      <c r="DI53" s="317"/>
    </row>
    <row r="54" spans="1:113" ht="12.75" hidden="1" x14ac:dyDescent="0.2">
      <c r="A54" s="328" t="s">
        <v>32</v>
      </c>
      <c r="B54" s="329">
        <v>11439</v>
      </c>
      <c r="C54" s="329">
        <v>115</v>
      </c>
      <c r="D54" s="329">
        <v>129</v>
      </c>
      <c r="E54" s="329">
        <v>117</v>
      </c>
      <c r="F54" s="329">
        <v>134</v>
      </c>
      <c r="G54" s="329">
        <v>118</v>
      </c>
      <c r="H54" s="329">
        <v>137</v>
      </c>
      <c r="I54" s="329">
        <v>163</v>
      </c>
      <c r="J54" s="329">
        <v>113</v>
      </c>
      <c r="K54" s="329">
        <v>113</v>
      </c>
      <c r="L54" s="329">
        <v>125</v>
      </c>
      <c r="M54" s="329">
        <v>124</v>
      </c>
      <c r="N54" s="329">
        <v>131</v>
      </c>
      <c r="O54" s="329">
        <v>143</v>
      </c>
      <c r="P54" s="329">
        <v>150</v>
      </c>
      <c r="Q54" s="329">
        <v>147</v>
      </c>
      <c r="R54" s="329">
        <v>155</v>
      </c>
      <c r="S54" s="329">
        <v>148</v>
      </c>
      <c r="T54" s="329">
        <v>148</v>
      </c>
      <c r="U54" s="329">
        <v>121</v>
      </c>
      <c r="V54" s="329">
        <v>119</v>
      </c>
      <c r="W54" s="329">
        <v>108</v>
      </c>
      <c r="X54" s="329">
        <v>126</v>
      </c>
      <c r="Y54" s="329">
        <v>122</v>
      </c>
      <c r="Z54" s="329">
        <v>125</v>
      </c>
      <c r="AA54" s="329">
        <v>126</v>
      </c>
      <c r="AB54" s="329">
        <v>149</v>
      </c>
      <c r="AC54" s="329">
        <v>119</v>
      </c>
      <c r="AD54" s="329">
        <v>124</v>
      </c>
      <c r="AE54" s="329">
        <v>109</v>
      </c>
      <c r="AF54" s="329">
        <v>115</v>
      </c>
      <c r="AG54" s="329">
        <v>127</v>
      </c>
      <c r="AH54" s="329">
        <v>159</v>
      </c>
      <c r="AI54" s="329">
        <v>131</v>
      </c>
      <c r="AJ54" s="329">
        <v>127</v>
      </c>
      <c r="AK54" s="329">
        <v>124</v>
      </c>
      <c r="AL54" s="329">
        <v>170</v>
      </c>
      <c r="AM54" s="329">
        <v>125</v>
      </c>
      <c r="AN54" s="329">
        <v>135</v>
      </c>
      <c r="AO54" s="329">
        <v>157</v>
      </c>
      <c r="AP54" s="329">
        <v>149</v>
      </c>
      <c r="AQ54" s="329">
        <v>160</v>
      </c>
      <c r="AR54" s="329">
        <v>176</v>
      </c>
      <c r="AS54" s="329">
        <v>165</v>
      </c>
      <c r="AT54" s="329">
        <v>162</v>
      </c>
      <c r="AU54" s="329">
        <v>172</v>
      </c>
      <c r="AV54" s="329">
        <v>156</v>
      </c>
      <c r="AW54" s="329">
        <v>182</v>
      </c>
      <c r="AX54" s="329">
        <v>159</v>
      </c>
      <c r="AY54" s="329">
        <v>199</v>
      </c>
      <c r="AZ54" s="329">
        <v>179</v>
      </c>
      <c r="BA54" s="329">
        <v>176</v>
      </c>
      <c r="BB54" s="329">
        <v>170</v>
      </c>
      <c r="BC54" s="329">
        <v>160</v>
      </c>
      <c r="BD54" s="329">
        <v>146</v>
      </c>
      <c r="BE54" s="329">
        <v>172</v>
      </c>
      <c r="BF54" s="329">
        <v>157</v>
      </c>
      <c r="BG54" s="329">
        <v>162</v>
      </c>
      <c r="BH54" s="329">
        <v>178</v>
      </c>
      <c r="BI54" s="329">
        <v>148</v>
      </c>
      <c r="BJ54" s="329">
        <v>145</v>
      </c>
      <c r="BK54" s="329">
        <v>136</v>
      </c>
      <c r="BL54" s="329">
        <v>150</v>
      </c>
      <c r="BM54" s="329">
        <v>156</v>
      </c>
      <c r="BN54" s="329">
        <v>140</v>
      </c>
      <c r="BO54" s="329">
        <v>133</v>
      </c>
      <c r="BP54" s="329">
        <v>140</v>
      </c>
      <c r="BQ54" s="329">
        <v>113</v>
      </c>
      <c r="BR54" s="329">
        <v>136</v>
      </c>
      <c r="BS54" s="329">
        <v>112</v>
      </c>
      <c r="BT54" s="329">
        <v>134</v>
      </c>
      <c r="BU54" s="329">
        <v>131</v>
      </c>
      <c r="BV54" s="329">
        <v>97</v>
      </c>
      <c r="BW54" s="329">
        <v>102</v>
      </c>
      <c r="BX54" s="329">
        <v>86</v>
      </c>
      <c r="BY54" s="329">
        <v>92</v>
      </c>
      <c r="BZ54" s="329">
        <v>81</v>
      </c>
      <c r="CA54" s="329">
        <v>82</v>
      </c>
      <c r="CB54" s="329">
        <v>85</v>
      </c>
      <c r="CC54" s="329">
        <v>71</v>
      </c>
      <c r="CD54" s="329">
        <v>68</v>
      </c>
      <c r="CE54" s="329">
        <v>74</v>
      </c>
      <c r="CF54" s="333">
        <v>45</v>
      </c>
      <c r="CG54" s="333">
        <v>48</v>
      </c>
      <c r="CH54" s="334">
        <v>58</v>
      </c>
      <c r="CI54" s="334">
        <v>65</v>
      </c>
      <c r="CJ54" s="334">
        <v>49</v>
      </c>
      <c r="CK54" s="319">
        <v>37</v>
      </c>
      <c r="CL54" s="319">
        <v>42</v>
      </c>
      <c r="CM54" s="319">
        <v>28</v>
      </c>
      <c r="CN54" s="319">
        <v>28</v>
      </c>
      <c r="CO54" s="319">
        <v>119</v>
      </c>
      <c r="CP54" s="317"/>
      <c r="CQ54" s="317"/>
      <c r="CR54" s="317"/>
      <c r="CS54" s="317"/>
      <c r="CT54" s="317"/>
      <c r="CU54" s="317"/>
      <c r="CV54" s="317"/>
      <c r="CW54" s="317"/>
      <c r="CX54" s="317"/>
      <c r="CY54" s="317"/>
      <c r="CZ54" s="317"/>
      <c r="DA54" s="317"/>
      <c r="DB54" s="317"/>
      <c r="DC54" s="317"/>
      <c r="DD54" s="317"/>
      <c r="DE54" s="317"/>
      <c r="DF54" s="317"/>
      <c r="DG54" s="317"/>
      <c r="DH54" s="317"/>
      <c r="DI54" s="317"/>
    </row>
    <row r="55" spans="1:113" ht="12.75" hidden="1" x14ac:dyDescent="0.2">
      <c r="A55" s="328" t="s">
        <v>33</v>
      </c>
      <c r="B55" s="329">
        <v>212161</v>
      </c>
      <c r="C55" s="329">
        <v>2139</v>
      </c>
      <c r="D55" s="329">
        <v>2108</v>
      </c>
      <c r="E55" s="329">
        <v>2075</v>
      </c>
      <c r="F55" s="329">
        <v>2074</v>
      </c>
      <c r="G55" s="329">
        <v>2127</v>
      </c>
      <c r="H55" s="329">
        <v>2016</v>
      </c>
      <c r="I55" s="329">
        <v>1952</v>
      </c>
      <c r="J55" s="329">
        <v>2045</v>
      </c>
      <c r="K55" s="329">
        <v>1977</v>
      </c>
      <c r="L55" s="329">
        <v>1947</v>
      </c>
      <c r="M55" s="329">
        <v>1945</v>
      </c>
      <c r="N55" s="329">
        <v>2110</v>
      </c>
      <c r="O55" s="329">
        <v>2126</v>
      </c>
      <c r="P55" s="329">
        <v>2151</v>
      </c>
      <c r="Q55" s="329">
        <v>2348</v>
      </c>
      <c r="R55" s="329">
        <v>2428</v>
      </c>
      <c r="S55" s="329">
        <v>2448</v>
      </c>
      <c r="T55" s="329">
        <v>2417</v>
      </c>
      <c r="U55" s="329">
        <v>2616</v>
      </c>
      <c r="V55" s="329">
        <v>2891</v>
      </c>
      <c r="W55" s="329">
        <v>3120</v>
      </c>
      <c r="X55" s="329">
        <v>3233</v>
      </c>
      <c r="Y55" s="329">
        <v>2850</v>
      </c>
      <c r="Z55" s="329">
        <v>2711</v>
      </c>
      <c r="AA55" s="329">
        <v>2785</v>
      </c>
      <c r="AB55" s="329">
        <v>2754</v>
      </c>
      <c r="AC55" s="329">
        <v>2599</v>
      </c>
      <c r="AD55" s="329">
        <v>2624</v>
      </c>
      <c r="AE55" s="329">
        <v>2636</v>
      </c>
      <c r="AF55" s="329">
        <v>2472</v>
      </c>
      <c r="AG55" s="329">
        <v>2596</v>
      </c>
      <c r="AH55" s="329">
        <v>2508</v>
      </c>
      <c r="AI55" s="329">
        <v>2388</v>
      </c>
      <c r="AJ55" s="329">
        <v>2257</v>
      </c>
      <c r="AK55" s="329">
        <v>2158</v>
      </c>
      <c r="AL55" s="329">
        <v>2145</v>
      </c>
      <c r="AM55" s="329">
        <v>2219</v>
      </c>
      <c r="AN55" s="329">
        <v>2225</v>
      </c>
      <c r="AO55" s="329">
        <v>2357</v>
      </c>
      <c r="AP55" s="329">
        <v>2518</v>
      </c>
      <c r="AQ55" s="329">
        <v>2715</v>
      </c>
      <c r="AR55" s="329">
        <v>2825</v>
      </c>
      <c r="AS55" s="329">
        <v>2752</v>
      </c>
      <c r="AT55" s="329">
        <v>2946</v>
      </c>
      <c r="AU55" s="329">
        <v>3027</v>
      </c>
      <c r="AV55" s="329">
        <v>2996</v>
      </c>
      <c r="AW55" s="329">
        <v>3029</v>
      </c>
      <c r="AX55" s="329">
        <v>3260</v>
      </c>
      <c r="AY55" s="329">
        <v>3075</v>
      </c>
      <c r="AZ55" s="329">
        <v>3230</v>
      </c>
      <c r="BA55" s="329">
        <v>3146</v>
      </c>
      <c r="BB55" s="329">
        <v>3121</v>
      </c>
      <c r="BC55" s="329">
        <v>2965</v>
      </c>
      <c r="BD55" s="329">
        <v>2935</v>
      </c>
      <c r="BE55" s="329">
        <v>2895</v>
      </c>
      <c r="BF55" s="329">
        <v>2876</v>
      </c>
      <c r="BG55" s="329">
        <v>2702</v>
      </c>
      <c r="BH55" s="329">
        <v>2612</v>
      </c>
      <c r="BI55" s="329">
        <v>2573</v>
      </c>
      <c r="BJ55" s="329">
        <v>2732</v>
      </c>
      <c r="BK55" s="329">
        <v>2527</v>
      </c>
      <c r="BL55" s="329">
        <v>2569</v>
      </c>
      <c r="BM55" s="329">
        <v>2645</v>
      </c>
      <c r="BN55" s="329">
        <v>2770</v>
      </c>
      <c r="BO55" s="329">
        <v>2903</v>
      </c>
      <c r="BP55" s="329">
        <v>3232</v>
      </c>
      <c r="BQ55" s="329">
        <v>2353</v>
      </c>
      <c r="BR55" s="329">
        <v>2333</v>
      </c>
      <c r="BS55" s="329">
        <v>2214</v>
      </c>
      <c r="BT55" s="329">
        <v>2266</v>
      </c>
      <c r="BU55" s="329">
        <v>2152</v>
      </c>
      <c r="BV55" s="329">
        <v>1949</v>
      </c>
      <c r="BW55" s="329">
        <v>2020</v>
      </c>
      <c r="BX55" s="329">
        <v>1998</v>
      </c>
      <c r="BY55" s="329">
        <v>1980</v>
      </c>
      <c r="BZ55" s="329">
        <v>1916</v>
      </c>
      <c r="CA55" s="329">
        <v>1845</v>
      </c>
      <c r="CB55" s="329">
        <v>1793</v>
      </c>
      <c r="CC55" s="329">
        <v>1691</v>
      </c>
      <c r="CD55" s="329">
        <v>1486</v>
      </c>
      <c r="CE55" s="329">
        <v>1620</v>
      </c>
      <c r="CF55" s="333">
        <v>1521</v>
      </c>
      <c r="CG55" s="333">
        <v>1365</v>
      </c>
      <c r="CH55" s="334">
        <v>1296</v>
      </c>
      <c r="CI55" s="334">
        <v>1153</v>
      </c>
      <c r="CJ55" s="334">
        <v>1146</v>
      </c>
      <c r="CK55" s="319">
        <v>1011</v>
      </c>
      <c r="CL55" s="319">
        <v>899</v>
      </c>
      <c r="CM55" s="319">
        <v>823</v>
      </c>
      <c r="CN55" s="319">
        <v>756</v>
      </c>
      <c r="CO55" s="319">
        <v>2422</v>
      </c>
      <c r="CP55" s="317"/>
      <c r="CQ55" s="317"/>
      <c r="CR55" s="317"/>
      <c r="CS55" s="317"/>
      <c r="CT55" s="317"/>
      <c r="CU55" s="317"/>
      <c r="CV55" s="317"/>
      <c r="CW55" s="317"/>
      <c r="CX55" s="317"/>
      <c r="CY55" s="317"/>
      <c r="CZ55" s="317"/>
      <c r="DA55" s="317"/>
      <c r="DB55" s="317"/>
      <c r="DC55" s="317"/>
      <c r="DD55" s="317"/>
      <c r="DE55" s="317"/>
      <c r="DF55" s="317"/>
      <c r="DG55" s="317"/>
      <c r="DH55" s="317"/>
      <c r="DI55" s="317"/>
    </row>
    <row r="56" spans="1:113" ht="12.75" hidden="1" x14ac:dyDescent="0.2">
      <c r="A56" s="328" t="s">
        <v>34</v>
      </c>
      <c r="B56" s="329">
        <v>13957</v>
      </c>
      <c r="C56" s="329">
        <v>100</v>
      </c>
      <c r="D56" s="329">
        <v>111</v>
      </c>
      <c r="E56" s="329">
        <v>111</v>
      </c>
      <c r="F56" s="329">
        <v>131</v>
      </c>
      <c r="G56" s="329">
        <v>130</v>
      </c>
      <c r="H56" s="329">
        <v>149</v>
      </c>
      <c r="I56" s="329">
        <v>143</v>
      </c>
      <c r="J56" s="329">
        <v>131</v>
      </c>
      <c r="K56" s="329">
        <v>159</v>
      </c>
      <c r="L56" s="329">
        <v>154</v>
      </c>
      <c r="M56" s="329">
        <v>142</v>
      </c>
      <c r="N56" s="329">
        <v>155</v>
      </c>
      <c r="O56" s="329">
        <v>136</v>
      </c>
      <c r="P56" s="329">
        <v>159</v>
      </c>
      <c r="Q56" s="329">
        <v>151</v>
      </c>
      <c r="R56" s="329">
        <v>157</v>
      </c>
      <c r="S56" s="329">
        <v>184</v>
      </c>
      <c r="T56" s="329">
        <v>145</v>
      </c>
      <c r="U56" s="329">
        <v>179</v>
      </c>
      <c r="V56" s="329">
        <v>121</v>
      </c>
      <c r="W56" s="329">
        <v>106</v>
      </c>
      <c r="X56" s="329">
        <v>86</v>
      </c>
      <c r="Y56" s="329">
        <v>112</v>
      </c>
      <c r="Z56" s="329">
        <v>113</v>
      </c>
      <c r="AA56" s="329">
        <v>118</v>
      </c>
      <c r="AB56" s="329">
        <v>139</v>
      </c>
      <c r="AC56" s="329">
        <v>118</v>
      </c>
      <c r="AD56" s="329">
        <v>111</v>
      </c>
      <c r="AE56" s="329">
        <v>115</v>
      </c>
      <c r="AF56" s="329">
        <v>116</v>
      </c>
      <c r="AG56" s="329">
        <v>150</v>
      </c>
      <c r="AH56" s="329">
        <v>130</v>
      </c>
      <c r="AI56" s="329">
        <v>130</v>
      </c>
      <c r="AJ56" s="329">
        <v>163</v>
      </c>
      <c r="AK56" s="329">
        <v>129</v>
      </c>
      <c r="AL56" s="329">
        <v>153</v>
      </c>
      <c r="AM56" s="329">
        <v>158</v>
      </c>
      <c r="AN56" s="329">
        <v>166</v>
      </c>
      <c r="AO56" s="329">
        <v>156</v>
      </c>
      <c r="AP56" s="329">
        <v>165</v>
      </c>
      <c r="AQ56" s="329">
        <v>176</v>
      </c>
      <c r="AR56" s="329">
        <v>169</v>
      </c>
      <c r="AS56" s="329">
        <v>202</v>
      </c>
      <c r="AT56" s="329">
        <v>215</v>
      </c>
      <c r="AU56" s="329">
        <v>226</v>
      </c>
      <c r="AV56" s="329">
        <v>192</v>
      </c>
      <c r="AW56" s="329">
        <v>219</v>
      </c>
      <c r="AX56" s="329">
        <v>198</v>
      </c>
      <c r="AY56" s="329">
        <v>207</v>
      </c>
      <c r="AZ56" s="329">
        <v>206</v>
      </c>
      <c r="BA56" s="329">
        <v>224</v>
      </c>
      <c r="BB56" s="329">
        <v>197</v>
      </c>
      <c r="BC56" s="329">
        <v>204</v>
      </c>
      <c r="BD56" s="329">
        <v>187</v>
      </c>
      <c r="BE56" s="329">
        <v>194</v>
      </c>
      <c r="BF56" s="329">
        <v>195</v>
      </c>
      <c r="BG56" s="329">
        <v>199</v>
      </c>
      <c r="BH56" s="329">
        <v>211</v>
      </c>
      <c r="BI56" s="329">
        <v>184</v>
      </c>
      <c r="BJ56" s="329">
        <v>176</v>
      </c>
      <c r="BK56" s="329">
        <v>211</v>
      </c>
      <c r="BL56" s="329">
        <v>207</v>
      </c>
      <c r="BM56" s="329">
        <v>215</v>
      </c>
      <c r="BN56" s="329">
        <v>215</v>
      </c>
      <c r="BO56" s="329">
        <v>180</v>
      </c>
      <c r="BP56" s="329">
        <v>226</v>
      </c>
      <c r="BQ56" s="329">
        <v>198</v>
      </c>
      <c r="BR56" s="329">
        <v>152</v>
      </c>
      <c r="BS56" s="329">
        <v>173</v>
      </c>
      <c r="BT56" s="329">
        <v>190</v>
      </c>
      <c r="BU56" s="329">
        <v>135</v>
      </c>
      <c r="BV56" s="329">
        <v>174</v>
      </c>
      <c r="BW56" s="329">
        <v>174</v>
      </c>
      <c r="BX56" s="329">
        <v>134</v>
      </c>
      <c r="BY56" s="329">
        <v>152</v>
      </c>
      <c r="BZ56" s="329">
        <v>151</v>
      </c>
      <c r="CA56" s="329">
        <v>134</v>
      </c>
      <c r="CB56" s="329">
        <v>124</v>
      </c>
      <c r="CC56" s="329">
        <v>131</v>
      </c>
      <c r="CD56" s="329">
        <v>141</v>
      </c>
      <c r="CE56" s="329">
        <v>122</v>
      </c>
      <c r="CF56" s="333">
        <v>93</v>
      </c>
      <c r="CG56" s="333">
        <v>100</v>
      </c>
      <c r="CH56" s="334">
        <v>107</v>
      </c>
      <c r="CI56" s="334">
        <v>91</v>
      </c>
      <c r="CJ56" s="334">
        <v>74</v>
      </c>
      <c r="CK56" s="319">
        <v>77</v>
      </c>
      <c r="CL56" s="319">
        <v>66</v>
      </c>
      <c r="CM56" s="319">
        <v>66</v>
      </c>
      <c r="CN56" s="319">
        <v>64</v>
      </c>
      <c r="CO56" s="319">
        <v>217</v>
      </c>
      <c r="CP56" s="317"/>
      <c r="CQ56" s="317"/>
      <c r="CR56" s="317"/>
      <c r="CS56" s="317"/>
      <c r="CT56" s="317"/>
      <c r="CU56" s="317"/>
      <c r="CV56" s="317"/>
      <c r="CW56" s="317"/>
      <c r="CX56" s="317"/>
      <c r="CY56" s="317"/>
      <c r="CZ56" s="317"/>
      <c r="DA56" s="317"/>
      <c r="DB56" s="317"/>
      <c r="DC56" s="317"/>
      <c r="DD56" s="317"/>
      <c r="DE56" s="317"/>
      <c r="DF56" s="317"/>
      <c r="DG56" s="317"/>
      <c r="DH56" s="317"/>
      <c r="DI56" s="317"/>
    </row>
    <row r="57" spans="1:113" ht="15" x14ac:dyDescent="0.2">
      <c r="A57" s="1019" t="s">
        <v>653</v>
      </c>
      <c r="B57" s="1019"/>
      <c r="C57" s="1019"/>
      <c r="D57" s="1019"/>
      <c r="E57" s="1019"/>
      <c r="F57" s="1019"/>
      <c r="G57" s="1019"/>
      <c r="H57" s="1019"/>
      <c r="I57" s="1019"/>
      <c r="J57" s="1019"/>
      <c r="K57" s="1019"/>
      <c r="L57" s="1019"/>
      <c r="M57" s="1019"/>
      <c r="N57" s="1019"/>
      <c r="O57" s="1019"/>
      <c r="P57" s="1019"/>
      <c r="Q57" s="1019"/>
      <c r="R57" s="1019"/>
      <c r="S57" s="1019"/>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3"/>
      <c r="BP57" s="323"/>
      <c r="BQ57" s="323"/>
      <c r="BR57" s="323"/>
      <c r="BS57" s="323"/>
      <c r="BT57" s="323"/>
      <c r="BU57" s="323"/>
      <c r="BV57" s="323"/>
      <c r="BW57" s="323"/>
      <c r="BX57" s="323"/>
      <c r="BY57" s="323"/>
      <c r="BZ57" s="323"/>
      <c r="CA57" s="323"/>
      <c r="CB57" s="323"/>
      <c r="CC57" s="323"/>
      <c r="CD57" s="323"/>
      <c r="CE57" s="323"/>
      <c r="CF57" s="323"/>
      <c r="CG57" s="323"/>
      <c r="CH57" s="323"/>
      <c r="CI57" s="323"/>
      <c r="CJ57" s="323"/>
      <c r="CK57" s="323"/>
      <c r="CL57" s="323"/>
      <c r="CM57" s="323"/>
      <c r="CN57" s="323"/>
      <c r="CO57" s="323"/>
      <c r="CP57" s="323"/>
      <c r="CQ57" s="323"/>
      <c r="CR57" s="323"/>
      <c r="CS57" s="323"/>
      <c r="CT57" s="323"/>
      <c r="CU57" s="323"/>
      <c r="CV57" s="323"/>
      <c r="CW57" s="323"/>
      <c r="CX57" s="323"/>
      <c r="CY57" s="323"/>
      <c r="CZ57" s="323"/>
      <c r="DA57" s="323"/>
      <c r="DB57" s="323"/>
      <c r="DC57" s="323"/>
      <c r="DD57" s="323"/>
      <c r="DE57" s="323"/>
      <c r="DF57" s="323"/>
      <c r="DG57" s="323"/>
      <c r="DH57" s="323"/>
      <c r="DI57" s="323"/>
    </row>
    <row r="58" spans="1:113" ht="15" x14ac:dyDescent="0.2">
      <c r="A58" s="331"/>
      <c r="B58" s="336"/>
      <c r="C58" s="336"/>
      <c r="D58" s="320"/>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3"/>
      <c r="BR58" s="323"/>
      <c r="BS58" s="323"/>
      <c r="BT58" s="323"/>
      <c r="BU58" s="323"/>
      <c r="BV58" s="323"/>
      <c r="BW58" s="323"/>
      <c r="BX58" s="323"/>
      <c r="BY58" s="323"/>
      <c r="BZ58" s="323"/>
      <c r="CA58" s="323"/>
      <c r="CB58" s="323"/>
      <c r="CC58" s="323"/>
      <c r="CD58" s="323"/>
      <c r="CE58" s="323"/>
      <c r="CF58" s="323"/>
      <c r="CG58" s="323"/>
      <c r="CH58" s="323"/>
      <c r="CI58" s="323"/>
      <c r="CJ58" s="323"/>
      <c r="CK58" s="323"/>
      <c r="CL58" s="323"/>
      <c r="CM58" s="323"/>
      <c r="CN58" s="323"/>
      <c r="CO58" s="323"/>
      <c r="CP58" s="323"/>
      <c r="CQ58" s="323"/>
      <c r="CR58" s="323"/>
      <c r="CS58" s="323"/>
      <c r="CT58" s="323"/>
      <c r="CU58" s="323"/>
      <c r="CV58" s="323"/>
      <c r="CW58" s="323"/>
      <c r="CX58" s="323"/>
      <c r="CY58" s="323"/>
      <c r="CZ58" s="323"/>
      <c r="DA58" s="323"/>
      <c r="DB58" s="323"/>
      <c r="DC58" s="323"/>
      <c r="DD58" s="323"/>
      <c r="DE58" s="323"/>
      <c r="DF58" s="323"/>
      <c r="DG58" s="323"/>
      <c r="DH58" s="323"/>
      <c r="DI58" s="323"/>
    </row>
    <row r="59" spans="1:113" s="161" customFormat="1" ht="12.75" x14ac:dyDescent="0.2">
      <c r="A59" s="401"/>
      <c r="B59" s="344" t="s">
        <v>348</v>
      </c>
      <c r="C59" s="344" t="s">
        <v>160</v>
      </c>
      <c r="D59" s="340" t="s">
        <v>349</v>
      </c>
      <c r="E59" s="341" t="s">
        <v>350</v>
      </c>
      <c r="F59" s="342" t="s">
        <v>351</v>
      </c>
      <c r="G59" s="340" t="s">
        <v>352</v>
      </c>
      <c r="H59" s="340" t="s">
        <v>353</v>
      </c>
      <c r="I59" s="340" t="s">
        <v>354</v>
      </c>
      <c r="J59" s="340" t="s">
        <v>355</v>
      </c>
      <c r="K59" s="340" t="s">
        <v>356</v>
      </c>
      <c r="L59" s="340" t="s">
        <v>357</v>
      </c>
      <c r="M59" s="340" t="s">
        <v>358</v>
      </c>
      <c r="N59" s="340" t="s">
        <v>359</v>
      </c>
      <c r="O59" s="340" t="s">
        <v>360</v>
      </c>
      <c r="P59" s="340" t="s">
        <v>361</v>
      </c>
      <c r="Q59" s="340" t="s">
        <v>362</v>
      </c>
      <c r="R59" s="340" t="s">
        <v>363</v>
      </c>
      <c r="S59" s="340" t="s">
        <v>364</v>
      </c>
      <c r="T59" s="340" t="s">
        <v>365</v>
      </c>
      <c r="U59" s="340" t="s">
        <v>366</v>
      </c>
      <c r="V59" s="340" t="s">
        <v>138</v>
      </c>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0"/>
      <c r="BD59" s="320"/>
      <c r="BE59" s="320"/>
      <c r="BF59" s="320"/>
      <c r="BG59" s="320"/>
      <c r="BH59" s="320"/>
      <c r="BI59" s="320"/>
      <c r="BJ59" s="320"/>
      <c r="BK59" s="320"/>
      <c r="BL59" s="320"/>
      <c r="BM59" s="320"/>
      <c r="BN59" s="320"/>
      <c r="BO59" s="320"/>
      <c r="BP59" s="320"/>
      <c r="BQ59" s="320"/>
      <c r="BR59" s="320"/>
      <c r="BS59" s="320"/>
      <c r="BT59" s="320"/>
      <c r="BU59" s="320"/>
      <c r="BV59" s="320"/>
      <c r="BW59" s="320"/>
      <c r="BX59" s="320"/>
      <c r="BY59" s="320"/>
      <c r="BZ59" s="320"/>
      <c r="CA59" s="320"/>
      <c r="CB59" s="320"/>
      <c r="CC59" s="320"/>
      <c r="CD59" s="320"/>
      <c r="CE59" s="320"/>
      <c r="CF59" s="320"/>
      <c r="CG59" s="320"/>
      <c r="CH59" s="320"/>
      <c r="CI59" s="320"/>
      <c r="CJ59" s="320"/>
      <c r="CK59" s="320"/>
      <c r="CL59" s="320"/>
      <c r="CM59" s="320"/>
      <c r="CN59" s="320"/>
      <c r="CO59" s="320"/>
      <c r="CP59" s="320"/>
      <c r="CQ59" s="320"/>
      <c r="CR59" s="320"/>
      <c r="CS59" s="320"/>
      <c r="CT59" s="320"/>
      <c r="CU59" s="320"/>
      <c r="CV59" s="320"/>
      <c r="CW59" s="320"/>
      <c r="CX59" s="320"/>
      <c r="CY59" s="320"/>
      <c r="CZ59" s="320"/>
      <c r="DA59" s="320"/>
      <c r="DB59" s="320"/>
      <c r="DC59" s="320"/>
      <c r="DD59" s="320"/>
      <c r="DE59" s="320"/>
      <c r="DF59" s="320"/>
      <c r="DG59" s="320"/>
      <c r="DH59" s="320"/>
      <c r="DI59" s="320"/>
    </row>
    <row r="60" spans="1:113" s="161" customFormat="1" ht="12.75" x14ac:dyDescent="0.2">
      <c r="A60" s="402"/>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20"/>
      <c r="BL60" s="320"/>
      <c r="BM60" s="320"/>
      <c r="BN60" s="320"/>
      <c r="BO60" s="320"/>
      <c r="BP60" s="320"/>
      <c r="BQ60" s="320"/>
      <c r="BR60" s="320"/>
      <c r="BS60" s="320"/>
      <c r="BT60" s="320"/>
      <c r="BU60" s="320"/>
      <c r="BV60" s="320"/>
      <c r="BW60" s="320"/>
      <c r="BX60" s="320"/>
      <c r="BY60" s="320"/>
      <c r="BZ60" s="320"/>
      <c r="CA60" s="320"/>
      <c r="CB60" s="320"/>
      <c r="CC60" s="320"/>
      <c r="CD60" s="320"/>
      <c r="CE60" s="320"/>
      <c r="CF60" s="320"/>
      <c r="CG60" s="320"/>
      <c r="CH60" s="320"/>
      <c r="CI60" s="320"/>
      <c r="CJ60" s="320"/>
      <c r="CK60" s="320"/>
      <c r="CL60" s="320"/>
      <c r="CM60" s="320"/>
      <c r="CN60" s="320"/>
      <c r="CO60" s="320"/>
      <c r="CP60" s="320"/>
      <c r="CQ60" s="320"/>
      <c r="CR60" s="320"/>
      <c r="CS60" s="320"/>
      <c r="CT60" s="320"/>
      <c r="CU60" s="320"/>
      <c r="CV60" s="320"/>
      <c r="CW60" s="320"/>
      <c r="CX60" s="320"/>
      <c r="CY60" s="320"/>
      <c r="CZ60" s="320"/>
      <c r="DA60" s="320"/>
      <c r="DB60" s="320"/>
      <c r="DC60" s="320"/>
      <c r="DD60" s="320"/>
      <c r="DE60" s="320"/>
      <c r="DF60" s="320"/>
      <c r="DG60" s="320"/>
      <c r="DH60" s="320"/>
      <c r="DI60" s="320"/>
    </row>
    <row r="61" spans="1:113" s="161" customFormat="1" ht="12.75" x14ac:dyDescent="0.2">
      <c r="A61" s="161" t="str">
        <f>A4</f>
        <v>Scotland</v>
      </c>
      <c r="B61" s="527">
        <f>B4</f>
        <v>5313600</v>
      </c>
      <c r="C61" s="527">
        <f>B61-SUM(D61:V61)</f>
        <v>0</v>
      </c>
      <c r="D61" s="527">
        <f>SUM(C4:G4)</f>
        <v>295871</v>
      </c>
      <c r="E61" s="527">
        <f>SUM(H4:L4)</f>
        <v>275541</v>
      </c>
      <c r="F61" s="527">
        <f>SUM(M4:Q4)</f>
        <v>281597</v>
      </c>
      <c r="G61" s="527">
        <f>SUM(R4:V4)</f>
        <v>319783</v>
      </c>
      <c r="H61" s="527">
        <f>SUM(W4:AA4)</f>
        <v>370639</v>
      </c>
      <c r="I61" s="527">
        <f>SUM(AB4:AF4)</f>
        <v>347050</v>
      </c>
      <c r="J61" s="527">
        <f>SUM(AG4:AK4)</f>
        <v>332962</v>
      </c>
      <c r="K61" s="527">
        <f>SUM(AL4:AP4)</f>
        <v>322008</v>
      </c>
      <c r="L61" s="527">
        <f>SUM(AQ4:AU4)</f>
        <v>385460</v>
      </c>
      <c r="M61" s="527">
        <f>SUM(AV4:AZ4)</f>
        <v>410305</v>
      </c>
      <c r="N61" s="527">
        <f>SUM(BA4:BE4)</f>
        <v>384707</v>
      </c>
      <c r="O61" s="527">
        <f>SUM(BF4:BJ4)</f>
        <v>339288</v>
      </c>
      <c r="P61" s="527">
        <f>SUM(BK4:BO4)</f>
        <v>322638</v>
      </c>
      <c r="Q61" s="527">
        <f>SUM(BP4:BT4)</f>
        <v>285732</v>
      </c>
      <c r="R61" s="527">
        <f>SUM(BU4:BY4)</f>
        <v>221533</v>
      </c>
      <c r="S61" s="527">
        <f>SUM(BZ4:CD4)</f>
        <v>180611</v>
      </c>
      <c r="T61" s="527">
        <f>SUM(CE4:CI4)</f>
        <v>128633</v>
      </c>
      <c r="U61" s="527">
        <f>SUM(CJ4:CN4)</f>
        <v>72337</v>
      </c>
      <c r="V61" s="527">
        <f>CO4</f>
        <v>36905</v>
      </c>
    </row>
    <row r="62" spans="1:113" s="161" customFormat="1" ht="12.75" x14ac:dyDescent="0.2">
      <c r="B62" s="527"/>
      <c r="C62" s="527"/>
      <c r="D62" s="527"/>
      <c r="E62" s="527"/>
      <c r="F62" s="527"/>
      <c r="G62" s="527"/>
      <c r="H62" s="527"/>
      <c r="I62" s="527"/>
      <c r="J62" s="527"/>
      <c r="K62" s="527"/>
      <c r="L62" s="527"/>
      <c r="M62" s="527"/>
      <c r="N62" s="527"/>
      <c r="O62" s="527"/>
      <c r="P62" s="527"/>
      <c r="Q62" s="527"/>
      <c r="R62" s="527"/>
      <c r="S62" s="527"/>
      <c r="T62" s="527"/>
      <c r="U62" s="527"/>
      <c r="V62" s="527"/>
    </row>
    <row r="63" spans="1:113" s="161" customFormat="1" ht="12.75" x14ac:dyDescent="0.2">
      <c r="A63" s="161" t="str">
        <f t="shared" ref="A63:B76" si="0">A5</f>
        <v>Ayrshire &amp; Arran</v>
      </c>
      <c r="B63" s="527">
        <f t="shared" si="0"/>
        <v>373190</v>
      </c>
      <c r="C63" s="527">
        <f t="shared" ref="C63:C76" si="1">B63-SUM(D63:V63)</f>
        <v>0</v>
      </c>
      <c r="D63" s="527">
        <f t="shared" ref="D63:D76" si="2">SUM(C5:G5)</f>
        <v>19760</v>
      </c>
      <c r="E63" s="527">
        <f t="shared" ref="E63:E76" si="3">SUM(H5:L5)</f>
        <v>19318</v>
      </c>
      <c r="F63" s="527">
        <f t="shared" ref="F63:F76" si="4">SUM(M5:Q5)</f>
        <v>20316</v>
      </c>
      <c r="G63" s="527">
        <f t="shared" ref="G63:G76" si="5">SUM(R5:V5)</f>
        <v>22780</v>
      </c>
      <c r="H63" s="527">
        <f t="shared" ref="H63:H76" si="6">SUM(W5:AA5)</f>
        <v>21501</v>
      </c>
      <c r="I63" s="527">
        <f t="shared" ref="I63:I76" si="7">SUM(AB5:AF5)</f>
        <v>19706</v>
      </c>
      <c r="J63" s="527">
        <f t="shared" ref="J63:J76" si="8">SUM(AG5:AK5)</f>
        <v>19655</v>
      </c>
      <c r="K63" s="527">
        <f t="shared" ref="K63:K76" si="9">SUM(AL5:AP5)</f>
        <v>20708</v>
      </c>
      <c r="L63" s="527">
        <f t="shared" ref="L63:L76" si="10">SUM(AQ5:AU5)</f>
        <v>26810</v>
      </c>
      <c r="M63" s="527">
        <f t="shared" ref="M63:M76" si="11">SUM(AV5:AZ5)</f>
        <v>29344</v>
      </c>
      <c r="N63" s="527">
        <f t="shared" ref="N63:N76" si="12">SUM(BA5:BE5)</f>
        <v>27881</v>
      </c>
      <c r="O63" s="527">
        <f t="shared" ref="O63:O76" si="13">SUM(BF5:BJ5)</f>
        <v>25475</v>
      </c>
      <c r="P63" s="527">
        <f t="shared" ref="P63:P76" si="14">SUM(BK5:BO5)</f>
        <v>25353</v>
      </c>
      <c r="Q63" s="527">
        <f t="shared" ref="Q63:Q76" si="15">SUM(BP5:BT5)</f>
        <v>23601</v>
      </c>
      <c r="R63" s="527">
        <f t="shared" ref="R63:R76" si="16">SUM(BU5:BY5)</f>
        <v>18134</v>
      </c>
      <c r="S63" s="527">
        <f t="shared" ref="S63:S76" si="17">SUM(BZ5:CD5)</f>
        <v>14448</v>
      </c>
      <c r="T63" s="527">
        <f t="shared" ref="T63:T76" si="18">SUM(CE5:CI5)</f>
        <v>9941</v>
      </c>
      <c r="U63" s="527">
        <f t="shared" ref="U63:U76" si="19">SUM(CJ5:CN5)</f>
        <v>5545</v>
      </c>
      <c r="V63" s="527">
        <f t="shared" ref="V63:V76" si="20">CO5</f>
        <v>2914</v>
      </c>
    </row>
    <row r="64" spans="1:113" s="161" customFormat="1" ht="12.75" x14ac:dyDescent="0.2">
      <c r="A64" s="161" t="str">
        <f t="shared" si="0"/>
        <v>Borders</v>
      </c>
      <c r="B64" s="527">
        <f t="shared" si="0"/>
        <v>113710</v>
      </c>
      <c r="C64" s="527">
        <f t="shared" si="1"/>
        <v>0</v>
      </c>
      <c r="D64" s="527">
        <f t="shared" si="2"/>
        <v>5721</v>
      </c>
      <c r="E64" s="527">
        <f t="shared" si="3"/>
        <v>5893</v>
      </c>
      <c r="F64" s="527">
        <f t="shared" si="4"/>
        <v>6173</v>
      </c>
      <c r="G64" s="527">
        <f t="shared" si="5"/>
        <v>6460</v>
      </c>
      <c r="H64" s="527">
        <f t="shared" si="6"/>
        <v>5253</v>
      </c>
      <c r="I64" s="527">
        <f t="shared" si="7"/>
        <v>5002</v>
      </c>
      <c r="J64" s="527">
        <f t="shared" si="8"/>
        <v>5089</v>
      </c>
      <c r="K64" s="527">
        <f t="shared" si="9"/>
        <v>6042</v>
      </c>
      <c r="L64" s="527">
        <f t="shared" si="10"/>
        <v>8411</v>
      </c>
      <c r="M64" s="527">
        <f t="shared" si="11"/>
        <v>9344</v>
      </c>
      <c r="N64" s="527">
        <f t="shared" si="12"/>
        <v>8796</v>
      </c>
      <c r="O64" s="527">
        <f t="shared" si="13"/>
        <v>8182</v>
      </c>
      <c r="P64" s="527">
        <f t="shared" si="14"/>
        <v>8408</v>
      </c>
      <c r="Q64" s="527">
        <f t="shared" si="15"/>
        <v>7913</v>
      </c>
      <c r="R64" s="527">
        <f t="shared" si="16"/>
        <v>5951</v>
      </c>
      <c r="S64" s="527">
        <f t="shared" si="17"/>
        <v>4690</v>
      </c>
      <c r="T64" s="527">
        <f t="shared" si="18"/>
        <v>3421</v>
      </c>
      <c r="U64" s="527">
        <f t="shared" si="19"/>
        <v>1970</v>
      </c>
      <c r="V64" s="527">
        <f t="shared" si="20"/>
        <v>991</v>
      </c>
    </row>
    <row r="65" spans="1:22" s="161" customFormat="1" ht="12.75" x14ac:dyDescent="0.2">
      <c r="A65" s="161" t="str">
        <f t="shared" si="0"/>
        <v>Dumfries &amp; Galloway</v>
      </c>
      <c r="B65" s="527">
        <f t="shared" si="0"/>
        <v>150830</v>
      </c>
      <c r="C65" s="527">
        <f t="shared" si="1"/>
        <v>0</v>
      </c>
      <c r="D65" s="527">
        <f t="shared" si="2"/>
        <v>7482</v>
      </c>
      <c r="E65" s="527">
        <f t="shared" si="3"/>
        <v>7623</v>
      </c>
      <c r="F65" s="527">
        <f t="shared" si="4"/>
        <v>7796</v>
      </c>
      <c r="G65" s="527">
        <f t="shared" si="5"/>
        <v>8741</v>
      </c>
      <c r="H65" s="527">
        <f t="shared" si="6"/>
        <v>7630</v>
      </c>
      <c r="I65" s="527">
        <f t="shared" si="7"/>
        <v>7339</v>
      </c>
      <c r="J65" s="527">
        <f t="shared" si="8"/>
        <v>7005</v>
      </c>
      <c r="K65" s="527">
        <f t="shared" si="9"/>
        <v>7433</v>
      </c>
      <c r="L65" s="527">
        <f t="shared" si="10"/>
        <v>10115</v>
      </c>
      <c r="M65" s="527">
        <f t="shared" si="11"/>
        <v>11913</v>
      </c>
      <c r="N65" s="527">
        <f t="shared" si="12"/>
        <v>11461</v>
      </c>
      <c r="O65" s="527">
        <f t="shared" si="13"/>
        <v>10800</v>
      </c>
      <c r="P65" s="527">
        <f t="shared" si="14"/>
        <v>11154</v>
      </c>
      <c r="Q65" s="527">
        <f t="shared" si="15"/>
        <v>10578</v>
      </c>
      <c r="R65" s="527">
        <f t="shared" si="16"/>
        <v>8282</v>
      </c>
      <c r="S65" s="527">
        <f t="shared" si="17"/>
        <v>6799</v>
      </c>
      <c r="T65" s="527">
        <f t="shared" si="18"/>
        <v>4741</v>
      </c>
      <c r="U65" s="527">
        <f t="shared" si="19"/>
        <v>2624</v>
      </c>
      <c r="V65" s="527">
        <f t="shared" si="20"/>
        <v>1314</v>
      </c>
    </row>
    <row r="66" spans="1:22" s="161" customFormat="1" ht="12.75" x14ac:dyDescent="0.2">
      <c r="A66" s="161" t="str">
        <f t="shared" si="0"/>
        <v>Fife</v>
      </c>
      <c r="B66" s="527">
        <f t="shared" si="0"/>
        <v>366220</v>
      </c>
      <c r="C66" s="527">
        <f t="shared" si="1"/>
        <v>0</v>
      </c>
      <c r="D66" s="527">
        <f t="shared" si="2"/>
        <v>21007</v>
      </c>
      <c r="E66" s="527">
        <f t="shared" si="3"/>
        <v>19586</v>
      </c>
      <c r="F66" s="527">
        <f t="shared" si="4"/>
        <v>19538</v>
      </c>
      <c r="G66" s="527">
        <f t="shared" si="5"/>
        <v>22410</v>
      </c>
      <c r="H66" s="527">
        <f t="shared" si="6"/>
        <v>24359</v>
      </c>
      <c r="I66" s="527">
        <f t="shared" si="7"/>
        <v>20592</v>
      </c>
      <c r="J66" s="527">
        <f t="shared" si="8"/>
        <v>21138</v>
      </c>
      <c r="K66" s="527">
        <f t="shared" si="9"/>
        <v>21683</v>
      </c>
      <c r="L66" s="527">
        <f t="shared" si="10"/>
        <v>26769</v>
      </c>
      <c r="M66" s="527">
        <f t="shared" si="11"/>
        <v>28139</v>
      </c>
      <c r="N66" s="527">
        <f t="shared" si="12"/>
        <v>26701</v>
      </c>
      <c r="O66" s="527">
        <f t="shared" si="13"/>
        <v>23570</v>
      </c>
      <c r="P66" s="527">
        <f t="shared" si="14"/>
        <v>23575</v>
      </c>
      <c r="Q66" s="527">
        <f t="shared" si="15"/>
        <v>21666</v>
      </c>
      <c r="R66" s="527">
        <f t="shared" si="16"/>
        <v>15855</v>
      </c>
      <c r="S66" s="527">
        <f t="shared" si="17"/>
        <v>12843</v>
      </c>
      <c r="T66" s="527">
        <f t="shared" si="18"/>
        <v>8907</v>
      </c>
      <c r="U66" s="527">
        <f t="shared" si="19"/>
        <v>5263</v>
      </c>
      <c r="V66" s="527">
        <f t="shared" si="20"/>
        <v>2619</v>
      </c>
    </row>
    <row r="67" spans="1:22" s="161" customFormat="1" ht="12.75" x14ac:dyDescent="0.2">
      <c r="A67" s="161" t="str">
        <f t="shared" si="0"/>
        <v>Forth Valley</v>
      </c>
      <c r="B67" s="527">
        <f t="shared" si="0"/>
        <v>299100</v>
      </c>
      <c r="C67" s="527">
        <f t="shared" si="1"/>
        <v>0</v>
      </c>
      <c r="D67" s="527">
        <f t="shared" si="2"/>
        <v>16666</v>
      </c>
      <c r="E67" s="527">
        <f t="shared" si="3"/>
        <v>16337</v>
      </c>
      <c r="F67" s="527">
        <f t="shared" si="4"/>
        <v>16828</v>
      </c>
      <c r="G67" s="527">
        <f t="shared" si="5"/>
        <v>18799</v>
      </c>
      <c r="H67" s="527">
        <f t="shared" si="6"/>
        <v>19554</v>
      </c>
      <c r="I67" s="527">
        <f t="shared" si="7"/>
        <v>16919</v>
      </c>
      <c r="J67" s="527">
        <f t="shared" si="8"/>
        <v>17595</v>
      </c>
      <c r="K67" s="527">
        <f t="shared" si="9"/>
        <v>18684</v>
      </c>
      <c r="L67" s="527">
        <f t="shared" si="10"/>
        <v>23219</v>
      </c>
      <c r="M67" s="527">
        <f t="shared" si="11"/>
        <v>24064</v>
      </c>
      <c r="N67" s="527">
        <f t="shared" si="12"/>
        <v>21787</v>
      </c>
      <c r="O67" s="527">
        <f t="shared" si="13"/>
        <v>18678</v>
      </c>
      <c r="P67" s="527">
        <f t="shared" si="14"/>
        <v>18508</v>
      </c>
      <c r="Q67" s="527">
        <f t="shared" si="15"/>
        <v>16471</v>
      </c>
      <c r="R67" s="527">
        <f t="shared" si="16"/>
        <v>12585</v>
      </c>
      <c r="S67" s="527">
        <f t="shared" si="17"/>
        <v>10071</v>
      </c>
      <c r="T67" s="527">
        <f t="shared" si="18"/>
        <v>6750</v>
      </c>
      <c r="U67" s="527">
        <f t="shared" si="19"/>
        <v>3682</v>
      </c>
      <c r="V67" s="527">
        <f t="shared" si="20"/>
        <v>1903</v>
      </c>
    </row>
    <row r="68" spans="1:22" s="161" customFormat="1" ht="12.75" x14ac:dyDescent="0.2">
      <c r="A68" s="161" t="str">
        <f t="shared" si="0"/>
        <v>Grampian</v>
      </c>
      <c r="B68" s="527">
        <f t="shared" si="0"/>
        <v>573420</v>
      </c>
      <c r="C68" s="527">
        <f t="shared" si="1"/>
        <v>0</v>
      </c>
      <c r="D68" s="527">
        <f t="shared" si="2"/>
        <v>32598</v>
      </c>
      <c r="E68" s="527">
        <f t="shared" si="3"/>
        <v>29043</v>
      </c>
      <c r="F68" s="527">
        <f t="shared" si="4"/>
        <v>29339</v>
      </c>
      <c r="G68" s="527">
        <f t="shared" si="5"/>
        <v>34170</v>
      </c>
      <c r="H68" s="527">
        <f t="shared" si="6"/>
        <v>42149</v>
      </c>
      <c r="I68" s="527">
        <f t="shared" si="7"/>
        <v>40589</v>
      </c>
      <c r="J68" s="527">
        <f t="shared" si="8"/>
        <v>38041</v>
      </c>
      <c r="K68" s="527">
        <f t="shared" si="9"/>
        <v>36644</v>
      </c>
      <c r="L68" s="527">
        <f t="shared" si="10"/>
        <v>41394</v>
      </c>
      <c r="M68" s="527">
        <f t="shared" si="11"/>
        <v>43369</v>
      </c>
      <c r="N68" s="527">
        <f t="shared" si="12"/>
        <v>40306</v>
      </c>
      <c r="O68" s="527">
        <f t="shared" si="13"/>
        <v>36915</v>
      </c>
      <c r="P68" s="527">
        <f t="shared" si="14"/>
        <v>34822</v>
      </c>
      <c r="Q68" s="527">
        <f t="shared" si="15"/>
        <v>29214</v>
      </c>
      <c r="R68" s="527">
        <f t="shared" si="16"/>
        <v>22253</v>
      </c>
      <c r="S68" s="527">
        <f t="shared" si="17"/>
        <v>18102</v>
      </c>
      <c r="T68" s="527">
        <f t="shared" si="18"/>
        <v>13104</v>
      </c>
      <c r="U68" s="527">
        <f t="shared" si="19"/>
        <v>7549</v>
      </c>
      <c r="V68" s="527">
        <f t="shared" si="20"/>
        <v>3819</v>
      </c>
    </row>
    <row r="69" spans="1:22" s="161" customFormat="1" ht="12.75" x14ac:dyDescent="0.2">
      <c r="A69" s="161" t="str">
        <f t="shared" si="0"/>
        <v>Greater Glasgow &amp; Clyde</v>
      </c>
      <c r="B69" s="527">
        <f t="shared" si="0"/>
        <v>1137320</v>
      </c>
      <c r="C69" s="527">
        <f t="shared" si="1"/>
        <v>0</v>
      </c>
      <c r="D69" s="527">
        <f t="shared" si="2"/>
        <v>63457</v>
      </c>
      <c r="E69" s="527">
        <f t="shared" si="3"/>
        <v>57052</v>
      </c>
      <c r="F69" s="527">
        <f t="shared" si="4"/>
        <v>58822</v>
      </c>
      <c r="G69" s="527">
        <f t="shared" si="5"/>
        <v>69036</v>
      </c>
      <c r="H69" s="527">
        <f t="shared" si="6"/>
        <v>92255</v>
      </c>
      <c r="I69" s="527">
        <f t="shared" si="7"/>
        <v>85241</v>
      </c>
      <c r="J69" s="527">
        <f t="shared" si="8"/>
        <v>77550</v>
      </c>
      <c r="K69" s="527">
        <f t="shared" si="9"/>
        <v>68830</v>
      </c>
      <c r="L69" s="527">
        <f t="shared" si="10"/>
        <v>81759</v>
      </c>
      <c r="M69" s="527">
        <f t="shared" si="11"/>
        <v>87607</v>
      </c>
      <c r="N69" s="527">
        <f t="shared" si="12"/>
        <v>82547</v>
      </c>
      <c r="O69" s="527">
        <f t="shared" si="13"/>
        <v>69457</v>
      </c>
      <c r="P69" s="527">
        <f t="shared" si="14"/>
        <v>61344</v>
      </c>
      <c r="Q69" s="527">
        <f t="shared" si="15"/>
        <v>53462</v>
      </c>
      <c r="R69" s="527">
        <f t="shared" si="16"/>
        <v>43348</v>
      </c>
      <c r="S69" s="527">
        <f t="shared" si="17"/>
        <v>36923</v>
      </c>
      <c r="T69" s="527">
        <f t="shared" si="18"/>
        <v>26521</v>
      </c>
      <c r="U69" s="527">
        <f t="shared" si="19"/>
        <v>14502</v>
      </c>
      <c r="V69" s="527">
        <f t="shared" si="20"/>
        <v>7607</v>
      </c>
    </row>
    <row r="70" spans="1:22" s="161" customFormat="1" ht="12.75" x14ac:dyDescent="0.2">
      <c r="A70" s="161" t="str">
        <f t="shared" si="0"/>
        <v>Highland</v>
      </c>
      <c r="B70" s="527">
        <f t="shared" si="0"/>
        <v>319810</v>
      </c>
      <c r="C70" s="527">
        <f t="shared" si="1"/>
        <v>0</v>
      </c>
      <c r="D70" s="527">
        <f t="shared" si="2"/>
        <v>16647</v>
      </c>
      <c r="E70" s="527">
        <f t="shared" si="3"/>
        <v>16779</v>
      </c>
      <c r="F70" s="527">
        <f t="shared" si="4"/>
        <v>17703</v>
      </c>
      <c r="G70" s="527">
        <f t="shared" si="5"/>
        <v>18535</v>
      </c>
      <c r="H70" s="527">
        <f t="shared" si="6"/>
        <v>15763</v>
      </c>
      <c r="I70" s="527">
        <f t="shared" si="7"/>
        <v>16661</v>
      </c>
      <c r="J70" s="527">
        <f t="shared" si="8"/>
        <v>16853</v>
      </c>
      <c r="K70" s="527">
        <f t="shared" si="9"/>
        <v>17401</v>
      </c>
      <c r="L70" s="527">
        <f t="shared" si="10"/>
        <v>22253</v>
      </c>
      <c r="M70" s="527">
        <f t="shared" si="11"/>
        <v>25291</v>
      </c>
      <c r="N70" s="527">
        <f t="shared" si="12"/>
        <v>24354</v>
      </c>
      <c r="O70" s="527">
        <f t="shared" si="13"/>
        <v>23041</v>
      </c>
      <c r="P70" s="527">
        <f t="shared" si="14"/>
        <v>23326</v>
      </c>
      <c r="Q70" s="527">
        <f t="shared" si="15"/>
        <v>20877</v>
      </c>
      <c r="R70" s="527">
        <f t="shared" si="16"/>
        <v>15763</v>
      </c>
      <c r="S70" s="527">
        <f t="shared" si="17"/>
        <v>12253</v>
      </c>
      <c r="T70" s="527">
        <f t="shared" si="18"/>
        <v>8790</v>
      </c>
      <c r="U70" s="527">
        <f t="shared" si="19"/>
        <v>4925</v>
      </c>
      <c r="V70" s="527">
        <f t="shared" si="20"/>
        <v>2595</v>
      </c>
    </row>
    <row r="71" spans="1:22" s="161" customFormat="1" ht="12.75" x14ac:dyDescent="0.2">
      <c r="A71" s="161" t="str">
        <f t="shared" si="0"/>
        <v>Lanarkshire</v>
      </c>
      <c r="B71" s="527">
        <f t="shared" si="0"/>
        <v>652230</v>
      </c>
      <c r="C71" s="527">
        <f t="shared" si="1"/>
        <v>0</v>
      </c>
      <c r="D71" s="527">
        <f t="shared" si="2"/>
        <v>37777</v>
      </c>
      <c r="E71" s="527">
        <f t="shared" si="3"/>
        <v>36761</v>
      </c>
      <c r="F71" s="527">
        <f t="shared" si="4"/>
        <v>37151</v>
      </c>
      <c r="G71" s="527">
        <f t="shared" si="5"/>
        <v>39958</v>
      </c>
      <c r="H71" s="527">
        <f t="shared" si="6"/>
        <v>39319</v>
      </c>
      <c r="I71" s="527">
        <f t="shared" si="7"/>
        <v>39012</v>
      </c>
      <c r="J71" s="527">
        <f t="shared" si="8"/>
        <v>40955</v>
      </c>
      <c r="K71" s="527">
        <f t="shared" si="9"/>
        <v>41090</v>
      </c>
      <c r="L71" s="527">
        <f t="shared" si="10"/>
        <v>50292</v>
      </c>
      <c r="M71" s="527">
        <f t="shared" si="11"/>
        <v>52343</v>
      </c>
      <c r="N71" s="527">
        <f t="shared" si="12"/>
        <v>48708</v>
      </c>
      <c r="O71" s="527">
        <f t="shared" si="13"/>
        <v>42719</v>
      </c>
      <c r="P71" s="527">
        <f t="shared" si="14"/>
        <v>38802</v>
      </c>
      <c r="Q71" s="527">
        <f t="shared" si="15"/>
        <v>34033</v>
      </c>
      <c r="R71" s="527">
        <f t="shared" si="16"/>
        <v>26667</v>
      </c>
      <c r="S71" s="527">
        <f t="shared" si="17"/>
        <v>21231</v>
      </c>
      <c r="T71" s="527">
        <f t="shared" si="18"/>
        <v>14379</v>
      </c>
      <c r="U71" s="527">
        <f t="shared" si="19"/>
        <v>7463</v>
      </c>
      <c r="V71" s="527">
        <f t="shared" si="20"/>
        <v>3570</v>
      </c>
    </row>
    <row r="72" spans="1:22" s="161" customFormat="1" ht="12.75" x14ac:dyDescent="0.2">
      <c r="A72" s="161" t="str">
        <f t="shared" si="0"/>
        <v>Lothian</v>
      </c>
      <c r="B72" s="527">
        <f t="shared" si="0"/>
        <v>843720</v>
      </c>
      <c r="C72" s="527">
        <f t="shared" si="1"/>
        <v>0</v>
      </c>
      <c r="D72" s="527">
        <f t="shared" si="2"/>
        <v>49558</v>
      </c>
      <c r="E72" s="527">
        <f t="shared" si="3"/>
        <v>42869</v>
      </c>
      <c r="F72" s="527">
        <f t="shared" si="4"/>
        <v>42023</v>
      </c>
      <c r="G72" s="527">
        <f t="shared" si="5"/>
        <v>48728</v>
      </c>
      <c r="H72" s="527">
        <f t="shared" si="6"/>
        <v>69488</v>
      </c>
      <c r="I72" s="527">
        <f t="shared" si="7"/>
        <v>66177</v>
      </c>
      <c r="J72" s="527">
        <f t="shared" si="8"/>
        <v>61753</v>
      </c>
      <c r="K72" s="527">
        <f t="shared" si="9"/>
        <v>57171</v>
      </c>
      <c r="L72" s="527">
        <f t="shared" si="10"/>
        <v>61735</v>
      </c>
      <c r="M72" s="527">
        <f t="shared" si="11"/>
        <v>62571</v>
      </c>
      <c r="N72" s="527">
        <f t="shared" si="12"/>
        <v>57435</v>
      </c>
      <c r="O72" s="527">
        <f t="shared" si="13"/>
        <v>48902</v>
      </c>
      <c r="P72" s="527">
        <f t="shared" si="14"/>
        <v>45939</v>
      </c>
      <c r="Q72" s="527">
        <f t="shared" si="15"/>
        <v>39509</v>
      </c>
      <c r="R72" s="527">
        <f t="shared" si="16"/>
        <v>30286</v>
      </c>
      <c r="S72" s="527">
        <f t="shared" si="17"/>
        <v>24870</v>
      </c>
      <c r="T72" s="527">
        <f t="shared" si="18"/>
        <v>18423</v>
      </c>
      <c r="U72" s="527">
        <f t="shared" si="19"/>
        <v>10721</v>
      </c>
      <c r="V72" s="527">
        <f t="shared" si="20"/>
        <v>5562</v>
      </c>
    </row>
    <row r="73" spans="1:22" s="161" customFormat="1" ht="12.75" x14ac:dyDescent="0.2">
      <c r="A73" s="161" t="str">
        <f t="shared" si="0"/>
        <v>Orkney</v>
      </c>
      <c r="B73" s="527">
        <f t="shared" si="0"/>
        <v>21530</v>
      </c>
      <c r="C73" s="527">
        <f t="shared" si="1"/>
        <v>0</v>
      </c>
      <c r="D73" s="527">
        <f t="shared" si="2"/>
        <v>1101</v>
      </c>
      <c r="E73" s="527">
        <f t="shared" si="3"/>
        <v>1086</v>
      </c>
      <c r="F73" s="527">
        <f t="shared" si="4"/>
        <v>1106</v>
      </c>
      <c r="G73" s="527">
        <f t="shared" si="5"/>
        <v>1311</v>
      </c>
      <c r="H73" s="527">
        <f t="shared" si="6"/>
        <v>1130</v>
      </c>
      <c r="I73" s="527">
        <f t="shared" si="7"/>
        <v>1144</v>
      </c>
      <c r="J73" s="527">
        <f t="shared" si="8"/>
        <v>1090</v>
      </c>
      <c r="K73" s="527">
        <f t="shared" si="9"/>
        <v>1149</v>
      </c>
      <c r="L73" s="527">
        <f t="shared" si="10"/>
        <v>1484</v>
      </c>
      <c r="M73" s="527">
        <f t="shared" si="11"/>
        <v>1781</v>
      </c>
      <c r="N73" s="527">
        <f t="shared" si="12"/>
        <v>1587</v>
      </c>
      <c r="O73" s="527">
        <f t="shared" si="13"/>
        <v>1585</v>
      </c>
      <c r="P73" s="527">
        <f t="shared" si="14"/>
        <v>1526</v>
      </c>
      <c r="Q73" s="527">
        <f t="shared" si="15"/>
        <v>1427</v>
      </c>
      <c r="R73" s="527">
        <f t="shared" si="16"/>
        <v>1174</v>
      </c>
      <c r="S73" s="527">
        <f t="shared" si="17"/>
        <v>775</v>
      </c>
      <c r="T73" s="527">
        <f t="shared" si="18"/>
        <v>566</v>
      </c>
      <c r="U73" s="527">
        <f t="shared" si="19"/>
        <v>313</v>
      </c>
      <c r="V73" s="527">
        <f t="shared" si="20"/>
        <v>195</v>
      </c>
    </row>
    <row r="74" spans="1:22" s="161" customFormat="1" ht="12.75" x14ac:dyDescent="0.2">
      <c r="A74" s="161" t="str">
        <f t="shared" si="0"/>
        <v>Shetland</v>
      </c>
      <c r="B74" s="527">
        <f t="shared" si="0"/>
        <v>23210</v>
      </c>
      <c r="C74" s="527">
        <f t="shared" si="1"/>
        <v>0</v>
      </c>
      <c r="D74" s="527">
        <f t="shared" si="2"/>
        <v>1353</v>
      </c>
      <c r="E74" s="527">
        <f t="shared" si="3"/>
        <v>1365</v>
      </c>
      <c r="F74" s="527">
        <f t="shared" si="4"/>
        <v>1396</v>
      </c>
      <c r="G74" s="527">
        <f t="shared" si="5"/>
        <v>1444</v>
      </c>
      <c r="H74" s="527">
        <f t="shared" si="6"/>
        <v>1256</v>
      </c>
      <c r="I74" s="527">
        <f t="shared" si="7"/>
        <v>1281</v>
      </c>
      <c r="J74" s="527">
        <f t="shared" si="8"/>
        <v>1355</v>
      </c>
      <c r="K74" s="527">
        <f t="shared" si="9"/>
        <v>1511</v>
      </c>
      <c r="L74" s="527">
        <f t="shared" si="10"/>
        <v>1643</v>
      </c>
      <c r="M74" s="527">
        <f t="shared" si="11"/>
        <v>1824</v>
      </c>
      <c r="N74" s="527">
        <f t="shared" si="12"/>
        <v>1687</v>
      </c>
      <c r="O74" s="527">
        <f t="shared" si="13"/>
        <v>1572</v>
      </c>
      <c r="P74" s="527">
        <f t="shared" si="14"/>
        <v>1541</v>
      </c>
      <c r="Q74" s="527">
        <f t="shared" si="15"/>
        <v>1316</v>
      </c>
      <c r="R74" s="527">
        <f t="shared" si="16"/>
        <v>986</v>
      </c>
      <c r="S74" s="527">
        <f t="shared" si="17"/>
        <v>726</v>
      </c>
      <c r="T74" s="527">
        <f t="shared" si="18"/>
        <v>501</v>
      </c>
      <c r="U74" s="527">
        <f t="shared" si="19"/>
        <v>290</v>
      </c>
      <c r="V74" s="527">
        <f t="shared" si="20"/>
        <v>163</v>
      </c>
    </row>
    <row r="75" spans="1:22" s="161" customFormat="1" ht="12.75" x14ac:dyDescent="0.2">
      <c r="A75" s="161" t="str">
        <f t="shared" si="0"/>
        <v>Tayside</v>
      </c>
      <c r="B75" s="527">
        <f t="shared" si="0"/>
        <v>411750</v>
      </c>
      <c r="C75" s="527">
        <f t="shared" si="1"/>
        <v>0</v>
      </c>
      <c r="D75" s="527">
        <f t="shared" si="2"/>
        <v>21444</v>
      </c>
      <c r="E75" s="527">
        <f t="shared" si="3"/>
        <v>20351</v>
      </c>
      <c r="F75" s="527">
        <f t="shared" si="4"/>
        <v>21948</v>
      </c>
      <c r="G75" s="527">
        <f t="shared" si="5"/>
        <v>25843</v>
      </c>
      <c r="H75" s="527">
        <f t="shared" si="6"/>
        <v>29773</v>
      </c>
      <c r="I75" s="527">
        <f t="shared" si="7"/>
        <v>26159</v>
      </c>
      <c r="J75" s="527">
        <f t="shared" si="8"/>
        <v>23516</v>
      </c>
      <c r="K75" s="527">
        <f t="shared" si="9"/>
        <v>22104</v>
      </c>
      <c r="L75" s="527">
        <f t="shared" si="10"/>
        <v>27568</v>
      </c>
      <c r="M75" s="527">
        <f t="shared" si="11"/>
        <v>30662</v>
      </c>
      <c r="N75" s="527">
        <f t="shared" si="12"/>
        <v>29382</v>
      </c>
      <c r="O75" s="527">
        <f t="shared" si="13"/>
        <v>26426</v>
      </c>
      <c r="P75" s="527">
        <f t="shared" si="14"/>
        <v>26224</v>
      </c>
      <c r="Q75" s="527">
        <f t="shared" si="15"/>
        <v>23813</v>
      </c>
      <c r="R75" s="527">
        <f t="shared" si="16"/>
        <v>18757</v>
      </c>
      <c r="S75" s="527">
        <f t="shared" si="17"/>
        <v>15692</v>
      </c>
      <c r="T75" s="527">
        <f t="shared" si="18"/>
        <v>11740</v>
      </c>
      <c r="U75" s="527">
        <f t="shared" si="19"/>
        <v>6967</v>
      </c>
      <c r="V75" s="527">
        <f t="shared" si="20"/>
        <v>3381</v>
      </c>
    </row>
    <row r="76" spans="1:22" s="161" customFormat="1" ht="12.75" x14ac:dyDescent="0.2">
      <c r="A76" s="161" t="str">
        <f t="shared" si="0"/>
        <v>Western Isles</v>
      </c>
      <c r="B76" s="527">
        <f t="shared" si="0"/>
        <v>27560</v>
      </c>
      <c r="C76" s="527">
        <f t="shared" si="1"/>
        <v>0</v>
      </c>
      <c r="D76" s="527">
        <f t="shared" si="2"/>
        <v>1300</v>
      </c>
      <c r="E76" s="527">
        <f t="shared" si="3"/>
        <v>1478</v>
      </c>
      <c r="F76" s="527">
        <f t="shared" si="4"/>
        <v>1458</v>
      </c>
      <c r="G76" s="527">
        <f t="shared" si="5"/>
        <v>1568</v>
      </c>
      <c r="H76" s="527">
        <f t="shared" si="6"/>
        <v>1209</v>
      </c>
      <c r="I76" s="527">
        <f t="shared" si="7"/>
        <v>1228</v>
      </c>
      <c r="J76" s="527">
        <f t="shared" si="8"/>
        <v>1367</v>
      </c>
      <c r="K76" s="527">
        <f t="shared" si="9"/>
        <v>1558</v>
      </c>
      <c r="L76" s="527">
        <f t="shared" si="10"/>
        <v>2008</v>
      </c>
      <c r="M76" s="527">
        <f t="shared" si="11"/>
        <v>2053</v>
      </c>
      <c r="N76" s="527">
        <f t="shared" si="12"/>
        <v>2075</v>
      </c>
      <c r="O76" s="527">
        <f t="shared" si="13"/>
        <v>1966</v>
      </c>
      <c r="P76" s="527">
        <f t="shared" si="14"/>
        <v>2116</v>
      </c>
      <c r="Q76" s="527">
        <f t="shared" si="15"/>
        <v>1852</v>
      </c>
      <c r="R76" s="527">
        <f t="shared" si="16"/>
        <v>1492</v>
      </c>
      <c r="S76" s="527">
        <f t="shared" si="17"/>
        <v>1188</v>
      </c>
      <c r="T76" s="527">
        <f t="shared" si="18"/>
        <v>849</v>
      </c>
      <c r="U76" s="527">
        <f t="shared" si="19"/>
        <v>523</v>
      </c>
      <c r="V76" s="527">
        <f t="shared" si="20"/>
        <v>272</v>
      </c>
    </row>
    <row r="77" spans="1:22" s="161" customFormat="1" ht="12.75" x14ac:dyDescent="0.2">
      <c r="B77" s="527"/>
      <c r="C77" s="527"/>
      <c r="D77" s="527"/>
      <c r="E77" s="527"/>
      <c r="F77" s="527"/>
      <c r="G77" s="527"/>
      <c r="H77" s="527"/>
      <c r="I77" s="527"/>
      <c r="J77" s="527"/>
      <c r="K77" s="527"/>
      <c r="L77" s="527"/>
      <c r="M77" s="527"/>
      <c r="N77" s="527"/>
      <c r="O77" s="527"/>
      <c r="P77" s="527"/>
      <c r="Q77" s="527"/>
      <c r="R77" s="527"/>
      <c r="S77" s="527"/>
      <c r="T77" s="527"/>
      <c r="U77" s="527"/>
      <c r="V77" s="527"/>
    </row>
    <row r="78" spans="1:22" s="161" customFormat="1" ht="12.75" x14ac:dyDescent="0.2">
      <c r="A78" s="161" t="s">
        <v>367</v>
      </c>
      <c r="B78" s="527">
        <f>SUM(B63:B76)</f>
        <v>5313600</v>
      </c>
      <c r="C78" s="527">
        <f t="shared" ref="C78:V78" si="21">SUM(C63:C76)</f>
        <v>0</v>
      </c>
      <c r="D78" s="527">
        <f t="shared" si="21"/>
        <v>295871</v>
      </c>
      <c r="E78" s="527">
        <f t="shared" si="21"/>
        <v>275541</v>
      </c>
      <c r="F78" s="527">
        <f t="shared" si="21"/>
        <v>281597</v>
      </c>
      <c r="G78" s="527">
        <f t="shared" si="21"/>
        <v>319783</v>
      </c>
      <c r="H78" s="527">
        <f t="shared" si="21"/>
        <v>370639</v>
      </c>
      <c r="I78" s="527">
        <f t="shared" si="21"/>
        <v>347050</v>
      </c>
      <c r="J78" s="527">
        <f t="shared" si="21"/>
        <v>332962</v>
      </c>
      <c r="K78" s="527">
        <f t="shared" si="21"/>
        <v>322008</v>
      </c>
      <c r="L78" s="527">
        <f t="shared" si="21"/>
        <v>385460</v>
      </c>
      <c r="M78" s="527">
        <f t="shared" si="21"/>
        <v>410305</v>
      </c>
      <c r="N78" s="527">
        <f t="shared" si="21"/>
        <v>384707</v>
      </c>
      <c r="O78" s="527">
        <f t="shared" si="21"/>
        <v>339288</v>
      </c>
      <c r="P78" s="527">
        <f t="shared" si="21"/>
        <v>322638</v>
      </c>
      <c r="Q78" s="527">
        <f t="shared" si="21"/>
        <v>285732</v>
      </c>
      <c r="R78" s="527">
        <f t="shared" si="21"/>
        <v>221533</v>
      </c>
      <c r="S78" s="527">
        <f t="shared" si="21"/>
        <v>180611</v>
      </c>
      <c r="T78" s="527">
        <f t="shared" si="21"/>
        <v>128633</v>
      </c>
      <c r="U78" s="527">
        <f t="shared" si="21"/>
        <v>72337</v>
      </c>
      <c r="V78" s="527">
        <f t="shared" si="21"/>
        <v>36905</v>
      </c>
    </row>
    <row r="79" spans="1:22" s="161" customFormat="1" ht="12.75" x14ac:dyDescent="0.2">
      <c r="A79" s="161" t="s">
        <v>160</v>
      </c>
      <c r="B79" s="527">
        <f>B78-B61</f>
        <v>0</v>
      </c>
      <c r="C79" s="527">
        <f t="shared" ref="C79:V79" si="22">C78-C61</f>
        <v>0</v>
      </c>
      <c r="D79" s="527">
        <f t="shared" si="22"/>
        <v>0</v>
      </c>
      <c r="E79" s="527">
        <f t="shared" si="22"/>
        <v>0</v>
      </c>
      <c r="F79" s="527">
        <f t="shared" si="22"/>
        <v>0</v>
      </c>
      <c r="G79" s="527">
        <f t="shared" si="22"/>
        <v>0</v>
      </c>
      <c r="H79" s="527">
        <f t="shared" si="22"/>
        <v>0</v>
      </c>
      <c r="I79" s="527">
        <f t="shared" si="22"/>
        <v>0</v>
      </c>
      <c r="J79" s="527">
        <f t="shared" si="22"/>
        <v>0</v>
      </c>
      <c r="K79" s="527">
        <f t="shared" si="22"/>
        <v>0</v>
      </c>
      <c r="L79" s="527">
        <f t="shared" si="22"/>
        <v>0</v>
      </c>
      <c r="M79" s="527">
        <f t="shared" si="22"/>
        <v>0</v>
      </c>
      <c r="N79" s="527">
        <f t="shared" si="22"/>
        <v>0</v>
      </c>
      <c r="O79" s="527">
        <f t="shared" si="22"/>
        <v>0</v>
      </c>
      <c r="P79" s="527">
        <f t="shared" si="22"/>
        <v>0</v>
      </c>
      <c r="Q79" s="527">
        <f t="shared" si="22"/>
        <v>0</v>
      </c>
      <c r="R79" s="527">
        <f t="shared" si="22"/>
        <v>0</v>
      </c>
      <c r="S79" s="527">
        <f t="shared" si="22"/>
        <v>0</v>
      </c>
      <c r="T79" s="527">
        <f t="shared" si="22"/>
        <v>0</v>
      </c>
      <c r="U79" s="527">
        <f t="shared" si="22"/>
        <v>0</v>
      </c>
      <c r="V79" s="527">
        <f t="shared" si="22"/>
        <v>0</v>
      </c>
    </row>
    <row r="80" spans="1:22" x14ac:dyDescent="0.2">
      <c r="B80" s="339"/>
      <c r="C80" s="339"/>
      <c r="D80" s="339"/>
      <c r="E80" s="339"/>
      <c r="F80" s="339"/>
      <c r="G80" s="339"/>
      <c r="H80" s="339"/>
      <c r="I80" s="339"/>
      <c r="J80" s="339"/>
      <c r="K80" s="339"/>
      <c r="L80" s="339"/>
      <c r="M80" s="339"/>
      <c r="N80" s="339"/>
      <c r="O80" s="339"/>
      <c r="P80" s="339"/>
      <c r="Q80" s="339"/>
      <c r="R80" s="339"/>
      <c r="S80" s="339"/>
      <c r="T80" s="339"/>
      <c r="U80" s="339"/>
      <c r="V80" s="339"/>
    </row>
    <row r="81" spans="1:113" ht="12.75" x14ac:dyDescent="0.2">
      <c r="A81" s="337" t="s">
        <v>195</v>
      </c>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20"/>
      <c r="BB81" s="320"/>
      <c r="BC81" s="320"/>
      <c r="BD81" s="320"/>
      <c r="BE81" s="320"/>
      <c r="BF81" s="320"/>
      <c r="BG81" s="320"/>
      <c r="BH81" s="320"/>
      <c r="BI81" s="320"/>
      <c r="BJ81" s="320"/>
      <c r="BK81" s="320"/>
      <c r="BL81" s="320"/>
      <c r="BM81" s="320"/>
      <c r="BN81" s="320"/>
      <c r="BO81" s="320"/>
      <c r="BP81" s="320"/>
      <c r="BQ81" s="320"/>
      <c r="BR81" s="320"/>
      <c r="BS81" s="320"/>
      <c r="BT81" s="320"/>
      <c r="BU81" s="320"/>
      <c r="BV81" s="320"/>
      <c r="BW81" s="320"/>
      <c r="BX81" s="320"/>
      <c r="BY81" s="320"/>
      <c r="BZ81" s="320"/>
      <c r="CA81" s="320"/>
      <c r="CB81" s="320"/>
      <c r="CC81" s="320"/>
      <c r="CD81" s="320"/>
      <c r="CE81" s="320"/>
      <c r="CF81" s="320"/>
      <c r="CG81" s="320"/>
      <c r="CH81" s="320"/>
      <c r="CI81" s="320"/>
      <c r="CJ81" s="320"/>
      <c r="CK81" s="320"/>
      <c r="CL81" s="320"/>
      <c r="CM81" s="320"/>
      <c r="CN81" s="320"/>
      <c r="CO81" s="320"/>
      <c r="CP81" s="317"/>
      <c r="CQ81" s="317"/>
      <c r="CR81" s="317"/>
      <c r="CS81" s="317"/>
      <c r="CT81" s="317"/>
      <c r="CU81" s="317"/>
      <c r="CV81" s="317"/>
      <c r="CW81" s="317"/>
      <c r="CX81" s="317"/>
      <c r="CY81" s="317"/>
      <c r="CZ81" s="317"/>
      <c r="DA81" s="317"/>
      <c r="DB81" s="317"/>
      <c r="DC81" s="317"/>
      <c r="DD81" s="317"/>
      <c r="DE81" s="317"/>
      <c r="DF81" s="317"/>
      <c r="DG81" s="317"/>
      <c r="DH81" s="317"/>
      <c r="DI81" s="317"/>
    </row>
    <row r="82" spans="1:113" ht="12.75" x14ac:dyDescent="0.2">
      <c r="A82" s="1016" t="s">
        <v>347</v>
      </c>
      <c r="B82" s="1016"/>
      <c r="C82" s="1016"/>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20"/>
      <c r="BB82" s="320"/>
      <c r="BC82" s="320"/>
      <c r="BD82" s="320"/>
      <c r="BE82" s="320"/>
      <c r="BF82" s="320"/>
      <c r="BG82" s="320"/>
      <c r="BH82" s="320"/>
      <c r="BI82" s="320"/>
      <c r="BJ82" s="320"/>
      <c r="BK82" s="320"/>
      <c r="BL82" s="320"/>
      <c r="BM82" s="320"/>
      <c r="BN82" s="320"/>
      <c r="BO82" s="320"/>
      <c r="BP82" s="320"/>
      <c r="BQ82" s="320"/>
      <c r="BR82" s="320"/>
      <c r="BS82" s="320"/>
      <c r="BT82" s="320"/>
      <c r="BU82" s="320"/>
      <c r="BV82" s="320"/>
      <c r="BW82" s="320"/>
      <c r="BX82" s="320"/>
      <c r="BY82" s="320"/>
      <c r="BZ82" s="320"/>
      <c r="CA82" s="320"/>
      <c r="CB82" s="320"/>
      <c r="CC82" s="320"/>
      <c r="CD82" s="320"/>
      <c r="CE82" s="320"/>
      <c r="CF82" s="320"/>
      <c r="CG82" s="320"/>
      <c r="CH82" s="320"/>
      <c r="CI82" s="320"/>
      <c r="CJ82" s="320"/>
      <c r="CK82" s="320"/>
      <c r="CL82" s="320"/>
      <c r="CM82" s="320"/>
      <c r="CN82" s="320"/>
      <c r="CO82" s="320"/>
      <c r="CP82" s="317"/>
      <c r="CQ82" s="317"/>
      <c r="CR82" s="317"/>
      <c r="CS82" s="317"/>
      <c r="CT82" s="317"/>
      <c r="CU82" s="317"/>
      <c r="CV82" s="317"/>
      <c r="CW82" s="317"/>
      <c r="CX82" s="317"/>
      <c r="CY82" s="317"/>
      <c r="CZ82" s="317"/>
      <c r="DA82" s="317"/>
      <c r="DB82" s="317"/>
      <c r="DC82" s="317"/>
      <c r="DD82" s="317"/>
      <c r="DE82" s="317"/>
      <c r="DF82" s="317"/>
      <c r="DG82" s="317"/>
      <c r="DH82" s="317"/>
      <c r="DI82" s="317"/>
    </row>
    <row r="83" spans="1:113" ht="12.75" x14ac:dyDescent="0.2">
      <c r="A83" s="337"/>
      <c r="B83" s="320"/>
      <c r="C83" s="320"/>
      <c r="D83" s="320"/>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0"/>
      <c r="BA83" s="320"/>
      <c r="BB83" s="320"/>
      <c r="BC83" s="320"/>
      <c r="BD83" s="320"/>
      <c r="BE83" s="320"/>
      <c r="BF83" s="320"/>
      <c r="BG83" s="320"/>
      <c r="BH83" s="320"/>
      <c r="BI83" s="320"/>
      <c r="BJ83" s="320"/>
      <c r="BK83" s="320"/>
      <c r="BL83" s="320"/>
      <c r="BM83" s="320"/>
      <c r="BN83" s="320"/>
      <c r="BO83" s="320"/>
      <c r="BP83" s="320"/>
      <c r="BQ83" s="320"/>
      <c r="BR83" s="320"/>
      <c r="BS83" s="320"/>
      <c r="BT83" s="320"/>
      <c r="BU83" s="320"/>
      <c r="BV83" s="320"/>
      <c r="BW83" s="320"/>
      <c r="BX83" s="320"/>
      <c r="BY83" s="320"/>
      <c r="BZ83" s="320"/>
      <c r="CA83" s="320"/>
      <c r="CB83" s="320"/>
      <c r="CC83" s="320"/>
      <c r="CD83" s="320"/>
      <c r="CE83" s="320"/>
      <c r="CF83" s="320"/>
      <c r="CG83" s="320"/>
      <c r="CH83" s="320"/>
      <c r="CI83" s="320"/>
      <c r="CJ83" s="320"/>
      <c r="CK83" s="320"/>
      <c r="CL83" s="320"/>
      <c r="CM83" s="320"/>
      <c r="CN83" s="320"/>
      <c r="CO83" s="320"/>
      <c r="CP83" s="317"/>
      <c r="CQ83" s="317"/>
      <c r="CR83" s="317"/>
      <c r="CS83" s="317"/>
      <c r="CT83" s="317"/>
      <c r="CU83" s="317"/>
      <c r="CV83" s="317"/>
      <c r="CW83" s="317"/>
      <c r="CX83" s="317"/>
      <c r="CY83" s="317"/>
      <c r="CZ83" s="317"/>
      <c r="DA83" s="317"/>
      <c r="DB83" s="317"/>
      <c r="DC83" s="317"/>
      <c r="DD83" s="317"/>
      <c r="DE83" s="317"/>
      <c r="DF83" s="317"/>
      <c r="DG83" s="317"/>
      <c r="DH83" s="317"/>
      <c r="DI83" s="317"/>
    </row>
    <row r="84" spans="1:113" ht="12.75" x14ac:dyDescent="0.2">
      <c r="A84" s="1017" t="s">
        <v>440</v>
      </c>
      <c r="B84" s="1018"/>
      <c r="C84" s="1018"/>
      <c r="D84" s="317"/>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22"/>
      <c r="AI84" s="322"/>
      <c r="AJ84" s="322"/>
      <c r="AK84" s="317"/>
      <c r="AL84" s="317"/>
      <c r="AM84" s="317"/>
      <c r="AN84" s="317"/>
      <c r="AO84" s="317"/>
      <c r="AP84" s="317"/>
      <c r="AQ84" s="317"/>
      <c r="AR84" s="317"/>
      <c r="AS84" s="317"/>
      <c r="AT84" s="317"/>
      <c r="AU84" s="317"/>
      <c r="AV84" s="317"/>
      <c r="AW84" s="317"/>
      <c r="AX84" s="317"/>
      <c r="AY84" s="317"/>
      <c r="AZ84" s="317"/>
      <c r="BA84" s="317"/>
      <c r="BB84" s="317"/>
      <c r="BC84" s="317"/>
      <c r="BD84" s="317"/>
      <c r="BE84" s="317"/>
      <c r="BF84" s="317"/>
      <c r="BG84" s="317"/>
      <c r="BH84" s="317"/>
      <c r="BI84" s="317"/>
      <c r="BJ84" s="317"/>
      <c r="BK84" s="317"/>
      <c r="BL84" s="322"/>
      <c r="BM84" s="322"/>
      <c r="BN84" s="322"/>
      <c r="BO84" s="317"/>
      <c r="BP84" s="317"/>
      <c r="BQ84" s="317"/>
      <c r="BR84" s="317"/>
      <c r="BS84" s="317"/>
      <c r="BT84" s="317"/>
      <c r="BU84" s="317"/>
      <c r="BV84" s="317"/>
      <c r="BW84" s="317"/>
      <c r="BX84" s="317"/>
      <c r="BY84" s="317"/>
      <c r="BZ84" s="317"/>
      <c r="CA84" s="317"/>
      <c r="CB84" s="317"/>
      <c r="CC84" s="317"/>
      <c r="CD84" s="317"/>
      <c r="CE84" s="317"/>
      <c r="CF84" s="317"/>
      <c r="CG84" s="317"/>
      <c r="CH84" s="317"/>
      <c r="CI84" s="317"/>
      <c r="CJ84" s="317"/>
      <c r="CK84" s="317"/>
      <c r="CL84" s="317"/>
      <c r="CM84" s="317"/>
      <c r="CN84" s="317"/>
      <c r="CO84" s="317"/>
      <c r="CP84" s="317"/>
      <c r="CQ84" s="317"/>
      <c r="CR84" s="317"/>
      <c r="CS84" s="317"/>
      <c r="CT84" s="317"/>
      <c r="CU84" s="317"/>
      <c r="CV84" s="317"/>
      <c r="CW84" s="317"/>
      <c r="CX84" s="317"/>
      <c r="CY84" s="317"/>
      <c r="CZ84" s="317"/>
      <c r="DA84" s="317"/>
      <c r="DB84" s="317"/>
      <c r="DC84" s="317"/>
      <c r="DD84" s="317"/>
      <c r="DE84" s="317"/>
      <c r="DF84" s="317"/>
      <c r="DG84" s="317"/>
      <c r="DH84" s="317"/>
      <c r="DI84" s="317"/>
    </row>
    <row r="85" spans="1:113" x14ac:dyDescent="0.2">
      <c r="B85" s="339"/>
      <c r="C85" s="339"/>
      <c r="D85" s="339"/>
      <c r="E85" s="339"/>
      <c r="F85" s="339"/>
      <c r="G85" s="339"/>
      <c r="H85" s="339"/>
      <c r="I85" s="339"/>
      <c r="J85" s="339"/>
      <c r="K85" s="339"/>
      <c r="L85" s="339"/>
      <c r="M85" s="339"/>
      <c r="N85" s="339"/>
      <c r="O85" s="339"/>
      <c r="P85" s="339"/>
      <c r="Q85" s="339"/>
      <c r="R85" s="339"/>
      <c r="S85" s="339"/>
      <c r="T85" s="339"/>
      <c r="U85" s="339"/>
      <c r="V85" s="339"/>
    </row>
    <row r="86" spans="1:113" x14ac:dyDescent="0.2">
      <c r="B86" s="339"/>
      <c r="C86" s="339"/>
      <c r="D86" s="339"/>
      <c r="E86" s="339"/>
      <c r="F86" s="339"/>
      <c r="G86" s="339"/>
      <c r="H86" s="339"/>
      <c r="I86" s="339"/>
      <c r="J86" s="339"/>
      <c r="K86" s="339"/>
      <c r="L86" s="339"/>
      <c r="M86" s="339"/>
      <c r="N86" s="339"/>
      <c r="O86" s="339"/>
      <c r="P86" s="339"/>
      <c r="Q86" s="339"/>
      <c r="R86" s="339"/>
      <c r="S86" s="339"/>
      <c r="T86" s="339"/>
      <c r="U86" s="339"/>
      <c r="V86" s="339"/>
    </row>
  </sheetData>
  <mergeCells count="10">
    <mergeCell ref="A84:C84"/>
    <mergeCell ref="A57:S57"/>
    <mergeCell ref="CM40:CO40"/>
    <mergeCell ref="CM2:CO2"/>
    <mergeCell ref="CM22:CO22"/>
    <mergeCell ref="T1:V1"/>
    <mergeCell ref="A1:N1"/>
    <mergeCell ref="P1:S1"/>
    <mergeCell ref="A20:L20"/>
    <mergeCell ref="A82:C82"/>
  </mergeCells>
  <hyperlinks>
    <hyperlink ref="T1:V1" location="Contents!A1" display="Back to contents"/>
  </hyperlinks>
  <pageMargins left="0.70866141732283472" right="0.70866141732283472" top="0.74803149606299213" bottom="0.74803149606299213" header="0.31496062992125984" footer="0.31496062992125984"/>
  <pageSetup paperSize="9" scale="68" fitToHeight="0" orientation="landscape" r:id="rId1"/>
  <colBreaks count="1" manualBreakCount="1">
    <brk id="22" max="1048575" man="1"/>
  </colBreaks>
  <ignoredErrors>
    <ignoredError sqref="F59" twoDigitTextYear="1"/>
    <ignoredError sqref="D63:V76 D61:V61" formulaRange="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L21"/>
  <sheetViews>
    <sheetView workbookViewId="0">
      <selection sqref="A1:E1"/>
    </sheetView>
  </sheetViews>
  <sheetFormatPr defaultRowHeight="11.25" x14ac:dyDescent="0.2"/>
  <cols>
    <col min="1" max="1" width="30" customWidth="1"/>
    <col min="2" max="2" width="11.33203125" customWidth="1"/>
    <col min="8" max="8" width="9.33203125" style="601"/>
    <col min="9" max="9" width="3.1640625" customWidth="1"/>
  </cols>
  <sheetData>
    <row r="1" spans="1:12" ht="18" customHeight="1" x14ac:dyDescent="0.25">
      <c r="A1" s="927" t="s">
        <v>275</v>
      </c>
      <c r="B1" s="927"/>
      <c r="C1" s="927"/>
      <c r="D1" s="927"/>
      <c r="E1" s="927"/>
      <c r="F1" s="42"/>
      <c r="J1" s="598" t="s">
        <v>423</v>
      </c>
      <c r="K1" s="598"/>
      <c r="L1" s="598"/>
    </row>
    <row r="2" spans="1:12" x14ac:dyDescent="0.2">
      <c r="A2" s="594"/>
      <c r="B2" s="42"/>
      <c r="C2" s="42"/>
      <c r="D2" s="42"/>
      <c r="E2" s="42"/>
      <c r="F2" s="42"/>
      <c r="G2" s="42"/>
      <c r="H2" s="42"/>
      <c r="I2" s="42"/>
      <c r="J2" s="42"/>
    </row>
    <row r="3" spans="1:12" s="161" customFormat="1" ht="12.75" x14ac:dyDescent="0.2">
      <c r="A3" s="1008" t="s">
        <v>272</v>
      </c>
      <c r="B3" s="1008"/>
      <c r="C3" s="1008"/>
      <c r="D3" s="1008"/>
      <c r="E3" s="484"/>
      <c r="F3" s="1008" t="s">
        <v>416</v>
      </c>
      <c r="G3" s="1008"/>
      <c r="H3" s="1008"/>
      <c r="I3" s="1008"/>
      <c r="J3" s="484"/>
    </row>
    <row r="4" spans="1:12" s="161" customFormat="1" ht="12.75" x14ac:dyDescent="0.2">
      <c r="A4" s="484"/>
      <c r="B4" s="484" t="s">
        <v>264</v>
      </c>
      <c r="C4" s="484" t="s">
        <v>271</v>
      </c>
      <c r="D4" s="484" t="s">
        <v>270</v>
      </c>
      <c r="E4" s="484"/>
      <c r="F4" s="484" t="s">
        <v>269</v>
      </c>
      <c r="G4" s="484" t="s">
        <v>268</v>
      </c>
      <c r="H4" s="602"/>
      <c r="I4" s="484"/>
      <c r="J4" s="484"/>
    </row>
    <row r="5" spans="1:12" s="161" customFormat="1" ht="12.75" x14ac:dyDescent="0.2">
      <c r="A5" s="484" t="s">
        <v>165</v>
      </c>
      <c r="B5" s="378">
        <f>'HB5 - per problem drug user'!J11</f>
        <v>9.0731707317073162</v>
      </c>
      <c r="C5" s="378">
        <f>'HB5 - per problem drug user'!L11</f>
        <v>8.8151658767772521</v>
      </c>
      <c r="D5" s="378">
        <f>'HB5 - per problem drug user'!M11</f>
        <v>9.315525876460768</v>
      </c>
      <c r="E5" s="378"/>
      <c r="F5" s="378">
        <f t="shared" ref="F5:F19" si="0">B5-C5</f>
        <v>0.2580048549300642</v>
      </c>
      <c r="G5" s="378">
        <f t="shared" ref="G5:G19" si="1">D5-B5</f>
        <v>0.24235514475345177</v>
      </c>
      <c r="H5" s="378"/>
      <c r="I5" s="484"/>
      <c r="J5" s="484"/>
    </row>
    <row r="6" spans="1:12" s="161" customFormat="1" ht="12.75" x14ac:dyDescent="0.2">
      <c r="A6" s="400" t="str">
        <f>'HB5 - per problem drug user'!A13</f>
        <v>Ayrshire &amp; Arran</v>
      </c>
      <c r="B6" s="378">
        <f>'HB5 - per problem drug user'!J13</f>
        <v>9.7560975609756095</v>
      </c>
      <c r="C6" s="378">
        <f>'HB5 - per problem drug user'!L13</f>
        <v>8.8888888888888893</v>
      </c>
      <c r="D6" s="378">
        <f>'HB5 - per problem drug user'!M13</f>
        <v>10.526315789473685</v>
      </c>
      <c r="E6" s="378"/>
      <c r="F6" s="378">
        <f t="shared" si="0"/>
        <v>0.86720867208672026</v>
      </c>
      <c r="G6" s="378">
        <f t="shared" si="1"/>
        <v>0.77021822849807542</v>
      </c>
      <c r="H6" s="378"/>
      <c r="I6" s="484"/>
      <c r="J6" s="484"/>
    </row>
    <row r="7" spans="1:12" s="161" customFormat="1" ht="12.75" x14ac:dyDescent="0.2">
      <c r="A7" s="400" t="str">
        <f>'HB5 - per problem drug user'!A14</f>
        <v>Borders</v>
      </c>
      <c r="B7" s="378">
        <f>'HB5 - per problem drug user'!J14</f>
        <v>12.112676056338028</v>
      </c>
      <c r="C7" s="378">
        <f>'HB5 - per problem drug user'!L14</f>
        <v>10</v>
      </c>
      <c r="D7" s="378">
        <f>'HB5 - per problem drug user'!M14</f>
        <v>14.098360655737705</v>
      </c>
      <c r="E7" s="378"/>
      <c r="F7" s="378">
        <f t="shared" si="0"/>
        <v>2.112676056338028</v>
      </c>
      <c r="G7" s="378">
        <f t="shared" si="1"/>
        <v>1.9856845993996775</v>
      </c>
      <c r="H7" s="378"/>
      <c r="I7" s="484"/>
      <c r="J7" s="484"/>
    </row>
    <row r="8" spans="1:12" s="161" customFormat="1" ht="12.75" x14ac:dyDescent="0.2">
      <c r="A8" s="400" t="str">
        <f>'HB5 - per problem drug user'!A15</f>
        <v>Dumfries &amp; Galloway</v>
      </c>
      <c r="B8" s="378">
        <f>'HB5 - per problem drug user'!J15</f>
        <v>7.0769230769230766</v>
      </c>
      <c r="C8" s="378">
        <f>'HB5 - per problem drug user'!L15</f>
        <v>5.75</v>
      </c>
      <c r="D8" s="378">
        <f>'HB5 - per problem drug user'!M15</f>
        <v>8.3636363636363633</v>
      </c>
      <c r="E8" s="378"/>
      <c r="F8" s="378">
        <f t="shared" si="0"/>
        <v>1.3269230769230766</v>
      </c>
      <c r="G8" s="378">
        <f t="shared" si="1"/>
        <v>1.2867132867132867</v>
      </c>
      <c r="H8" s="378"/>
      <c r="I8" s="484"/>
      <c r="J8" s="484"/>
    </row>
    <row r="9" spans="1:12" s="161" customFormat="1" ht="12.75" x14ac:dyDescent="0.2">
      <c r="A9" s="400" t="str">
        <f>'HB5 - per problem drug user'!A16</f>
        <v>Fife</v>
      </c>
      <c r="B9" s="378">
        <f>'HB5 - per problem drug user'!J16</f>
        <v>13.241379310344827</v>
      </c>
      <c r="C9" s="378">
        <f>'HB5 - per problem drug user'!L16</f>
        <v>11.294117647058824</v>
      </c>
      <c r="D9" s="378">
        <f>'HB5 - per problem drug user'!M16</f>
        <v>14.76923076923077</v>
      </c>
      <c r="E9" s="378"/>
      <c r="F9" s="378">
        <f t="shared" si="0"/>
        <v>1.9472616632860031</v>
      </c>
      <c r="G9" s="378">
        <f t="shared" si="1"/>
        <v>1.5278514588859426</v>
      </c>
      <c r="H9" s="378"/>
      <c r="I9" s="484"/>
      <c r="J9" s="484"/>
    </row>
    <row r="10" spans="1:12" s="161" customFormat="1" ht="12.75" x14ac:dyDescent="0.2">
      <c r="A10" s="400" t="str">
        <f>'HB5 - per problem drug user'!A17</f>
        <v>Forth Valley</v>
      </c>
      <c r="B10" s="378">
        <f>'HB5 - per problem drug user'!J17</f>
        <v>8</v>
      </c>
      <c r="C10" s="378">
        <f>'HB5 - per problem drug user'!L17</f>
        <v>7.0857142857142854</v>
      </c>
      <c r="D10" s="378">
        <f>'HB5 - per problem drug user'!M17</f>
        <v>8.8571428571428577</v>
      </c>
      <c r="E10" s="378"/>
      <c r="F10" s="378">
        <f t="shared" si="0"/>
        <v>0.91428571428571459</v>
      </c>
      <c r="G10" s="378">
        <f t="shared" si="1"/>
        <v>0.85714285714285765</v>
      </c>
      <c r="H10" s="378"/>
      <c r="I10" s="484"/>
      <c r="J10" s="484"/>
    </row>
    <row r="11" spans="1:12" s="161" customFormat="1" ht="12.75" x14ac:dyDescent="0.2">
      <c r="A11" s="400" t="str">
        <f>'HB5 - per problem drug user'!A18</f>
        <v>Grampian</v>
      </c>
      <c r="B11" s="378">
        <f>'HB5 - per problem drug user'!J18</f>
        <v>9.5217391304347831</v>
      </c>
      <c r="C11" s="378">
        <f>'HB5 - per problem drug user'!L18</f>
        <v>8.76</v>
      </c>
      <c r="D11" s="378">
        <f>'HB5 - per problem drug user'!M18</f>
        <v>10.682926829268293</v>
      </c>
      <c r="E11" s="378"/>
      <c r="F11" s="378">
        <f t="shared" si="0"/>
        <v>0.76173913043478336</v>
      </c>
      <c r="G11" s="378">
        <f t="shared" si="1"/>
        <v>1.1611876988335101</v>
      </c>
      <c r="H11" s="378"/>
      <c r="I11" s="484"/>
      <c r="J11" s="484"/>
    </row>
    <row r="12" spans="1:12" s="161" customFormat="1" ht="12.75" x14ac:dyDescent="0.2">
      <c r="A12" s="400" t="str">
        <f>'HB5 - per problem drug user'!A19</f>
        <v>Greater Glasgow &amp; Clyde</v>
      </c>
      <c r="B12" s="378">
        <f>'HB5 - per problem drug user'!J19</f>
        <v>8.1818181818181817</v>
      </c>
      <c r="C12" s="378">
        <f>'HB5 - per problem drug user'!L19</f>
        <v>7.8440366972477067</v>
      </c>
      <c r="D12" s="378">
        <f>'HB5 - per problem drug user'!M19</f>
        <v>8.5074626865671643</v>
      </c>
      <c r="E12" s="378"/>
      <c r="F12" s="378">
        <f t="shared" si="0"/>
        <v>0.33778148457047497</v>
      </c>
      <c r="G12" s="378">
        <f t="shared" si="1"/>
        <v>0.32564450474898265</v>
      </c>
      <c r="H12" s="378"/>
      <c r="I12" s="484"/>
      <c r="J12" s="484"/>
    </row>
    <row r="13" spans="1:12" s="161" customFormat="1" ht="12.75" x14ac:dyDescent="0.2">
      <c r="A13" s="400" t="str">
        <f>'HB5 - per problem drug user'!A20</f>
        <v>Highland</v>
      </c>
      <c r="B13" s="378">
        <f>'HB5 - per problem drug user'!J20</f>
        <v>10.8</v>
      </c>
      <c r="C13" s="378">
        <f>'HB5 - per problem drug user'!L20</f>
        <v>9.3913043478260878</v>
      </c>
      <c r="D13" s="378">
        <f>'HB5 - per problem drug user'!M20</f>
        <v>12</v>
      </c>
      <c r="E13" s="378"/>
      <c r="F13" s="378">
        <f t="shared" si="0"/>
        <v>1.4086956521739129</v>
      </c>
      <c r="G13" s="378">
        <f t="shared" si="1"/>
        <v>1.1999999999999993</v>
      </c>
      <c r="H13" s="378"/>
      <c r="I13" s="484"/>
      <c r="J13" s="484"/>
    </row>
    <row r="14" spans="1:12" s="161" customFormat="1" ht="12.75" x14ac:dyDescent="0.2">
      <c r="A14" s="400" t="str">
        <f>'HB5 - per problem drug user'!A21</f>
        <v>Lanarkshire</v>
      </c>
      <c r="B14" s="378">
        <f>'HB5 - per problem drug user'!J21</f>
        <v>9.6231884057971016</v>
      </c>
      <c r="C14" s="378">
        <f>'HB5 - per problem drug user'!L21</f>
        <v>8.9729729729729737</v>
      </c>
      <c r="D14" s="378">
        <f>'HB5 - per problem drug user'!M21</f>
        <v>10.375</v>
      </c>
      <c r="E14" s="378"/>
      <c r="F14" s="378">
        <f t="shared" si="0"/>
        <v>0.65021543282412786</v>
      </c>
      <c r="G14" s="378">
        <f t="shared" si="1"/>
        <v>0.75181159420289845</v>
      </c>
      <c r="H14" s="378"/>
      <c r="I14" s="484"/>
      <c r="J14" s="484"/>
    </row>
    <row r="15" spans="1:12" s="161" customFormat="1" ht="12.75" x14ac:dyDescent="0.2">
      <c r="A15" s="400" t="str">
        <f>'HB5 - per problem drug user'!A22</f>
        <v>Lothian</v>
      </c>
      <c r="B15" s="378">
        <f>'HB5 - per problem drug user'!J22</f>
        <v>8.795918367346939</v>
      </c>
      <c r="C15" s="378">
        <f>'HB5 - per problem drug user'!L22</f>
        <v>7.9082568807339451</v>
      </c>
      <c r="D15" s="378">
        <f>'HB5 - per problem drug user'!M22</f>
        <v>9.6853932584269664</v>
      </c>
      <c r="E15" s="378"/>
      <c r="F15" s="378">
        <f t="shared" si="0"/>
        <v>0.88766148661299393</v>
      </c>
      <c r="G15" s="378">
        <f t="shared" si="1"/>
        <v>0.88947489108002742</v>
      </c>
      <c r="H15" s="378"/>
      <c r="I15" s="484"/>
      <c r="J15" s="484"/>
    </row>
    <row r="16" spans="1:12" s="467" customFormat="1" ht="12.75" x14ac:dyDescent="0.2">
      <c r="A16" s="400" t="str">
        <f>'HB5 - per problem drug user'!A23</f>
        <v>Orkney</v>
      </c>
      <c r="B16" s="378">
        <f>'HB5 - per problem drug user'!J23</f>
        <v>26.666666666666668</v>
      </c>
      <c r="C16" s="378">
        <f>'HB5 - per problem drug user'!L23</f>
        <v>7.2727272727272725</v>
      </c>
      <c r="D16" s="378">
        <f>'HB5 - per problem drug user'!M23</f>
        <v>40</v>
      </c>
      <c r="E16" s="378"/>
      <c r="F16" s="378">
        <f t="shared" ref="F16" si="2">B16-C16</f>
        <v>19.393939393939394</v>
      </c>
      <c r="G16" s="378">
        <f t="shared" ref="G16" si="3">D16-B16</f>
        <v>13.333333333333332</v>
      </c>
      <c r="H16" s="378"/>
      <c r="I16" s="484"/>
      <c r="J16" s="484"/>
    </row>
    <row r="17" spans="1:10" s="161" customFormat="1" ht="12.75" x14ac:dyDescent="0.2">
      <c r="A17" s="400" t="str">
        <f>'HB5 - per problem drug user'!A24</f>
        <v>Shetland</v>
      </c>
      <c r="B17" s="378">
        <f>'HB5 - per problem drug user'!J24</f>
        <v>6.4705882352941178</v>
      </c>
      <c r="C17" s="378">
        <f>'HB5 - per problem drug user'!L24</f>
        <v>1.6923076923076923</v>
      </c>
      <c r="D17" s="378">
        <f>'HB5 - per problem drug user'!M24</f>
        <v>16.923076923076923</v>
      </c>
      <c r="E17" s="378"/>
      <c r="F17" s="378">
        <f t="shared" si="0"/>
        <v>4.7782805429864252</v>
      </c>
      <c r="G17" s="378">
        <f t="shared" si="1"/>
        <v>10.452488687782806</v>
      </c>
      <c r="H17" s="378"/>
      <c r="I17" s="484"/>
      <c r="J17" s="484"/>
    </row>
    <row r="18" spans="1:10" s="161" customFormat="1" ht="12.75" x14ac:dyDescent="0.2">
      <c r="A18" s="400" t="str">
        <f>'HB5 - per problem drug user'!A25</f>
        <v>Tayside</v>
      </c>
      <c r="B18" s="378">
        <f>'HB5 - per problem drug user'!J25</f>
        <v>9.5217391304347831</v>
      </c>
      <c r="C18" s="378">
        <f>'HB5 - per problem drug user'!L25</f>
        <v>8.76</v>
      </c>
      <c r="D18" s="378">
        <f>'HB5 - per problem drug user'!M25</f>
        <v>10.186046511627907</v>
      </c>
      <c r="E18" s="378"/>
      <c r="F18" s="378">
        <f t="shared" si="0"/>
        <v>0.76173913043478336</v>
      </c>
      <c r="G18" s="378">
        <f t="shared" si="1"/>
        <v>0.66430738119312416</v>
      </c>
      <c r="H18" s="378"/>
      <c r="I18" s="484"/>
      <c r="J18" s="484"/>
    </row>
    <row r="19" spans="1:10" s="161" customFormat="1" ht="12.75" x14ac:dyDescent="0.2">
      <c r="A19" s="400" t="str">
        <f>'HB5 - per problem drug user'!A26</f>
        <v>Western Isles</v>
      </c>
      <c r="B19" s="378">
        <f>'HB5 - per problem drug user'!J26</f>
        <v>10.909090909090908</v>
      </c>
      <c r="C19" s="378">
        <f>'HB5 - per problem drug user'!L26</f>
        <v>5</v>
      </c>
      <c r="D19" s="378">
        <f>'HB5 - per problem drug user'!M26</f>
        <v>17.142857142857142</v>
      </c>
      <c r="E19" s="378"/>
      <c r="F19" s="378">
        <f t="shared" si="0"/>
        <v>5.9090909090909083</v>
      </c>
      <c r="G19" s="378">
        <f t="shared" si="1"/>
        <v>6.2337662337662341</v>
      </c>
      <c r="H19" s="378"/>
      <c r="I19" s="484"/>
      <c r="J19" s="484"/>
    </row>
    <row r="20" spans="1:10" x14ac:dyDescent="0.2">
      <c r="A20" s="42"/>
      <c r="B20" s="42"/>
      <c r="C20" s="42"/>
      <c r="D20" s="42"/>
      <c r="E20" s="42"/>
      <c r="F20" s="42"/>
      <c r="G20" s="42"/>
      <c r="H20" s="42"/>
      <c r="I20" s="42"/>
      <c r="J20" s="42"/>
    </row>
    <row r="21" spans="1:10" x14ac:dyDescent="0.2">
      <c r="A21" s="596" t="s">
        <v>440</v>
      </c>
      <c r="B21" s="595"/>
      <c r="C21" s="595"/>
      <c r="D21" s="42"/>
      <c r="E21" s="42"/>
      <c r="F21" s="42"/>
      <c r="G21" s="42"/>
      <c r="H21" s="42"/>
      <c r="I21" s="42"/>
      <c r="J21" s="42"/>
    </row>
  </sheetData>
  <mergeCells count="3">
    <mergeCell ref="A3:D3"/>
    <mergeCell ref="F3:I3"/>
    <mergeCell ref="A1:E1"/>
  </mergeCells>
  <phoneticPr fontId="27" type="noConversion"/>
  <hyperlinks>
    <hyperlink ref="J1:L1" location="Contents!A1" display="Back to contents"/>
  </hyperlinks>
  <pageMargins left="0.75" right="0.75" top="1" bottom="1" header="0.5" footer="0.5"/>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V154"/>
  <sheetViews>
    <sheetView zoomScaleNormal="100" workbookViewId="0">
      <selection sqref="A1:K1"/>
    </sheetView>
  </sheetViews>
  <sheetFormatPr defaultRowHeight="12" x14ac:dyDescent="0.2"/>
  <cols>
    <col min="1" max="1" width="28.1640625" style="45" customWidth="1"/>
    <col min="2" max="2" width="12.1640625" style="43" bestFit="1" customWidth="1"/>
    <col min="3" max="3" width="10.5" style="43" bestFit="1" customWidth="1"/>
    <col min="4" max="4" width="10.83203125" style="43" bestFit="1" customWidth="1"/>
    <col min="5" max="5" width="10.1640625" style="43" bestFit="1" customWidth="1"/>
    <col min="6" max="6" width="10.33203125" style="43" bestFit="1" customWidth="1"/>
    <col min="7" max="7" width="10.1640625" style="43" customWidth="1"/>
    <col min="8" max="8" width="10.33203125" style="43" bestFit="1" customWidth="1"/>
    <col min="9" max="9" width="13.83203125" style="43" bestFit="1" customWidth="1"/>
    <col min="10" max="10" width="10.5" style="43" bestFit="1" customWidth="1"/>
    <col min="11" max="11" width="17.83203125" style="43" customWidth="1"/>
    <col min="12" max="12" width="10.5" style="43" bestFit="1" customWidth="1"/>
    <col min="13" max="13" width="9.83203125" style="43" bestFit="1" customWidth="1"/>
    <col min="14" max="14" width="10.1640625" style="43" bestFit="1" customWidth="1"/>
    <col min="15" max="16" width="10.33203125" style="43" bestFit="1" customWidth="1"/>
    <col min="17" max="20" width="9.6640625" style="43" bestFit="1" customWidth="1"/>
    <col min="21" max="22" width="9.5" style="43" bestFit="1" customWidth="1"/>
    <col min="23" max="16384" width="9.33203125" style="43"/>
  </cols>
  <sheetData>
    <row r="1" spans="1:15" ht="18" customHeight="1" x14ac:dyDescent="0.25">
      <c r="A1" s="1011" t="s">
        <v>655</v>
      </c>
      <c r="B1" s="1011"/>
      <c r="C1" s="1011"/>
      <c r="D1" s="1011"/>
      <c r="E1" s="1011"/>
      <c r="F1" s="1011"/>
      <c r="G1" s="1011"/>
      <c r="H1" s="1011"/>
      <c r="I1" s="1011"/>
      <c r="J1" s="1011"/>
      <c r="K1" s="1011"/>
      <c r="M1" s="756" t="s">
        <v>423</v>
      </c>
      <c r="N1" s="756"/>
      <c r="O1" s="756"/>
    </row>
    <row r="2" spans="1:15" x14ac:dyDescent="0.2">
      <c r="A2" s="46"/>
      <c r="B2" s="44"/>
      <c r="C2" s="44"/>
      <c r="D2" s="44"/>
      <c r="E2" s="44"/>
      <c r="F2" s="44"/>
    </row>
    <row r="3" spans="1:15" s="162" customFormat="1" ht="12.75" x14ac:dyDescent="0.2">
      <c r="A3" s="403"/>
      <c r="B3" s="1022" t="s">
        <v>107</v>
      </c>
      <c r="C3" s="1022"/>
      <c r="D3" s="1022"/>
      <c r="E3" s="1022"/>
      <c r="F3" s="1022"/>
      <c r="G3" s="1022"/>
      <c r="H3" s="1022"/>
      <c r="I3" s="404" t="s">
        <v>108</v>
      </c>
    </row>
    <row r="4" spans="1:15" s="162" customFormat="1" ht="12.75" x14ac:dyDescent="0.2">
      <c r="A4" s="403"/>
      <c r="B4" s="404" t="s">
        <v>109</v>
      </c>
      <c r="C4" s="404" t="s">
        <v>110</v>
      </c>
      <c r="D4" s="404" t="s">
        <v>45</v>
      </c>
      <c r="E4" s="404" t="s">
        <v>46</v>
      </c>
      <c r="F4" s="404" t="s">
        <v>105</v>
      </c>
      <c r="G4" s="404" t="s">
        <v>111</v>
      </c>
      <c r="H4" s="404" t="s">
        <v>112</v>
      </c>
      <c r="I4" s="404"/>
      <c r="K4" s="404" t="s">
        <v>169</v>
      </c>
    </row>
    <row r="5" spans="1:15" s="162" customFormat="1" ht="15" x14ac:dyDescent="0.2">
      <c r="A5" s="403" t="s">
        <v>108</v>
      </c>
      <c r="B5" s="289">
        <v>1</v>
      </c>
      <c r="C5" s="289">
        <v>247</v>
      </c>
      <c r="D5" s="289">
        <v>811</v>
      </c>
      <c r="E5" s="289">
        <v>966</v>
      </c>
      <c r="F5" s="289">
        <v>558</v>
      </c>
      <c r="G5" s="289">
        <v>155</v>
      </c>
      <c r="H5" s="289">
        <v>52</v>
      </c>
      <c r="I5" s="289">
        <v>2790</v>
      </c>
      <c r="K5" s="400">
        <f>SUM(C5:G5)</f>
        <v>2737</v>
      </c>
    </row>
    <row r="6" spans="1:15" s="162" customFormat="1" ht="12.75" x14ac:dyDescent="0.2">
      <c r="A6" s="403"/>
      <c r="B6" s="403"/>
      <c r="C6" s="403"/>
      <c r="D6" s="403"/>
      <c r="E6" s="403"/>
      <c r="F6" s="403"/>
      <c r="G6" s="403"/>
      <c r="H6" s="403"/>
      <c r="I6" s="403"/>
      <c r="K6" s="400"/>
    </row>
    <row r="7" spans="1:15" s="162" customFormat="1" ht="15" x14ac:dyDescent="0.2">
      <c r="A7" s="403" t="s">
        <v>81</v>
      </c>
      <c r="B7" s="290">
        <v>0</v>
      </c>
      <c r="C7" s="290">
        <v>9</v>
      </c>
      <c r="D7" s="290">
        <v>53</v>
      </c>
      <c r="E7" s="290">
        <v>37</v>
      </c>
      <c r="F7" s="290">
        <v>23</v>
      </c>
      <c r="G7" s="290">
        <v>3</v>
      </c>
      <c r="H7" s="290">
        <v>1</v>
      </c>
      <c r="I7" s="290">
        <v>126</v>
      </c>
      <c r="K7" s="400">
        <f t="shared" ref="K7:K38" si="0">SUM(C7:G7)</f>
        <v>125</v>
      </c>
    </row>
    <row r="8" spans="1:15" s="162" customFormat="1" ht="15" x14ac:dyDescent="0.2">
      <c r="A8" s="403" t="s">
        <v>80</v>
      </c>
      <c r="B8" s="290">
        <v>0</v>
      </c>
      <c r="C8" s="290">
        <v>6</v>
      </c>
      <c r="D8" s="290">
        <v>19</v>
      </c>
      <c r="E8" s="290">
        <v>30</v>
      </c>
      <c r="F8" s="290">
        <v>6</v>
      </c>
      <c r="G8" s="290">
        <v>4</v>
      </c>
      <c r="H8" s="290">
        <v>2</v>
      </c>
      <c r="I8" s="290">
        <v>67</v>
      </c>
      <c r="K8" s="400">
        <f t="shared" si="0"/>
        <v>65</v>
      </c>
    </row>
    <row r="9" spans="1:15" s="162" customFormat="1" ht="15" x14ac:dyDescent="0.2">
      <c r="A9" s="403" t="s">
        <v>79</v>
      </c>
      <c r="B9" s="290">
        <v>0</v>
      </c>
      <c r="C9" s="290">
        <v>4</v>
      </c>
      <c r="D9" s="290">
        <v>13</v>
      </c>
      <c r="E9" s="290">
        <v>12</v>
      </c>
      <c r="F9" s="290">
        <v>10</v>
      </c>
      <c r="G9" s="290">
        <v>3</v>
      </c>
      <c r="H9" s="290">
        <v>1</v>
      </c>
      <c r="I9" s="290">
        <v>43</v>
      </c>
      <c r="K9" s="400">
        <f t="shared" si="0"/>
        <v>42</v>
      </c>
    </row>
    <row r="10" spans="1:15" s="162" customFormat="1" ht="15" x14ac:dyDescent="0.2">
      <c r="A10" s="403" t="s">
        <v>162</v>
      </c>
      <c r="B10" s="290">
        <v>0</v>
      </c>
      <c r="C10" s="290">
        <v>4</v>
      </c>
      <c r="D10" s="290">
        <v>11</v>
      </c>
      <c r="E10" s="290">
        <v>7</v>
      </c>
      <c r="F10" s="290">
        <v>7</v>
      </c>
      <c r="G10" s="290">
        <v>3</v>
      </c>
      <c r="H10" s="290">
        <v>4</v>
      </c>
      <c r="I10" s="290">
        <v>36</v>
      </c>
      <c r="K10" s="400">
        <f t="shared" si="0"/>
        <v>32</v>
      </c>
    </row>
    <row r="11" spans="1:15" s="162" customFormat="1" ht="15" x14ac:dyDescent="0.2">
      <c r="A11" s="403" t="s">
        <v>77</v>
      </c>
      <c r="B11" s="290">
        <v>0</v>
      </c>
      <c r="C11" s="290">
        <v>0</v>
      </c>
      <c r="D11" s="290">
        <v>6</v>
      </c>
      <c r="E11" s="290">
        <v>15</v>
      </c>
      <c r="F11" s="290">
        <v>8</v>
      </c>
      <c r="G11" s="290">
        <v>2</v>
      </c>
      <c r="H11" s="290">
        <v>0</v>
      </c>
      <c r="I11" s="290">
        <v>31</v>
      </c>
      <c r="K11" s="400">
        <f t="shared" si="0"/>
        <v>31</v>
      </c>
    </row>
    <row r="12" spans="1:15" s="162" customFormat="1" ht="15" x14ac:dyDescent="0.2">
      <c r="A12" s="403" t="s">
        <v>115</v>
      </c>
      <c r="B12" s="290">
        <v>0</v>
      </c>
      <c r="C12" s="290">
        <v>4</v>
      </c>
      <c r="D12" s="290">
        <v>17</v>
      </c>
      <c r="E12" s="290">
        <v>12</v>
      </c>
      <c r="F12" s="290">
        <v>9</v>
      </c>
      <c r="G12" s="290">
        <v>3</v>
      </c>
      <c r="H12" s="290">
        <v>1</v>
      </c>
      <c r="I12" s="290">
        <v>46</v>
      </c>
      <c r="K12" s="400">
        <f t="shared" si="0"/>
        <v>45</v>
      </c>
    </row>
    <row r="13" spans="1:15" s="162" customFormat="1" ht="15" x14ac:dyDescent="0.2">
      <c r="A13" s="403" t="s">
        <v>76</v>
      </c>
      <c r="B13" s="290">
        <v>0</v>
      </c>
      <c r="C13" s="290">
        <v>11</v>
      </c>
      <c r="D13" s="290">
        <v>53</v>
      </c>
      <c r="E13" s="290">
        <v>53</v>
      </c>
      <c r="F13" s="290">
        <v>26</v>
      </c>
      <c r="G13" s="290">
        <v>5</v>
      </c>
      <c r="H13" s="290">
        <v>0</v>
      </c>
      <c r="I13" s="290">
        <v>148</v>
      </c>
      <c r="K13" s="400">
        <f t="shared" si="0"/>
        <v>148</v>
      </c>
    </row>
    <row r="14" spans="1:15" s="162" customFormat="1" ht="15" x14ac:dyDescent="0.2">
      <c r="A14" s="403" t="s">
        <v>75</v>
      </c>
      <c r="B14" s="290">
        <v>0</v>
      </c>
      <c r="C14" s="290">
        <v>11</v>
      </c>
      <c r="D14" s="290">
        <v>23</v>
      </c>
      <c r="E14" s="290">
        <v>20</v>
      </c>
      <c r="F14" s="290">
        <v>16</v>
      </c>
      <c r="G14" s="290">
        <v>2</v>
      </c>
      <c r="H14" s="290">
        <v>0</v>
      </c>
      <c r="I14" s="290">
        <v>72</v>
      </c>
      <c r="K14" s="400">
        <f t="shared" si="0"/>
        <v>72</v>
      </c>
    </row>
    <row r="15" spans="1:15" s="162" customFormat="1" ht="15" x14ac:dyDescent="0.2">
      <c r="A15" s="403" t="s">
        <v>74</v>
      </c>
      <c r="B15" s="290">
        <v>0</v>
      </c>
      <c r="C15" s="290">
        <v>1</v>
      </c>
      <c r="D15" s="290">
        <v>8</v>
      </c>
      <c r="E15" s="290">
        <v>5</v>
      </c>
      <c r="F15" s="290">
        <v>1</v>
      </c>
      <c r="G15" s="290">
        <v>1</v>
      </c>
      <c r="H15" s="290">
        <v>1</v>
      </c>
      <c r="I15" s="290">
        <v>17</v>
      </c>
      <c r="K15" s="400">
        <f t="shared" si="0"/>
        <v>16</v>
      </c>
    </row>
    <row r="16" spans="1:15" s="162" customFormat="1" ht="15" x14ac:dyDescent="0.2">
      <c r="A16" s="403" t="s">
        <v>73</v>
      </c>
      <c r="B16" s="290">
        <v>0</v>
      </c>
      <c r="C16" s="290">
        <v>4</v>
      </c>
      <c r="D16" s="290">
        <v>15</v>
      </c>
      <c r="E16" s="290">
        <v>11</v>
      </c>
      <c r="F16" s="290">
        <v>7</v>
      </c>
      <c r="G16" s="290">
        <v>1</v>
      </c>
      <c r="H16" s="290">
        <v>2</v>
      </c>
      <c r="I16" s="290">
        <v>40</v>
      </c>
      <c r="K16" s="400">
        <f t="shared" si="0"/>
        <v>38</v>
      </c>
    </row>
    <row r="17" spans="1:11" s="162" customFormat="1" ht="15" x14ac:dyDescent="0.2">
      <c r="A17" s="403" t="s">
        <v>72</v>
      </c>
      <c r="B17" s="290">
        <v>0</v>
      </c>
      <c r="C17" s="290">
        <v>1</v>
      </c>
      <c r="D17" s="290">
        <v>8</v>
      </c>
      <c r="E17" s="290">
        <v>7</v>
      </c>
      <c r="F17" s="290">
        <v>3</v>
      </c>
      <c r="G17" s="290">
        <v>0</v>
      </c>
      <c r="H17" s="290">
        <v>0</v>
      </c>
      <c r="I17" s="290">
        <v>19</v>
      </c>
      <c r="K17" s="400">
        <f t="shared" si="0"/>
        <v>19</v>
      </c>
    </row>
    <row r="18" spans="1:11" s="162" customFormat="1" ht="15" x14ac:dyDescent="0.2">
      <c r="A18" s="403" t="s">
        <v>163</v>
      </c>
      <c r="B18" s="290">
        <v>1</v>
      </c>
      <c r="C18" s="290">
        <v>24</v>
      </c>
      <c r="D18" s="290">
        <v>67</v>
      </c>
      <c r="E18" s="290">
        <v>93</v>
      </c>
      <c r="F18" s="290">
        <v>68</v>
      </c>
      <c r="G18" s="290">
        <v>29</v>
      </c>
      <c r="H18" s="290">
        <v>5</v>
      </c>
      <c r="I18" s="290">
        <v>287</v>
      </c>
      <c r="K18" s="400">
        <f t="shared" si="0"/>
        <v>281</v>
      </c>
    </row>
    <row r="19" spans="1:11" s="162" customFormat="1" ht="15" x14ac:dyDescent="0.2">
      <c r="A19" s="403" t="s">
        <v>70</v>
      </c>
      <c r="B19" s="290">
        <v>0</v>
      </c>
      <c r="C19" s="290">
        <v>1</v>
      </c>
      <c r="D19" s="290">
        <v>1</v>
      </c>
      <c r="E19" s="290">
        <v>0</v>
      </c>
      <c r="F19" s="290">
        <v>3</v>
      </c>
      <c r="G19" s="290">
        <v>1</v>
      </c>
      <c r="H19" s="290">
        <v>0</v>
      </c>
      <c r="I19" s="290">
        <v>6</v>
      </c>
      <c r="K19" s="400">
        <f t="shared" si="0"/>
        <v>6</v>
      </c>
    </row>
    <row r="20" spans="1:11" s="162" customFormat="1" ht="15" x14ac:dyDescent="0.2">
      <c r="A20" s="403" t="s">
        <v>69</v>
      </c>
      <c r="B20" s="290">
        <v>0</v>
      </c>
      <c r="C20" s="290">
        <v>9</v>
      </c>
      <c r="D20" s="290">
        <v>16</v>
      </c>
      <c r="E20" s="290">
        <v>19</v>
      </c>
      <c r="F20" s="290">
        <v>5</v>
      </c>
      <c r="G20" s="290">
        <v>3</v>
      </c>
      <c r="H20" s="290">
        <v>3</v>
      </c>
      <c r="I20" s="290">
        <v>55</v>
      </c>
      <c r="K20" s="400">
        <f t="shared" si="0"/>
        <v>52</v>
      </c>
    </row>
    <row r="21" spans="1:11" s="162" customFormat="1" ht="15" x14ac:dyDescent="0.2">
      <c r="A21" s="403" t="s">
        <v>26</v>
      </c>
      <c r="B21" s="290">
        <v>0</v>
      </c>
      <c r="C21" s="290">
        <v>17</v>
      </c>
      <c r="D21" s="290">
        <v>67</v>
      </c>
      <c r="E21" s="290">
        <v>65</v>
      </c>
      <c r="F21" s="290">
        <v>34</v>
      </c>
      <c r="G21" s="290">
        <v>6</v>
      </c>
      <c r="H21" s="290">
        <v>3</v>
      </c>
      <c r="I21" s="290">
        <v>192</v>
      </c>
      <c r="K21" s="400">
        <f t="shared" si="0"/>
        <v>189</v>
      </c>
    </row>
    <row r="22" spans="1:11" s="162" customFormat="1" ht="15" x14ac:dyDescent="0.2">
      <c r="A22" s="403" t="s">
        <v>68</v>
      </c>
      <c r="B22" s="290">
        <v>0</v>
      </c>
      <c r="C22" s="290">
        <v>33</v>
      </c>
      <c r="D22" s="290">
        <v>124</v>
      </c>
      <c r="E22" s="290">
        <v>217</v>
      </c>
      <c r="F22" s="290">
        <v>133</v>
      </c>
      <c r="G22" s="290">
        <v>36</v>
      </c>
      <c r="H22" s="290">
        <v>6</v>
      </c>
      <c r="I22" s="290">
        <v>549</v>
      </c>
      <c r="K22" s="400">
        <f t="shared" si="0"/>
        <v>543</v>
      </c>
    </row>
    <row r="23" spans="1:11" s="162" customFormat="1" ht="15" x14ac:dyDescent="0.2">
      <c r="A23" s="403" t="s">
        <v>67</v>
      </c>
      <c r="B23" s="290">
        <v>0</v>
      </c>
      <c r="C23" s="290">
        <v>12</v>
      </c>
      <c r="D23" s="290">
        <v>22</v>
      </c>
      <c r="E23" s="290">
        <v>16</v>
      </c>
      <c r="F23" s="290">
        <v>13</v>
      </c>
      <c r="G23" s="290">
        <v>6</v>
      </c>
      <c r="H23" s="290">
        <v>3</v>
      </c>
      <c r="I23" s="290">
        <v>72</v>
      </c>
      <c r="K23" s="400">
        <f t="shared" si="0"/>
        <v>69</v>
      </c>
    </row>
    <row r="24" spans="1:11" s="162" customFormat="1" ht="15" x14ac:dyDescent="0.2">
      <c r="A24" s="403" t="s">
        <v>66</v>
      </c>
      <c r="B24" s="290">
        <v>0</v>
      </c>
      <c r="C24" s="290">
        <v>6</v>
      </c>
      <c r="D24" s="290">
        <v>23</v>
      </c>
      <c r="E24" s="290">
        <v>28</v>
      </c>
      <c r="F24" s="290">
        <v>15</v>
      </c>
      <c r="G24" s="290">
        <v>4</v>
      </c>
      <c r="H24" s="290">
        <v>1</v>
      </c>
      <c r="I24" s="290">
        <v>77</v>
      </c>
      <c r="K24" s="400">
        <f t="shared" si="0"/>
        <v>76</v>
      </c>
    </row>
    <row r="25" spans="1:11" s="162" customFormat="1" ht="15" x14ac:dyDescent="0.2">
      <c r="A25" s="403" t="s">
        <v>65</v>
      </c>
      <c r="B25" s="290">
        <v>0</v>
      </c>
      <c r="C25" s="290">
        <v>1</v>
      </c>
      <c r="D25" s="290">
        <v>10</v>
      </c>
      <c r="E25" s="290">
        <v>11</v>
      </c>
      <c r="F25" s="290">
        <v>7</v>
      </c>
      <c r="G25" s="290">
        <v>4</v>
      </c>
      <c r="H25" s="290">
        <v>1</v>
      </c>
      <c r="I25" s="290">
        <v>34</v>
      </c>
      <c r="K25" s="400">
        <f t="shared" si="0"/>
        <v>33</v>
      </c>
    </row>
    <row r="26" spans="1:11" s="162" customFormat="1" ht="15" x14ac:dyDescent="0.2">
      <c r="A26" s="403" t="s">
        <v>64</v>
      </c>
      <c r="B26" s="290">
        <v>0</v>
      </c>
      <c r="C26" s="290">
        <v>4</v>
      </c>
      <c r="D26" s="290">
        <v>8</v>
      </c>
      <c r="E26" s="290">
        <v>6</v>
      </c>
      <c r="F26" s="290">
        <v>6</v>
      </c>
      <c r="G26" s="290">
        <v>1</v>
      </c>
      <c r="H26" s="290">
        <v>1</v>
      </c>
      <c r="I26" s="290">
        <v>26</v>
      </c>
      <c r="K26" s="400">
        <f t="shared" si="0"/>
        <v>25</v>
      </c>
    </row>
    <row r="27" spans="1:11" s="162" customFormat="1" ht="15" x14ac:dyDescent="0.2">
      <c r="A27" s="403" t="s">
        <v>63</v>
      </c>
      <c r="B27" s="290">
        <v>0</v>
      </c>
      <c r="C27" s="290">
        <v>7</v>
      </c>
      <c r="D27" s="290">
        <v>15</v>
      </c>
      <c r="E27" s="290">
        <v>36</v>
      </c>
      <c r="F27" s="290">
        <v>12</v>
      </c>
      <c r="G27" s="290">
        <v>3</v>
      </c>
      <c r="H27" s="290">
        <v>0</v>
      </c>
      <c r="I27" s="290">
        <v>73</v>
      </c>
      <c r="K27" s="400">
        <f t="shared" si="0"/>
        <v>73</v>
      </c>
    </row>
    <row r="28" spans="1:11" s="162" customFormat="1" ht="15" x14ac:dyDescent="0.2">
      <c r="A28" s="403" t="s">
        <v>62</v>
      </c>
      <c r="B28" s="290">
        <v>0</v>
      </c>
      <c r="C28" s="290">
        <v>14</v>
      </c>
      <c r="D28" s="290">
        <v>57</v>
      </c>
      <c r="E28" s="290">
        <v>54</v>
      </c>
      <c r="F28" s="290">
        <v>35</v>
      </c>
      <c r="G28" s="290">
        <v>10</v>
      </c>
      <c r="H28" s="290">
        <v>2</v>
      </c>
      <c r="I28" s="290">
        <v>172</v>
      </c>
      <c r="K28" s="400">
        <f t="shared" si="0"/>
        <v>170</v>
      </c>
    </row>
    <row r="29" spans="1:11" s="162" customFormat="1" ht="15" x14ac:dyDescent="0.2">
      <c r="A29" s="403" t="s">
        <v>61</v>
      </c>
      <c r="B29" s="290">
        <v>0</v>
      </c>
      <c r="C29" s="290">
        <v>2</v>
      </c>
      <c r="D29" s="290">
        <v>1</v>
      </c>
      <c r="E29" s="290">
        <v>1</v>
      </c>
      <c r="F29" s="290">
        <v>0</v>
      </c>
      <c r="G29" s="290">
        <v>0</v>
      </c>
      <c r="H29" s="290">
        <v>0</v>
      </c>
      <c r="I29" s="290">
        <v>4</v>
      </c>
      <c r="K29" s="400">
        <f t="shared" si="0"/>
        <v>4</v>
      </c>
    </row>
    <row r="30" spans="1:11" s="162" customFormat="1" ht="15" x14ac:dyDescent="0.2">
      <c r="A30" s="403" t="s">
        <v>164</v>
      </c>
      <c r="B30" s="290">
        <v>0</v>
      </c>
      <c r="C30" s="290">
        <v>5</v>
      </c>
      <c r="D30" s="290">
        <v>7</v>
      </c>
      <c r="E30" s="290">
        <v>11</v>
      </c>
      <c r="F30" s="290">
        <v>3</v>
      </c>
      <c r="G30" s="290">
        <v>1</v>
      </c>
      <c r="H30" s="290">
        <v>1</v>
      </c>
      <c r="I30" s="290">
        <v>28</v>
      </c>
      <c r="K30" s="400">
        <f t="shared" si="0"/>
        <v>27</v>
      </c>
    </row>
    <row r="31" spans="1:11" s="162" customFormat="1" ht="15" x14ac:dyDescent="0.2">
      <c r="A31" s="403" t="s">
        <v>59</v>
      </c>
      <c r="B31" s="290">
        <v>0</v>
      </c>
      <c r="C31" s="290">
        <v>11</v>
      </c>
      <c r="D31" s="290">
        <v>27</v>
      </c>
      <c r="E31" s="290">
        <v>44</v>
      </c>
      <c r="F31" s="290">
        <v>20</v>
      </c>
      <c r="G31" s="290">
        <v>4</v>
      </c>
      <c r="H31" s="290">
        <v>6</v>
      </c>
      <c r="I31" s="290">
        <v>112</v>
      </c>
      <c r="K31" s="400">
        <f t="shared" si="0"/>
        <v>106</v>
      </c>
    </row>
    <row r="32" spans="1:11" s="162" customFormat="1" ht="15" x14ac:dyDescent="0.2">
      <c r="A32" s="403" t="s">
        <v>58</v>
      </c>
      <c r="B32" s="290">
        <v>0</v>
      </c>
      <c r="C32" s="290">
        <v>6</v>
      </c>
      <c r="D32" s="290">
        <v>15</v>
      </c>
      <c r="E32" s="290">
        <v>11</v>
      </c>
      <c r="F32" s="290">
        <v>8</v>
      </c>
      <c r="G32" s="290">
        <v>0</v>
      </c>
      <c r="H32" s="290">
        <v>3</v>
      </c>
      <c r="I32" s="290">
        <v>43</v>
      </c>
      <c r="K32" s="400">
        <f t="shared" si="0"/>
        <v>40</v>
      </c>
    </row>
    <row r="33" spans="1:22" s="162" customFormat="1" ht="15" x14ac:dyDescent="0.2">
      <c r="A33" s="403" t="s">
        <v>57</v>
      </c>
      <c r="B33" s="290">
        <v>0</v>
      </c>
      <c r="C33" s="290">
        <v>1</v>
      </c>
      <c r="D33" s="290">
        <v>2</v>
      </c>
      <c r="E33" s="290">
        <v>7</v>
      </c>
      <c r="F33" s="290">
        <v>0</v>
      </c>
      <c r="G33" s="290">
        <v>1</v>
      </c>
      <c r="H33" s="290">
        <v>0</v>
      </c>
      <c r="I33" s="290">
        <v>11</v>
      </c>
      <c r="K33" s="400">
        <f t="shared" si="0"/>
        <v>11</v>
      </c>
    </row>
    <row r="34" spans="1:22" s="162" customFormat="1" ht="15" x14ac:dyDescent="0.2">
      <c r="A34" s="403" t="s">
        <v>56</v>
      </c>
      <c r="B34" s="290">
        <v>0</v>
      </c>
      <c r="C34" s="290">
        <v>6</v>
      </c>
      <c r="D34" s="290">
        <v>16</v>
      </c>
      <c r="E34" s="290">
        <v>18</v>
      </c>
      <c r="F34" s="290">
        <v>13</v>
      </c>
      <c r="G34" s="290">
        <v>2</v>
      </c>
      <c r="H34" s="290">
        <v>0</v>
      </c>
      <c r="I34" s="290">
        <v>55</v>
      </c>
      <c r="K34" s="400">
        <f t="shared" si="0"/>
        <v>55</v>
      </c>
    </row>
    <row r="35" spans="1:22" s="162" customFormat="1" ht="15" x14ac:dyDescent="0.2">
      <c r="A35" s="403" t="s">
        <v>55</v>
      </c>
      <c r="B35" s="290">
        <v>0</v>
      </c>
      <c r="C35" s="290">
        <v>15</v>
      </c>
      <c r="D35" s="290">
        <v>51</v>
      </c>
      <c r="E35" s="290">
        <v>65</v>
      </c>
      <c r="F35" s="290">
        <v>22</v>
      </c>
      <c r="G35" s="290">
        <v>6</v>
      </c>
      <c r="H35" s="290">
        <v>1</v>
      </c>
      <c r="I35" s="290">
        <v>160</v>
      </c>
      <c r="K35" s="400">
        <f t="shared" si="0"/>
        <v>159</v>
      </c>
    </row>
    <row r="36" spans="1:22" s="162" customFormat="1" ht="15" x14ac:dyDescent="0.2">
      <c r="A36" s="403" t="s">
        <v>54</v>
      </c>
      <c r="B36" s="290">
        <v>0</v>
      </c>
      <c r="C36" s="290">
        <v>4</v>
      </c>
      <c r="D36" s="290">
        <v>9</v>
      </c>
      <c r="E36" s="290">
        <v>11</v>
      </c>
      <c r="F36" s="290">
        <v>12</v>
      </c>
      <c r="G36" s="290">
        <v>2</v>
      </c>
      <c r="H36" s="290">
        <v>0</v>
      </c>
      <c r="I36" s="290">
        <v>38</v>
      </c>
      <c r="K36" s="400">
        <f t="shared" si="0"/>
        <v>38</v>
      </c>
    </row>
    <row r="37" spans="1:22" s="162" customFormat="1" ht="15" x14ac:dyDescent="0.2">
      <c r="A37" s="403" t="s">
        <v>53</v>
      </c>
      <c r="B37" s="290">
        <v>0</v>
      </c>
      <c r="C37" s="290">
        <v>7</v>
      </c>
      <c r="D37" s="290">
        <v>24</v>
      </c>
      <c r="E37" s="290">
        <v>25</v>
      </c>
      <c r="F37" s="290">
        <v>18</v>
      </c>
      <c r="G37" s="290">
        <v>5</v>
      </c>
      <c r="H37" s="290">
        <v>2</v>
      </c>
      <c r="I37" s="290">
        <v>81</v>
      </c>
      <c r="K37" s="400">
        <f t="shared" si="0"/>
        <v>79</v>
      </c>
    </row>
    <row r="38" spans="1:22" s="162" customFormat="1" ht="15" x14ac:dyDescent="0.2">
      <c r="A38" s="403" t="s">
        <v>52</v>
      </c>
      <c r="B38" s="290">
        <v>0</v>
      </c>
      <c r="C38" s="290">
        <v>7</v>
      </c>
      <c r="D38" s="290">
        <v>23</v>
      </c>
      <c r="E38" s="290">
        <v>19</v>
      </c>
      <c r="F38" s="290">
        <v>15</v>
      </c>
      <c r="G38" s="290">
        <v>4</v>
      </c>
      <c r="H38" s="290">
        <v>2</v>
      </c>
      <c r="I38" s="290">
        <v>70</v>
      </c>
      <c r="K38" s="400">
        <f t="shared" si="0"/>
        <v>68</v>
      </c>
    </row>
    <row r="39" spans="1:22" s="162" customFormat="1" ht="6" customHeight="1" x14ac:dyDescent="0.2">
      <c r="A39" s="405"/>
    </row>
    <row r="40" spans="1:22" s="162" customFormat="1" ht="12.75" x14ac:dyDescent="0.2">
      <c r="A40" s="1012" t="s">
        <v>657</v>
      </c>
      <c r="B40" s="1012"/>
      <c r="C40" s="1012"/>
      <c r="D40" s="1012"/>
      <c r="E40" s="1012"/>
      <c r="F40" s="1012"/>
      <c r="G40" s="1012"/>
      <c r="H40" s="1012"/>
      <c r="I40" s="1012"/>
      <c r="J40" s="1012"/>
      <c r="K40" s="1012"/>
    </row>
    <row r="41" spans="1:22" s="162" customFormat="1" ht="6" customHeight="1" x14ac:dyDescent="0.2">
      <c r="A41" s="405"/>
    </row>
    <row r="42" spans="1:22" s="162" customFormat="1" ht="12.75" x14ac:dyDescent="0.2">
      <c r="B42" s="406" t="s">
        <v>119</v>
      </c>
      <c r="C42" s="162" t="s">
        <v>170</v>
      </c>
      <c r="D42" s="406" t="s">
        <v>120</v>
      </c>
      <c r="E42" s="406" t="s">
        <v>121</v>
      </c>
      <c r="F42" s="406" t="s">
        <v>122</v>
      </c>
      <c r="G42" s="406" t="s">
        <v>123</v>
      </c>
      <c r="H42" s="406" t="s">
        <v>124</v>
      </c>
      <c r="I42" s="406" t="s">
        <v>125</v>
      </c>
      <c r="J42" s="406" t="s">
        <v>126</v>
      </c>
      <c r="K42" s="407" t="s">
        <v>127</v>
      </c>
      <c r="L42" s="406" t="s">
        <v>128</v>
      </c>
      <c r="M42" s="406" t="s">
        <v>129</v>
      </c>
      <c r="N42" s="406" t="s">
        <v>130</v>
      </c>
      <c r="O42" s="406" t="s">
        <v>131</v>
      </c>
      <c r="P42" s="406" t="s">
        <v>132</v>
      </c>
      <c r="Q42" s="406" t="s">
        <v>133</v>
      </c>
      <c r="R42" s="406" t="s">
        <v>134</v>
      </c>
      <c r="S42" s="406" t="s">
        <v>135</v>
      </c>
      <c r="T42" s="406" t="s">
        <v>136</v>
      </c>
      <c r="U42" s="406" t="s">
        <v>137</v>
      </c>
      <c r="V42" s="408" t="s">
        <v>138</v>
      </c>
    </row>
    <row r="43" spans="1:22" s="162" customFormat="1" ht="12.75" x14ac:dyDescent="0.2">
      <c r="A43" s="162" t="s">
        <v>165</v>
      </c>
      <c r="B43" s="348">
        <v>5313600</v>
      </c>
      <c r="C43" s="393">
        <f>B43-SUM(D43:V43)</f>
        <v>0</v>
      </c>
      <c r="D43" s="348">
        <v>295871</v>
      </c>
      <c r="E43" s="348">
        <v>275541</v>
      </c>
      <c r="F43" s="348">
        <v>281597</v>
      </c>
      <c r="G43" s="348">
        <v>319783</v>
      </c>
      <c r="H43" s="348">
        <v>370639</v>
      </c>
      <c r="I43" s="348">
        <v>347050</v>
      </c>
      <c r="J43" s="348">
        <v>332962</v>
      </c>
      <c r="K43" s="348">
        <v>322008</v>
      </c>
      <c r="L43" s="348">
        <v>385460</v>
      </c>
      <c r="M43" s="348">
        <v>410305</v>
      </c>
      <c r="N43" s="348">
        <v>384707</v>
      </c>
      <c r="O43" s="348">
        <v>339288</v>
      </c>
      <c r="P43" s="348">
        <v>322638</v>
      </c>
      <c r="Q43" s="348">
        <v>285732</v>
      </c>
      <c r="R43" s="348">
        <v>221533</v>
      </c>
      <c r="S43" s="348">
        <v>180611</v>
      </c>
      <c r="T43" s="348">
        <v>128633</v>
      </c>
      <c r="U43" s="348">
        <v>72337</v>
      </c>
      <c r="V43" s="348">
        <v>36905</v>
      </c>
    </row>
    <row r="44" spans="1:22" s="162" customFormat="1" ht="6" customHeight="1" x14ac:dyDescent="0.2">
      <c r="B44" s="283"/>
      <c r="C44" s="393"/>
      <c r="D44" s="283"/>
      <c r="E44" s="283"/>
      <c r="F44" s="283"/>
      <c r="G44" s="283"/>
      <c r="H44" s="283"/>
      <c r="I44" s="283"/>
      <c r="J44" s="283"/>
      <c r="K44" s="283"/>
      <c r="L44" s="283"/>
      <c r="M44" s="283"/>
      <c r="N44" s="283"/>
      <c r="O44" s="283"/>
      <c r="P44" s="283"/>
      <c r="Q44" s="283"/>
      <c r="R44" s="283"/>
      <c r="S44" s="283"/>
      <c r="T44" s="283"/>
      <c r="U44" s="283"/>
      <c r="V44" s="283"/>
    </row>
    <row r="45" spans="1:22" s="162" customFormat="1" ht="12.75" x14ac:dyDescent="0.2">
      <c r="A45" s="162" t="s">
        <v>81</v>
      </c>
      <c r="B45" s="348">
        <v>224970</v>
      </c>
      <c r="C45" s="393">
        <f>B45-SUM(D45:V45)</f>
        <v>0</v>
      </c>
      <c r="D45" s="398">
        <v>12189</v>
      </c>
      <c r="E45" s="398">
        <v>9552</v>
      </c>
      <c r="F45" s="398">
        <v>9191</v>
      </c>
      <c r="G45" s="398">
        <v>12824</v>
      </c>
      <c r="H45" s="398">
        <v>24028</v>
      </c>
      <c r="I45" s="398">
        <v>21812</v>
      </c>
      <c r="J45" s="398">
        <v>18075</v>
      </c>
      <c r="K45" s="398">
        <v>14594</v>
      </c>
      <c r="L45" s="398">
        <v>14778</v>
      </c>
      <c r="M45" s="398">
        <v>15213</v>
      </c>
      <c r="N45" s="398">
        <v>14573</v>
      </c>
      <c r="O45" s="398">
        <v>13049</v>
      </c>
      <c r="P45" s="398">
        <v>11926</v>
      </c>
      <c r="Q45" s="398">
        <v>9534</v>
      </c>
      <c r="R45" s="398">
        <v>7618</v>
      </c>
      <c r="S45" s="398">
        <v>6591</v>
      </c>
      <c r="T45" s="398">
        <v>5121</v>
      </c>
      <c r="U45" s="398">
        <v>2880</v>
      </c>
      <c r="V45" s="398">
        <v>1422</v>
      </c>
    </row>
    <row r="46" spans="1:22" s="162" customFormat="1" ht="12.75" x14ac:dyDescent="0.2">
      <c r="A46" s="162" t="s">
        <v>80</v>
      </c>
      <c r="B46" s="348">
        <v>255540</v>
      </c>
      <c r="C46" s="393">
        <f t="shared" ref="C46:C76" si="1">B46-SUM(D46:V46)</f>
        <v>0</v>
      </c>
      <c r="D46" s="398">
        <v>15314</v>
      </c>
      <c r="E46" s="398">
        <v>14551</v>
      </c>
      <c r="F46" s="398">
        <v>14775</v>
      </c>
      <c r="G46" s="398">
        <v>15334</v>
      </c>
      <c r="H46" s="398">
        <v>13137</v>
      </c>
      <c r="I46" s="398">
        <v>13485</v>
      </c>
      <c r="J46" s="398">
        <v>14949</v>
      </c>
      <c r="K46" s="398">
        <v>16832</v>
      </c>
      <c r="L46" s="398">
        <v>19759</v>
      </c>
      <c r="M46" s="398">
        <v>20889</v>
      </c>
      <c r="N46" s="398">
        <v>19093</v>
      </c>
      <c r="O46" s="398">
        <v>17700</v>
      </c>
      <c r="P46" s="398">
        <v>16799</v>
      </c>
      <c r="Q46" s="398">
        <v>14091</v>
      </c>
      <c r="R46" s="398">
        <v>10272</v>
      </c>
      <c r="S46" s="398">
        <v>7958</v>
      </c>
      <c r="T46" s="398">
        <v>5561</v>
      </c>
      <c r="U46" s="398">
        <v>3329</v>
      </c>
      <c r="V46" s="398">
        <v>1712</v>
      </c>
    </row>
    <row r="47" spans="1:22" s="162" customFormat="1" ht="12.75" x14ac:dyDescent="0.2">
      <c r="A47" s="162" t="s">
        <v>79</v>
      </c>
      <c r="B47" s="348">
        <v>116210</v>
      </c>
      <c r="C47" s="393">
        <f t="shared" si="1"/>
        <v>0</v>
      </c>
      <c r="D47" s="398">
        <v>5932</v>
      </c>
      <c r="E47" s="398">
        <v>6072</v>
      </c>
      <c r="F47" s="398">
        <v>6514</v>
      </c>
      <c r="G47" s="398">
        <v>7032</v>
      </c>
      <c r="H47" s="398">
        <v>6045</v>
      </c>
      <c r="I47" s="398">
        <v>5964</v>
      </c>
      <c r="J47" s="398">
        <v>6146</v>
      </c>
      <c r="K47" s="398">
        <v>6459</v>
      </c>
      <c r="L47" s="398">
        <v>8114</v>
      </c>
      <c r="M47" s="398">
        <v>8942</v>
      </c>
      <c r="N47" s="398">
        <v>8663</v>
      </c>
      <c r="O47" s="398">
        <v>7903</v>
      </c>
      <c r="P47" s="398">
        <v>8190</v>
      </c>
      <c r="Q47" s="398">
        <v>7486</v>
      </c>
      <c r="R47" s="398">
        <v>5656</v>
      </c>
      <c r="S47" s="398">
        <v>4622</v>
      </c>
      <c r="T47" s="398">
        <v>3441</v>
      </c>
      <c r="U47" s="398">
        <v>2023</v>
      </c>
      <c r="V47" s="398">
        <v>1006</v>
      </c>
    </row>
    <row r="48" spans="1:22" s="162" customFormat="1" ht="12.75" x14ac:dyDescent="0.2">
      <c r="A48" s="162" t="s">
        <v>78</v>
      </c>
      <c r="B48" s="348">
        <v>86900</v>
      </c>
      <c r="C48" s="393">
        <f t="shared" si="1"/>
        <v>0</v>
      </c>
      <c r="D48" s="398">
        <v>4127</v>
      </c>
      <c r="E48" s="398">
        <v>4248</v>
      </c>
      <c r="F48" s="398">
        <v>4640</v>
      </c>
      <c r="G48" s="398">
        <v>5110</v>
      </c>
      <c r="H48" s="398">
        <v>4204</v>
      </c>
      <c r="I48" s="398">
        <v>3986</v>
      </c>
      <c r="J48" s="398">
        <v>3818</v>
      </c>
      <c r="K48" s="398">
        <v>4297</v>
      </c>
      <c r="L48" s="398">
        <v>5825</v>
      </c>
      <c r="M48" s="398">
        <v>6762</v>
      </c>
      <c r="N48" s="398">
        <v>6647</v>
      </c>
      <c r="O48" s="398">
        <v>6338</v>
      </c>
      <c r="P48" s="398">
        <v>6743</v>
      </c>
      <c r="Q48" s="398">
        <v>6422</v>
      </c>
      <c r="R48" s="398">
        <v>4906</v>
      </c>
      <c r="S48" s="398">
        <v>3786</v>
      </c>
      <c r="T48" s="398">
        <v>2685</v>
      </c>
      <c r="U48" s="398">
        <v>1508</v>
      </c>
      <c r="V48" s="398">
        <v>848</v>
      </c>
    </row>
    <row r="49" spans="1:22" s="162" customFormat="1" ht="12.75" x14ac:dyDescent="0.2">
      <c r="A49" s="162" t="s">
        <v>77</v>
      </c>
      <c r="B49" s="348">
        <v>51280</v>
      </c>
      <c r="C49" s="393">
        <f t="shared" si="1"/>
        <v>0</v>
      </c>
      <c r="D49" s="398">
        <v>2931</v>
      </c>
      <c r="E49" s="398">
        <v>2709</v>
      </c>
      <c r="F49" s="398">
        <v>2900</v>
      </c>
      <c r="G49" s="398">
        <v>3179</v>
      </c>
      <c r="H49" s="398">
        <v>2835</v>
      </c>
      <c r="I49" s="398">
        <v>2871</v>
      </c>
      <c r="J49" s="398">
        <v>3023</v>
      </c>
      <c r="K49" s="398">
        <v>3131</v>
      </c>
      <c r="L49" s="398">
        <v>4033</v>
      </c>
      <c r="M49" s="398">
        <v>4301</v>
      </c>
      <c r="N49" s="398">
        <v>3853</v>
      </c>
      <c r="O49" s="398">
        <v>3374</v>
      </c>
      <c r="P49" s="398">
        <v>3409</v>
      </c>
      <c r="Q49" s="398">
        <v>3044</v>
      </c>
      <c r="R49" s="398">
        <v>2119</v>
      </c>
      <c r="S49" s="398">
        <v>1627</v>
      </c>
      <c r="T49" s="398">
        <v>1092</v>
      </c>
      <c r="U49" s="398">
        <v>549</v>
      </c>
      <c r="V49" s="398">
        <v>300</v>
      </c>
    </row>
    <row r="50" spans="1:22" s="162" customFormat="1" ht="12.75" x14ac:dyDescent="0.2">
      <c r="A50" s="162" t="s">
        <v>25</v>
      </c>
      <c r="B50" s="348">
        <v>150830</v>
      </c>
      <c r="C50" s="393">
        <f t="shared" si="1"/>
        <v>0</v>
      </c>
      <c r="D50" s="398">
        <v>7482</v>
      </c>
      <c r="E50" s="398">
        <v>7623</v>
      </c>
      <c r="F50" s="398">
        <v>7796</v>
      </c>
      <c r="G50" s="398">
        <v>8741</v>
      </c>
      <c r="H50" s="398">
        <v>7630</v>
      </c>
      <c r="I50" s="398">
        <v>7339</v>
      </c>
      <c r="J50" s="398">
        <v>7005</v>
      </c>
      <c r="K50" s="398">
        <v>7433</v>
      </c>
      <c r="L50" s="398">
        <v>10115</v>
      </c>
      <c r="M50" s="398">
        <v>11913</v>
      </c>
      <c r="N50" s="398">
        <v>11461</v>
      </c>
      <c r="O50" s="398">
        <v>10800</v>
      </c>
      <c r="P50" s="398">
        <v>11154</v>
      </c>
      <c r="Q50" s="398">
        <v>10578</v>
      </c>
      <c r="R50" s="398">
        <v>8282</v>
      </c>
      <c r="S50" s="398">
        <v>6799</v>
      </c>
      <c r="T50" s="398">
        <v>4741</v>
      </c>
      <c r="U50" s="398">
        <v>2624</v>
      </c>
      <c r="V50" s="398">
        <v>1314</v>
      </c>
    </row>
    <row r="51" spans="1:22" s="162" customFormat="1" ht="12.75" x14ac:dyDescent="0.2">
      <c r="A51" s="162" t="s">
        <v>76</v>
      </c>
      <c r="B51" s="348">
        <v>147800</v>
      </c>
      <c r="C51" s="393">
        <f t="shared" si="1"/>
        <v>0</v>
      </c>
      <c r="D51" s="398">
        <v>8149</v>
      </c>
      <c r="E51" s="398">
        <v>6980</v>
      </c>
      <c r="F51" s="398">
        <v>7008</v>
      </c>
      <c r="G51" s="398">
        <v>9907</v>
      </c>
      <c r="H51" s="398">
        <v>16046</v>
      </c>
      <c r="I51" s="398">
        <v>12125</v>
      </c>
      <c r="J51" s="398">
        <v>9498</v>
      </c>
      <c r="K51" s="398">
        <v>7747</v>
      </c>
      <c r="L51" s="398">
        <v>9024</v>
      </c>
      <c r="M51" s="398">
        <v>9924</v>
      </c>
      <c r="N51" s="398">
        <v>9924</v>
      </c>
      <c r="O51" s="398">
        <v>8347</v>
      </c>
      <c r="P51" s="398">
        <v>7978</v>
      </c>
      <c r="Q51" s="398">
        <v>7007</v>
      </c>
      <c r="R51" s="398">
        <v>5854</v>
      </c>
      <c r="S51" s="398">
        <v>5121</v>
      </c>
      <c r="T51" s="398">
        <v>3869</v>
      </c>
      <c r="U51" s="398">
        <v>2253</v>
      </c>
      <c r="V51" s="398">
        <v>1039</v>
      </c>
    </row>
    <row r="52" spans="1:22" s="162" customFormat="1" ht="12.75" x14ac:dyDescent="0.2">
      <c r="A52" s="162" t="s">
        <v>75</v>
      </c>
      <c r="B52" s="348">
        <v>122720</v>
      </c>
      <c r="C52" s="393">
        <f t="shared" si="1"/>
        <v>0</v>
      </c>
      <c r="D52" s="398">
        <v>6889</v>
      </c>
      <c r="E52" s="398">
        <v>6468</v>
      </c>
      <c r="F52" s="398">
        <v>6717</v>
      </c>
      <c r="G52" s="398">
        <v>7549</v>
      </c>
      <c r="H52" s="398">
        <v>7430</v>
      </c>
      <c r="I52" s="398">
        <v>7067</v>
      </c>
      <c r="J52" s="398">
        <v>6899</v>
      </c>
      <c r="K52" s="398">
        <v>7187</v>
      </c>
      <c r="L52" s="398">
        <v>9324</v>
      </c>
      <c r="M52" s="398">
        <v>9968</v>
      </c>
      <c r="N52" s="398">
        <v>9000</v>
      </c>
      <c r="O52" s="398">
        <v>8093</v>
      </c>
      <c r="P52" s="398">
        <v>7887</v>
      </c>
      <c r="Q52" s="398">
        <v>7175</v>
      </c>
      <c r="R52" s="398">
        <v>5390</v>
      </c>
      <c r="S52" s="398">
        <v>4372</v>
      </c>
      <c r="T52" s="398">
        <v>2941</v>
      </c>
      <c r="U52" s="398">
        <v>1558</v>
      </c>
      <c r="V52" s="398">
        <v>806</v>
      </c>
    </row>
    <row r="53" spans="1:22" s="162" customFormat="1" ht="12.75" x14ac:dyDescent="0.2">
      <c r="A53" s="162" t="s">
        <v>74</v>
      </c>
      <c r="B53" s="348">
        <v>105880</v>
      </c>
      <c r="C53" s="393">
        <f t="shared" si="1"/>
        <v>0</v>
      </c>
      <c r="D53" s="398">
        <v>5218</v>
      </c>
      <c r="E53" s="398">
        <v>5653</v>
      </c>
      <c r="F53" s="398">
        <v>6298</v>
      </c>
      <c r="G53" s="398">
        <v>6776</v>
      </c>
      <c r="H53" s="398">
        <v>6281</v>
      </c>
      <c r="I53" s="398">
        <v>4583</v>
      </c>
      <c r="J53" s="398">
        <v>4594</v>
      </c>
      <c r="K53" s="398">
        <v>5512</v>
      </c>
      <c r="L53" s="398">
        <v>7564</v>
      </c>
      <c r="M53" s="398">
        <v>8741</v>
      </c>
      <c r="N53" s="398">
        <v>8578</v>
      </c>
      <c r="O53" s="398">
        <v>7653</v>
      </c>
      <c r="P53" s="398">
        <v>6969</v>
      </c>
      <c r="Q53" s="398">
        <v>6345</v>
      </c>
      <c r="R53" s="398">
        <v>5126</v>
      </c>
      <c r="S53" s="398">
        <v>4420</v>
      </c>
      <c r="T53" s="398">
        <v>3056</v>
      </c>
      <c r="U53" s="398">
        <v>1704</v>
      </c>
      <c r="V53" s="398">
        <v>809</v>
      </c>
    </row>
    <row r="54" spans="1:22" s="162" customFormat="1" ht="12.75" x14ac:dyDescent="0.2">
      <c r="A54" s="162" t="s">
        <v>73</v>
      </c>
      <c r="B54" s="348">
        <v>100850</v>
      </c>
      <c r="C54" s="393">
        <f t="shared" si="1"/>
        <v>0</v>
      </c>
      <c r="D54" s="398">
        <v>6040</v>
      </c>
      <c r="E54" s="398">
        <v>5752</v>
      </c>
      <c r="F54" s="398">
        <v>5720</v>
      </c>
      <c r="G54" s="398">
        <v>6359</v>
      </c>
      <c r="H54" s="398">
        <v>5633</v>
      </c>
      <c r="I54" s="398">
        <v>4905</v>
      </c>
      <c r="J54" s="398">
        <v>5086</v>
      </c>
      <c r="K54" s="398">
        <v>6152</v>
      </c>
      <c r="L54" s="398">
        <v>7789</v>
      </c>
      <c r="M54" s="398">
        <v>8298</v>
      </c>
      <c r="N54" s="398">
        <v>7740</v>
      </c>
      <c r="O54" s="398">
        <v>6630</v>
      </c>
      <c r="P54" s="398">
        <v>6181</v>
      </c>
      <c r="Q54" s="398">
        <v>5647</v>
      </c>
      <c r="R54" s="398">
        <v>4411</v>
      </c>
      <c r="S54" s="398">
        <v>3562</v>
      </c>
      <c r="T54" s="398">
        <v>2640</v>
      </c>
      <c r="U54" s="398">
        <v>1537</v>
      </c>
      <c r="V54" s="398">
        <v>768</v>
      </c>
    </row>
    <row r="55" spans="1:22" s="162" customFormat="1" ht="12.75" x14ac:dyDescent="0.2">
      <c r="A55" s="162" t="s">
        <v>72</v>
      </c>
      <c r="B55" s="348">
        <v>91030</v>
      </c>
      <c r="C55" s="393">
        <f t="shared" si="1"/>
        <v>0</v>
      </c>
      <c r="D55" s="398">
        <v>4952</v>
      </c>
      <c r="E55" s="398">
        <v>5578</v>
      </c>
      <c r="F55" s="398">
        <v>6055</v>
      </c>
      <c r="G55" s="398">
        <v>6111</v>
      </c>
      <c r="H55" s="398">
        <v>5278</v>
      </c>
      <c r="I55" s="398">
        <v>3654</v>
      </c>
      <c r="J55" s="398">
        <v>4067</v>
      </c>
      <c r="K55" s="398">
        <v>5056</v>
      </c>
      <c r="L55" s="398">
        <v>6669</v>
      </c>
      <c r="M55" s="398">
        <v>7635</v>
      </c>
      <c r="N55" s="398">
        <v>7253</v>
      </c>
      <c r="O55" s="398">
        <v>6273</v>
      </c>
      <c r="P55" s="398">
        <v>5543</v>
      </c>
      <c r="Q55" s="398">
        <v>4891</v>
      </c>
      <c r="R55" s="398">
        <v>3872</v>
      </c>
      <c r="S55" s="398">
        <v>3365</v>
      </c>
      <c r="T55" s="398">
        <v>2493</v>
      </c>
      <c r="U55" s="398">
        <v>1467</v>
      </c>
      <c r="V55" s="398">
        <v>818</v>
      </c>
    </row>
    <row r="56" spans="1:22" s="162" customFormat="1" ht="12.75" x14ac:dyDescent="0.2">
      <c r="A56" s="162" t="s">
        <v>71</v>
      </c>
      <c r="B56" s="348">
        <v>482640</v>
      </c>
      <c r="C56" s="393">
        <f t="shared" si="1"/>
        <v>0</v>
      </c>
      <c r="D56" s="398">
        <v>27057</v>
      </c>
      <c r="E56" s="398">
        <v>21338</v>
      </c>
      <c r="F56" s="398">
        <v>20683</v>
      </c>
      <c r="G56" s="398">
        <v>26156</v>
      </c>
      <c r="H56" s="398">
        <v>48634</v>
      </c>
      <c r="I56" s="398">
        <v>45971</v>
      </c>
      <c r="J56" s="398">
        <v>40671</v>
      </c>
      <c r="K56" s="398">
        <v>33987</v>
      </c>
      <c r="L56" s="398">
        <v>33085</v>
      </c>
      <c r="M56" s="398">
        <v>33069</v>
      </c>
      <c r="N56" s="398">
        <v>30619</v>
      </c>
      <c r="O56" s="398">
        <v>26243</v>
      </c>
      <c r="P56" s="398">
        <v>24239</v>
      </c>
      <c r="Q56" s="398">
        <v>20284</v>
      </c>
      <c r="R56" s="398">
        <v>15785</v>
      </c>
      <c r="S56" s="398">
        <v>13824</v>
      </c>
      <c r="T56" s="398">
        <v>10869</v>
      </c>
      <c r="U56" s="398">
        <v>6589</v>
      </c>
      <c r="V56" s="398">
        <v>3537</v>
      </c>
    </row>
    <row r="57" spans="1:22" s="162" customFormat="1" ht="12.75" x14ac:dyDescent="0.2">
      <c r="A57" s="162" t="s">
        <v>70</v>
      </c>
      <c r="B57" s="348">
        <v>27560</v>
      </c>
      <c r="C57" s="393">
        <f t="shared" si="1"/>
        <v>0</v>
      </c>
      <c r="D57" s="398">
        <v>1300</v>
      </c>
      <c r="E57" s="398">
        <v>1478</v>
      </c>
      <c r="F57" s="398">
        <v>1458</v>
      </c>
      <c r="G57" s="398">
        <v>1568</v>
      </c>
      <c r="H57" s="398">
        <v>1209</v>
      </c>
      <c r="I57" s="398">
        <v>1228</v>
      </c>
      <c r="J57" s="398">
        <v>1367</v>
      </c>
      <c r="K57" s="398">
        <v>1558</v>
      </c>
      <c r="L57" s="398">
        <v>2008</v>
      </c>
      <c r="M57" s="398">
        <v>2053</v>
      </c>
      <c r="N57" s="398">
        <v>2075</v>
      </c>
      <c r="O57" s="398">
        <v>1966</v>
      </c>
      <c r="P57" s="398">
        <v>2116</v>
      </c>
      <c r="Q57" s="398">
        <v>1852</v>
      </c>
      <c r="R57" s="398">
        <v>1492</v>
      </c>
      <c r="S57" s="398">
        <v>1188</v>
      </c>
      <c r="T57" s="398">
        <v>849</v>
      </c>
      <c r="U57" s="398">
        <v>523</v>
      </c>
      <c r="V57" s="398">
        <v>272</v>
      </c>
    </row>
    <row r="58" spans="1:22" s="162" customFormat="1" ht="12.75" x14ac:dyDescent="0.2">
      <c r="A58" s="162" t="s">
        <v>69</v>
      </c>
      <c r="B58" s="348">
        <v>156800</v>
      </c>
      <c r="C58" s="393">
        <f t="shared" si="1"/>
        <v>0</v>
      </c>
      <c r="D58" s="398">
        <v>9327</v>
      </c>
      <c r="E58" s="398">
        <v>8760</v>
      </c>
      <c r="F58" s="398">
        <v>8505</v>
      </c>
      <c r="G58" s="398">
        <v>9290</v>
      </c>
      <c r="H58" s="398">
        <v>8894</v>
      </c>
      <c r="I58" s="398">
        <v>9074</v>
      </c>
      <c r="J58" s="398">
        <v>9991</v>
      </c>
      <c r="K58" s="398">
        <v>10523</v>
      </c>
      <c r="L58" s="398">
        <v>12536</v>
      </c>
      <c r="M58" s="398">
        <v>12620</v>
      </c>
      <c r="N58" s="398">
        <v>11454</v>
      </c>
      <c r="O58" s="398">
        <v>9691</v>
      </c>
      <c r="P58" s="398">
        <v>9675</v>
      </c>
      <c r="Q58" s="398">
        <v>8366</v>
      </c>
      <c r="R58" s="398">
        <v>6505</v>
      </c>
      <c r="S58" s="398">
        <v>5256</v>
      </c>
      <c r="T58" s="398">
        <v>3467</v>
      </c>
      <c r="U58" s="398">
        <v>1912</v>
      </c>
      <c r="V58" s="398">
        <v>954</v>
      </c>
    </row>
    <row r="59" spans="1:22" s="162" customFormat="1" ht="12.75" x14ac:dyDescent="0.2">
      <c r="A59" s="162" t="s">
        <v>26</v>
      </c>
      <c r="B59" s="348">
        <v>366220</v>
      </c>
      <c r="C59" s="393">
        <f t="shared" si="1"/>
        <v>0</v>
      </c>
      <c r="D59" s="398">
        <v>21007</v>
      </c>
      <c r="E59" s="398">
        <v>19586</v>
      </c>
      <c r="F59" s="398">
        <v>19538</v>
      </c>
      <c r="G59" s="398">
        <v>22410</v>
      </c>
      <c r="H59" s="398">
        <v>24359</v>
      </c>
      <c r="I59" s="398">
        <v>20592</v>
      </c>
      <c r="J59" s="398">
        <v>21138</v>
      </c>
      <c r="K59" s="398">
        <v>21683</v>
      </c>
      <c r="L59" s="398">
        <v>26769</v>
      </c>
      <c r="M59" s="398">
        <v>28139</v>
      </c>
      <c r="N59" s="398">
        <v>26701</v>
      </c>
      <c r="O59" s="398">
        <v>23570</v>
      </c>
      <c r="P59" s="398">
        <v>23575</v>
      </c>
      <c r="Q59" s="398">
        <v>21666</v>
      </c>
      <c r="R59" s="398">
        <v>15855</v>
      </c>
      <c r="S59" s="398">
        <v>12843</v>
      </c>
      <c r="T59" s="398">
        <v>8907</v>
      </c>
      <c r="U59" s="398">
        <v>5263</v>
      </c>
      <c r="V59" s="398">
        <v>2619</v>
      </c>
    </row>
    <row r="60" spans="1:22" s="162" customFormat="1" ht="12.75" x14ac:dyDescent="0.2">
      <c r="A60" s="162" t="s">
        <v>68</v>
      </c>
      <c r="B60" s="348">
        <v>595080</v>
      </c>
      <c r="C60" s="393">
        <f t="shared" si="1"/>
        <v>0</v>
      </c>
      <c r="D60" s="398">
        <v>34285</v>
      </c>
      <c r="E60" s="398">
        <v>27718</v>
      </c>
      <c r="F60" s="398">
        <v>28031</v>
      </c>
      <c r="G60" s="398">
        <v>35244</v>
      </c>
      <c r="H60" s="398">
        <v>58690</v>
      </c>
      <c r="I60" s="398">
        <v>56000</v>
      </c>
      <c r="J60" s="398">
        <v>48789</v>
      </c>
      <c r="K60" s="398">
        <v>38528</v>
      </c>
      <c r="L60" s="398">
        <v>42158</v>
      </c>
      <c r="M60" s="398">
        <v>42846</v>
      </c>
      <c r="N60" s="398">
        <v>39538</v>
      </c>
      <c r="O60" s="398">
        <v>32663</v>
      </c>
      <c r="P60" s="398">
        <v>27632</v>
      </c>
      <c r="Q60" s="398">
        <v>23489</v>
      </c>
      <c r="R60" s="398">
        <v>19622</v>
      </c>
      <c r="S60" s="398">
        <v>17043</v>
      </c>
      <c r="T60" s="398">
        <v>12394</v>
      </c>
      <c r="U60" s="398">
        <v>6800</v>
      </c>
      <c r="V60" s="398">
        <v>3610</v>
      </c>
    </row>
    <row r="61" spans="1:22" s="162" customFormat="1" ht="12.75" x14ac:dyDescent="0.2">
      <c r="A61" s="162" t="s">
        <v>67</v>
      </c>
      <c r="B61" s="348">
        <v>232910</v>
      </c>
      <c r="C61" s="393">
        <f t="shared" si="1"/>
        <v>0</v>
      </c>
      <c r="D61" s="398">
        <v>12520</v>
      </c>
      <c r="E61" s="398">
        <v>12531</v>
      </c>
      <c r="F61" s="398">
        <v>13063</v>
      </c>
      <c r="G61" s="398">
        <v>13425</v>
      </c>
      <c r="H61" s="398">
        <v>11559</v>
      </c>
      <c r="I61" s="398">
        <v>12675</v>
      </c>
      <c r="J61" s="398">
        <v>13035</v>
      </c>
      <c r="K61" s="398">
        <v>13104</v>
      </c>
      <c r="L61" s="398">
        <v>16428</v>
      </c>
      <c r="M61" s="398">
        <v>18529</v>
      </c>
      <c r="N61" s="398">
        <v>17707</v>
      </c>
      <c r="O61" s="398">
        <v>16703</v>
      </c>
      <c r="P61" s="398">
        <v>16583</v>
      </c>
      <c r="Q61" s="398">
        <v>14455</v>
      </c>
      <c r="R61" s="398">
        <v>10857</v>
      </c>
      <c r="S61" s="398">
        <v>8467</v>
      </c>
      <c r="T61" s="398">
        <v>6105</v>
      </c>
      <c r="U61" s="398">
        <v>3417</v>
      </c>
      <c r="V61" s="398">
        <v>1747</v>
      </c>
    </row>
    <row r="62" spans="1:22" s="162" customFormat="1" ht="12.75" x14ac:dyDescent="0.2">
      <c r="A62" s="162" t="s">
        <v>66</v>
      </c>
      <c r="B62" s="348">
        <v>80680</v>
      </c>
      <c r="C62" s="393">
        <f t="shared" si="1"/>
        <v>0</v>
      </c>
      <c r="D62" s="398">
        <v>4105</v>
      </c>
      <c r="E62" s="398">
        <v>4117</v>
      </c>
      <c r="F62" s="398">
        <v>4204</v>
      </c>
      <c r="G62" s="398">
        <v>4891</v>
      </c>
      <c r="H62" s="398">
        <v>5084</v>
      </c>
      <c r="I62" s="398">
        <v>4667</v>
      </c>
      <c r="J62" s="398">
        <v>4368</v>
      </c>
      <c r="K62" s="398">
        <v>4446</v>
      </c>
      <c r="L62" s="398">
        <v>5741</v>
      </c>
      <c r="M62" s="398">
        <v>6729</v>
      </c>
      <c r="N62" s="398">
        <v>6505</v>
      </c>
      <c r="O62" s="398">
        <v>5441</v>
      </c>
      <c r="P62" s="398">
        <v>5181</v>
      </c>
      <c r="Q62" s="398">
        <v>4615</v>
      </c>
      <c r="R62" s="398">
        <v>3583</v>
      </c>
      <c r="S62" s="398">
        <v>2970</v>
      </c>
      <c r="T62" s="398">
        <v>2191</v>
      </c>
      <c r="U62" s="398">
        <v>1219</v>
      </c>
      <c r="V62" s="398">
        <v>623</v>
      </c>
    </row>
    <row r="63" spans="1:22" s="162" customFormat="1" ht="12.75" x14ac:dyDescent="0.2">
      <c r="A63" s="162" t="s">
        <v>65</v>
      </c>
      <c r="B63" s="348">
        <v>84240</v>
      </c>
      <c r="C63" s="393">
        <f t="shared" si="1"/>
        <v>0</v>
      </c>
      <c r="D63" s="398">
        <v>5142</v>
      </c>
      <c r="E63" s="398">
        <v>4799</v>
      </c>
      <c r="F63" s="398">
        <v>4950</v>
      </c>
      <c r="G63" s="398">
        <v>5070</v>
      </c>
      <c r="H63" s="398">
        <v>4966</v>
      </c>
      <c r="I63" s="398">
        <v>4494</v>
      </c>
      <c r="J63" s="398">
        <v>4855</v>
      </c>
      <c r="K63" s="398">
        <v>5056</v>
      </c>
      <c r="L63" s="398">
        <v>6321</v>
      </c>
      <c r="M63" s="398">
        <v>6606</v>
      </c>
      <c r="N63" s="398">
        <v>6181</v>
      </c>
      <c r="O63" s="398">
        <v>5569</v>
      </c>
      <c r="P63" s="398">
        <v>5526</v>
      </c>
      <c r="Q63" s="398">
        <v>4880</v>
      </c>
      <c r="R63" s="398">
        <v>3541</v>
      </c>
      <c r="S63" s="398">
        <v>2824</v>
      </c>
      <c r="T63" s="398">
        <v>1904</v>
      </c>
      <c r="U63" s="398">
        <v>1040</v>
      </c>
      <c r="V63" s="398">
        <v>516</v>
      </c>
    </row>
    <row r="64" spans="1:22" s="162" customFormat="1" ht="12.75" x14ac:dyDescent="0.2">
      <c r="A64" s="162" t="s">
        <v>64</v>
      </c>
      <c r="B64" s="348">
        <v>92910</v>
      </c>
      <c r="C64" s="393">
        <f t="shared" si="1"/>
        <v>0</v>
      </c>
      <c r="D64" s="398">
        <v>5095</v>
      </c>
      <c r="E64" s="398">
        <v>4940</v>
      </c>
      <c r="F64" s="398">
        <v>5373</v>
      </c>
      <c r="G64" s="398">
        <v>6012</v>
      </c>
      <c r="H64" s="398">
        <v>4984</v>
      </c>
      <c r="I64" s="398">
        <v>5292</v>
      </c>
      <c r="J64" s="398">
        <v>5017</v>
      </c>
      <c r="K64" s="398">
        <v>5218</v>
      </c>
      <c r="L64" s="398">
        <v>6857</v>
      </c>
      <c r="M64" s="398">
        <v>7267</v>
      </c>
      <c r="N64" s="398">
        <v>6640</v>
      </c>
      <c r="O64" s="398">
        <v>6166</v>
      </c>
      <c r="P64" s="398">
        <v>6097</v>
      </c>
      <c r="Q64" s="398">
        <v>5589</v>
      </c>
      <c r="R64" s="398">
        <v>4363</v>
      </c>
      <c r="S64" s="398">
        <v>3553</v>
      </c>
      <c r="T64" s="398">
        <v>2422</v>
      </c>
      <c r="U64" s="398">
        <v>1340</v>
      </c>
      <c r="V64" s="398">
        <v>685</v>
      </c>
    </row>
    <row r="65" spans="1:22" s="162" customFormat="1" ht="12.75" x14ac:dyDescent="0.2">
      <c r="A65" s="162" t="s">
        <v>63</v>
      </c>
      <c r="B65" s="348">
        <v>137560</v>
      </c>
      <c r="C65" s="393">
        <f t="shared" si="1"/>
        <v>0</v>
      </c>
      <c r="D65" s="398">
        <v>7395</v>
      </c>
      <c r="E65" s="398">
        <v>7350</v>
      </c>
      <c r="F65" s="398">
        <v>7639</v>
      </c>
      <c r="G65" s="398">
        <v>8775</v>
      </c>
      <c r="H65" s="398">
        <v>7939</v>
      </c>
      <c r="I65" s="398">
        <v>7063</v>
      </c>
      <c r="J65" s="398">
        <v>7168</v>
      </c>
      <c r="K65" s="398">
        <v>7616</v>
      </c>
      <c r="L65" s="398">
        <v>9761</v>
      </c>
      <c r="M65" s="398">
        <v>10794</v>
      </c>
      <c r="N65" s="398">
        <v>10205</v>
      </c>
      <c r="O65" s="398">
        <v>9389</v>
      </c>
      <c r="P65" s="398">
        <v>9384</v>
      </c>
      <c r="Q65" s="398">
        <v>8640</v>
      </c>
      <c r="R65" s="398">
        <v>6802</v>
      </c>
      <c r="S65" s="398">
        <v>5141</v>
      </c>
      <c r="T65" s="398">
        <v>3573</v>
      </c>
      <c r="U65" s="398">
        <v>1899</v>
      </c>
      <c r="V65" s="398">
        <v>1027</v>
      </c>
    </row>
    <row r="66" spans="1:22" s="162" customFormat="1" ht="12.75" x14ac:dyDescent="0.2">
      <c r="A66" s="162" t="s">
        <v>62</v>
      </c>
      <c r="B66" s="348">
        <v>337870</v>
      </c>
      <c r="C66" s="393">
        <f t="shared" si="1"/>
        <v>0</v>
      </c>
      <c r="D66" s="398">
        <v>20306</v>
      </c>
      <c r="E66" s="398">
        <v>19958</v>
      </c>
      <c r="F66" s="398">
        <v>19815</v>
      </c>
      <c r="G66" s="398">
        <v>21112</v>
      </c>
      <c r="H66" s="398">
        <v>21270</v>
      </c>
      <c r="I66" s="398">
        <v>21307</v>
      </c>
      <c r="J66" s="398">
        <v>21949</v>
      </c>
      <c r="K66" s="398">
        <v>21671</v>
      </c>
      <c r="L66" s="398">
        <v>26175</v>
      </c>
      <c r="M66" s="398">
        <v>26960</v>
      </c>
      <c r="N66" s="398">
        <v>24428</v>
      </c>
      <c r="O66" s="398">
        <v>21151</v>
      </c>
      <c r="P66" s="398">
        <v>19444</v>
      </c>
      <c r="Q66" s="398">
        <v>16932</v>
      </c>
      <c r="R66" s="398">
        <v>13319</v>
      </c>
      <c r="S66" s="398">
        <v>10333</v>
      </c>
      <c r="T66" s="398">
        <v>6767</v>
      </c>
      <c r="U66" s="398">
        <v>3437</v>
      </c>
      <c r="V66" s="398">
        <v>1536</v>
      </c>
    </row>
    <row r="67" spans="1:22" s="162" customFormat="1" ht="12.75" x14ac:dyDescent="0.2">
      <c r="A67" s="162" t="s">
        <v>61</v>
      </c>
      <c r="B67" s="348">
        <v>21530</v>
      </c>
      <c r="C67" s="393">
        <f t="shared" si="1"/>
        <v>0</v>
      </c>
      <c r="D67" s="398">
        <v>1101</v>
      </c>
      <c r="E67" s="398">
        <v>1086</v>
      </c>
      <c r="F67" s="398">
        <v>1106</v>
      </c>
      <c r="G67" s="398">
        <v>1311</v>
      </c>
      <c r="H67" s="398">
        <v>1130</v>
      </c>
      <c r="I67" s="398">
        <v>1144</v>
      </c>
      <c r="J67" s="398">
        <v>1090</v>
      </c>
      <c r="K67" s="398">
        <v>1149</v>
      </c>
      <c r="L67" s="398">
        <v>1484</v>
      </c>
      <c r="M67" s="398">
        <v>1781</v>
      </c>
      <c r="N67" s="398">
        <v>1587</v>
      </c>
      <c r="O67" s="398">
        <v>1585</v>
      </c>
      <c r="P67" s="398">
        <v>1526</v>
      </c>
      <c r="Q67" s="398">
        <v>1427</v>
      </c>
      <c r="R67" s="398">
        <v>1174</v>
      </c>
      <c r="S67" s="398">
        <v>775</v>
      </c>
      <c r="T67" s="398">
        <v>566</v>
      </c>
      <c r="U67" s="398">
        <v>313</v>
      </c>
      <c r="V67" s="398">
        <v>195</v>
      </c>
    </row>
    <row r="68" spans="1:22" s="162" customFormat="1" ht="12.75" x14ac:dyDescent="0.2">
      <c r="A68" s="162" t="s">
        <v>60</v>
      </c>
      <c r="B68" s="348">
        <v>147740</v>
      </c>
      <c r="C68" s="393">
        <f t="shared" si="1"/>
        <v>0</v>
      </c>
      <c r="D68" s="398">
        <v>7363</v>
      </c>
      <c r="E68" s="398">
        <v>7299</v>
      </c>
      <c r="F68" s="398">
        <v>8426</v>
      </c>
      <c r="G68" s="398">
        <v>8904</v>
      </c>
      <c r="H68" s="398">
        <v>7682</v>
      </c>
      <c r="I68" s="398">
        <v>8070</v>
      </c>
      <c r="J68" s="398">
        <v>7872</v>
      </c>
      <c r="K68" s="398">
        <v>7898</v>
      </c>
      <c r="L68" s="398">
        <v>10430</v>
      </c>
      <c r="M68" s="398">
        <v>11796</v>
      </c>
      <c r="N68" s="398">
        <v>10795</v>
      </c>
      <c r="O68" s="398">
        <v>10176</v>
      </c>
      <c r="P68" s="398">
        <v>10056</v>
      </c>
      <c r="Q68" s="398">
        <v>9320</v>
      </c>
      <c r="R68" s="398">
        <v>7247</v>
      </c>
      <c r="S68" s="398">
        <v>5949</v>
      </c>
      <c r="T68" s="398">
        <v>4430</v>
      </c>
      <c r="U68" s="398">
        <v>2691</v>
      </c>
      <c r="V68" s="398">
        <v>1336</v>
      </c>
    </row>
    <row r="69" spans="1:22" s="162" customFormat="1" ht="12.75" x14ac:dyDescent="0.2">
      <c r="A69" s="162" t="s">
        <v>59</v>
      </c>
      <c r="B69" s="348">
        <v>174310</v>
      </c>
      <c r="C69" s="393">
        <f t="shared" si="1"/>
        <v>0</v>
      </c>
      <c r="D69" s="398">
        <v>9610</v>
      </c>
      <c r="E69" s="398">
        <v>9160</v>
      </c>
      <c r="F69" s="398">
        <v>9476</v>
      </c>
      <c r="G69" s="398">
        <v>10478</v>
      </c>
      <c r="H69" s="398">
        <v>11055</v>
      </c>
      <c r="I69" s="398">
        <v>10664</v>
      </c>
      <c r="J69" s="398">
        <v>10389</v>
      </c>
      <c r="K69" s="398">
        <v>10130</v>
      </c>
      <c r="L69" s="398">
        <v>13091</v>
      </c>
      <c r="M69" s="398">
        <v>14204</v>
      </c>
      <c r="N69" s="398">
        <v>13692</v>
      </c>
      <c r="O69" s="398">
        <v>11310</v>
      </c>
      <c r="P69" s="398">
        <v>10484</v>
      </c>
      <c r="Q69" s="398">
        <v>9418</v>
      </c>
      <c r="R69" s="398">
        <v>7461</v>
      </c>
      <c r="S69" s="398">
        <v>6138</v>
      </c>
      <c r="T69" s="398">
        <v>4216</v>
      </c>
      <c r="U69" s="398">
        <v>2180</v>
      </c>
      <c r="V69" s="398">
        <v>1154</v>
      </c>
    </row>
    <row r="70" spans="1:22" s="162" customFormat="1" ht="12.75" x14ac:dyDescent="0.2">
      <c r="A70" s="162" t="s">
        <v>58</v>
      </c>
      <c r="B70" s="348">
        <v>113710</v>
      </c>
      <c r="C70" s="393">
        <f t="shared" si="1"/>
        <v>0</v>
      </c>
      <c r="D70" s="398">
        <v>5721</v>
      </c>
      <c r="E70" s="398">
        <v>5893</v>
      </c>
      <c r="F70" s="398">
        <v>6173</v>
      </c>
      <c r="G70" s="398">
        <v>6460</v>
      </c>
      <c r="H70" s="398">
        <v>5253</v>
      </c>
      <c r="I70" s="398">
        <v>5002</v>
      </c>
      <c r="J70" s="398">
        <v>5089</v>
      </c>
      <c r="K70" s="398">
        <v>6042</v>
      </c>
      <c r="L70" s="398">
        <v>8411</v>
      </c>
      <c r="M70" s="398">
        <v>9344</v>
      </c>
      <c r="N70" s="398">
        <v>8796</v>
      </c>
      <c r="O70" s="398">
        <v>8182</v>
      </c>
      <c r="P70" s="398">
        <v>8408</v>
      </c>
      <c r="Q70" s="398">
        <v>7913</v>
      </c>
      <c r="R70" s="398">
        <v>5951</v>
      </c>
      <c r="S70" s="398">
        <v>4690</v>
      </c>
      <c r="T70" s="398">
        <v>3421</v>
      </c>
      <c r="U70" s="398">
        <v>1970</v>
      </c>
      <c r="V70" s="398">
        <v>991</v>
      </c>
    </row>
    <row r="71" spans="1:22" s="162" customFormat="1" ht="12.75" x14ac:dyDescent="0.2">
      <c r="A71" s="162" t="s">
        <v>57</v>
      </c>
      <c r="B71" s="348">
        <v>23210</v>
      </c>
      <c r="C71" s="393">
        <f t="shared" si="1"/>
        <v>0</v>
      </c>
      <c r="D71" s="398">
        <v>1353</v>
      </c>
      <c r="E71" s="398">
        <v>1365</v>
      </c>
      <c r="F71" s="398">
        <v>1396</v>
      </c>
      <c r="G71" s="398">
        <v>1444</v>
      </c>
      <c r="H71" s="398">
        <v>1256</v>
      </c>
      <c r="I71" s="398">
        <v>1281</v>
      </c>
      <c r="J71" s="398">
        <v>1355</v>
      </c>
      <c r="K71" s="398">
        <v>1511</v>
      </c>
      <c r="L71" s="398">
        <v>1643</v>
      </c>
      <c r="M71" s="398">
        <v>1824</v>
      </c>
      <c r="N71" s="398">
        <v>1687</v>
      </c>
      <c r="O71" s="398">
        <v>1572</v>
      </c>
      <c r="P71" s="398">
        <v>1541</v>
      </c>
      <c r="Q71" s="398">
        <v>1316</v>
      </c>
      <c r="R71" s="398">
        <v>986</v>
      </c>
      <c r="S71" s="398">
        <v>726</v>
      </c>
      <c r="T71" s="398">
        <v>501</v>
      </c>
      <c r="U71" s="398">
        <v>290</v>
      </c>
      <c r="V71" s="398">
        <v>163</v>
      </c>
    </row>
    <row r="72" spans="1:22" s="162" customFormat="1" ht="12.75" x14ac:dyDescent="0.2">
      <c r="A72" s="162" t="s">
        <v>56</v>
      </c>
      <c r="B72" s="348">
        <v>112910</v>
      </c>
      <c r="C72" s="393">
        <f t="shared" si="1"/>
        <v>0</v>
      </c>
      <c r="D72" s="398">
        <v>5476</v>
      </c>
      <c r="E72" s="398">
        <v>5500</v>
      </c>
      <c r="F72" s="398">
        <v>5960</v>
      </c>
      <c r="G72" s="398">
        <v>6456</v>
      </c>
      <c r="H72" s="398">
        <v>6132</v>
      </c>
      <c r="I72" s="398">
        <v>5576</v>
      </c>
      <c r="J72" s="398">
        <v>5588</v>
      </c>
      <c r="K72" s="398">
        <v>5905</v>
      </c>
      <c r="L72" s="398">
        <v>7725</v>
      </c>
      <c r="M72" s="398">
        <v>8582</v>
      </c>
      <c r="N72" s="398">
        <v>8676</v>
      </c>
      <c r="O72" s="398">
        <v>7993</v>
      </c>
      <c r="P72" s="398">
        <v>8082</v>
      </c>
      <c r="Q72" s="398">
        <v>7786</v>
      </c>
      <c r="R72" s="398">
        <v>5942</v>
      </c>
      <c r="S72" s="398">
        <v>4935</v>
      </c>
      <c r="T72" s="398">
        <v>3427</v>
      </c>
      <c r="U72" s="398">
        <v>2088</v>
      </c>
      <c r="V72" s="398">
        <v>1081</v>
      </c>
    </row>
    <row r="73" spans="1:22" s="162" customFormat="1" ht="12.75" x14ac:dyDescent="0.2">
      <c r="A73" s="162" t="s">
        <v>55</v>
      </c>
      <c r="B73" s="348">
        <v>314360</v>
      </c>
      <c r="C73" s="393">
        <f t="shared" si="1"/>
        <v>0</v>
      </c>
      <c r="D73" s="398">
        <v>17471</v>
      </c>
      <c r="E73" s="398">
        <v>16803</v>
      </c>
      <c r="F73" s="398">
        <v>17336</v>
      </c>
      <c r="G73" s="398">
        <v>18846</v>
      </c>
      <c r="H73" s="398">
        <v>18049</v>
      </c>
      <c r="I73" s="398">
        <v>17705</v>
      </c>
      <c r="J73" s="398">
        <v>19006</v>
      </c>
      <c r="K73" s="398">
        <v>19419</v>
      </c>
      <c r="L73" s="398">
        <v>24117</v>
      </c>
      <c r="M73" s="398">
        <v>25383</v>
      </c>
      <c r="N73" s="398">
        <v>24280</v>
      </c>
      <c r="O73" s="398">
        <v>21568</v>
      </c>
      <c r="P73" s="398">
        <v>19358</v>
      </c>
      <c r="Q73" s="398">
        <v>17101</v>
      </c>
      <c r="R73" s="398">
        <v>13348</v>
      </c>
      <c r="S73" s="398">
        <v>10898</v>
      </c>
      <c r="T73" s="398">
        <v>7612</v>
      </c>
      <c r="U73" s="398">
        <v>4026</v>
      </c>
      <c r="V73" s="398">
        <v>2034</v>
      </c>
    </row>
    <row r="74" spans="1:22" s="162" customFormat="1" ht="12.75" x14ac:dyDescent="0.2">
      <c r="A74" s="162" t="s">
        <v>54</v>
      </c>
      <c r="B74" s="348">
        <v>91020</v>
      </c>
      <c r="C74" s="393">
        <f t="shared" si="1"/>
        <v>0</v>
      </c>
      <c r="D74" s="398">
        <v>4408</v>
      </c>
      <c r="E74" s="398">
        <v>4868</v>
      </c>
      <c r="F74" s="398">
        <v>5423</v>
      </c>
      <c r="G74" s="398">
        <v>6330</v>
      </c>
      <c r="H74" s="398">
        <v>7825</v>
      </c>
      <c r="I74" s="398">
        <v>4974</v>
      </c>
      <c r="J74" s="398">
        <v>4581</v>
      </c>
      <c r="K74" s="398">
        <v>5030</v>
      </c>
      <c r="L74" s="398">
        <v>6650</v>
      </c>
      <c r="M74" s="398">
        <v>7143</v>
      </c>
      <c r="N74" s="398">
        <v>6480</v>
      </c>
      <c r="O74" s="398">
        <v>5613</v>
      </c>
      <c r="P74" s="398">
        <v>5424</v>
      </c>
      <c r="Q74" s="398">
        <v>5061</v>
      </c>
      <c r="R74" s="398">
        <v>3961</v>
      </c>
      <c r="S74" s="398">
        <v>3188</v>
      </c>
      <c r="T74" s="398">
        <v>2191</v>
      </c>
      <c r="U74" s="398">
        <v>1221</v>
      </c>
      <c r="V74" s="398">
        <v>649</v>
      </c>
    </row>
    <row r="75" spans="1:22" s="162" customFormat="1" ht="12.75" x14ac:dyDescent="0.2">
      <c r="A75" s="162" t="s">
        <v>53</v>
      </c>
      <c r="B75" s="348">
        <v>90340</v>
      </c>
      <c r="C75" s="393">
        <f t="shared" si="1"/>
        <v>0</v>
      </c>
      <c r="D75" s="398">
        <v>5287</v>
      </c>
      <c r="E75" s="398">
        <v>4826</v>
      </c>
      <c r="F75" s="398">
        <v>4758</v>
      </c>
      <c r="G75" s="398">
        <v>5536</v>
      </c>
      <c r="H75" s="398">
        <v>5867</v>
      </c>
      <c r="I75" s="398">
        <v>5673</v>
      </c>
      <c r="J75" s="398">
        <v>5343</v>
      </c>
      <c r="K75" s="398">
        <v>5158</v>
      </c>
      <c r="L75" s="398">
        <v>6536</v>
      </c>
      <c r="M75" s="398">
        <v>7452</v>
      </c>
      <c r="N75" s="398">
        <v>6981</v>
      </c>
      <c r="O75" s="398">
        <v>6117</v>
      </c>
      <c r="P75" s="398">
        <v>5535</v>
      </c>
      <c r="Q75" s="398">
        <v>4704</v>
      </c>
      <c r="R75" s="398">
        <v>3684</v>
      </c>
      <c r="S75" s="398">
        <v>2987</v>
      </c>
      <c r="T75" s="398">
        <v>2171</v>
      </c>
      <c r="U75" s="398">
        <v>1132</v>
      </c>
      <c r="V75" s="398">
        <v>593</v>
      </c>
    </row>
    <row r="76" spans="1:22" s="162" customFormat="1" ht="12.75" x14ac:dyDescent="0.2">
      <c r="A76" s="162" t="s">
        <v>52</v>
      </c>
      <c r="B76" s="348">
        <v>175990</v>
      </c>
      <c r="C76" s="393">
        <f t="shared" si="1"/>
        <v>0</v>
      </c>
      <c r="D76" s="398">
        <v>11319</v>
      </c>
      <c r="E76" s="398">
        <v>10980</v>
      </c>
      <c r="F76" s="398">
        <v>10670</v>
      </c>
      <c r="G76" s="398">
        <v>11143</v>
      </c>
      <c r="H76" s="398">
        <v>10255</v>
      </c>
      <c r="I76" s="398">
        <v>10807</v>
      </c>
      <c r="J76" s="398">
        <v>11141</v>
      </c>
      <c r="K76" s="398">
        <v>11976</v>
      </c>
      <c r="L76" s="398">
        <v>14540</v>
      </c>
      <c r="M76" s="398">
        <v>14598</v>
      </c>
      <c r="N76" s="398">
        <v>12895</v>
      </c>
      <c r="O76" s="398">
        <v>10460</v>
      </c>
      <c r="P76" s="398">
        <v>9993</v>
      </c>
      <c r="Q76" s="398">
        <v>8698</v>
      </c>
      <c r="R76" s="398">
        <v>6549</v>
      </c>
      <c r="S76" s="398">
        <v>4660</v>
      </c>
      <c r="T76" s="398">
        <v>3010</v>
      </c>
      <c r="U76" s="398">
        <v>1555</v>
      </c>
      <c r="V76" s="398">
        <v>741</v>
      </c>
    </row>
    <row r="77" spans="1:22" s="162" customFormat="1" ht="12.75" x14ac:dyDescent="0.2">
      <c r="A77" s="405"/>
    </row>
    <row r="78" spans="1:22" s="162" customFormat="1" ht="12.75" x14ac:dyDescent="0.2">
      <c r="A78" s="1005" t="s">
        <v>407</v>
      </c>
      <c r="B78" s="1005"/>
      <c r="C78" s="1005"/>
      <c r="D78" s="1005"/>
      <c r="E78" s="1005"/>
      <c r="F78" s="1005"/>
      <c r="G78" s="1005"/>
      <c r="H78" s="1005"/>
    </row>
    <row r="79" spans="1:22" s="162" customFormat="1" ht="12.75" x14ac:dyDescent="0.2">
      <c r="A79" s="405"/>
    </row>
    <row r="80" spans="1:22" s="162" customFormat="1" ht="38.25" x14ac:dyDescent="0.2">
      <c r="A80" s="405"/>
      <c r="C80" s="161" t="s">
        <v>139</v>
      </c>
      <c r="D80" s="161" t="s">
        <v>140</v>
      </c>
      <c r="E80" s="161" t="s">
        <v>141</v>
      </c>
      <c r="F80" s="161" t="s">
        <v>142</v>
      </c>
      <c r="G80" s="161" t="s">
        <v>143</v>
      </c>
      <c r="I80" s="349" t="s">
        <v>144</v>
      </c>
      <c r="K80" s="161" t="s">
        <v>169</v>
      </c>
    </row>
    <row r="81" spans="1:11" s="162" customFormat="1" ht="12.75" x14ac:dyDescent="0.2">
      <c r="A81" s="409" t="s">
        <v>108</v>
      </c>
      <c r="C81" s="399">
        <f>G43+H43</f>
        <v>690422</v>
      </c>
      <c r="D81" s="399">
        <f>I43+J43</f>
        <v>680012</v>
      </c>
      <c r="E81" s="399">
        <f>K43+L43</f>
        <v>707468</v>
      </c>
      <c r="F81" s="399">
        <f>M43+N43</f>
        <v>795012</v>
      </c>
      <c r="G81" s="399">
        <f>O43+P43</f>
        <v>661926</v>
      </c>
      <c r="H81" s="400"/>
      <c r="I81" s="399">
        <f>B43</f>
        <v>5313600</v>
      </c>
      <c r="K81" s="399">
        <f>SUM(C81:G81)</f>
        <v>3534840</v>
      </c>
    </row>
    <row r="82" spans="1:11" s="162" customFormat="1" ht="6" customHeight="1" x14ac:dyDescent="0.2">
      <c r="A82" s="409"/>
      <c r="C82" s="399"/>
      <c r="D82" s="399"/>
      <c r="E82" s="399"/>
      <c r="F82" s="399"/>
      <c r="G82" s="399"/>
      <c r="H82" s="400"/>
      <c r="I82" s="399"/>
      <c r="K82" s="399"/>
    </row>
    <row r="83" spans="1:11" s="162" customFormat="1" ht="12.75" x14ac:dyDescent="0.2">
      <c r="A83" s="403" t="s">
        <v>81</v>
      </c>
      <c r="C83" s="399">
        <f t="shared" ref="C83:C114" si="2">G45+H45</f>
        <v>36852</v>
      </c>
      <c r="D83" s="399">
        <f t="shared" ref="D83:D114" si="3">I45+J45</f>
        <v>39887</v>
      </c>
      <c r="E83" s="399">
        <f t="shared" ref="E83:E114" si="4">K45+L45</f>
        <v>29372</v>
      </c>
      <c r="F83" s="399">
        <f t="shared" ref="F83:F114" si="5">M45+N45</f>
        <v>29786</v>
      </c>
      <c r="G83" s="399">
        <f t="shared" ref="G83:G114" si="6">O45+P45</f>
        <v>24975</v>
      </c>
      <c r="H83" s="400"/>
      <c r="I83" s="399">
        <f t="shared" ref="I83:I114" si="7">B45</f>
        <v>224970</v>
      </c>
      <c r="K83" s="399">
        <f t="shared" ref="K83:K114" si="8">SUM(C83:G83)</f>
        <v>160872</v>
      </c>
    </row>
    <row r="84" spans="1:11" s="162" customFormat="1" ht="12.75" x14ac:dyDescent="0.2">
      <c r="A84" s="403" t="s">
        <v>80</v>
      </c>
      <c r="C84" s="399">
        <f t="shared" si="2"/>
        <v>28471</v>
      </c>
      <c r="D84" s="399">
        <f t="shared" si="3"/>
        <v>28434</v>
      </c>
      <c r="E84" s="399">
        <f t="shared" si="4"/>
        <v>36591</v>
      </c>
      <c r="F84" s="399">
        <f t="shared" si="5"/>
        <v>39982</v>
      </c>
      <c r="G84" s="399">
        <f t="shared" si="6"/>
        <v>34499</v>
      </c>
      <c r="H84" s="400"/>
      <c r="I84" s="399">
        <f t="shared" si="7"/>
        <v>255540</v>
      </c>
      <c r="K84" s="399">
        <f t="shared" si="8"/>
        <v>167977</v>
      </c>
    </row>
    <row r="85" spans="1:11" s="162" customFormat="1" ht="12.75" x14ac:dyDescent="0.2">
      <c r="A85" s="403" t="s">
        <v>79</v>
      </c>
      <c r="C85" s="399">
        <f t="shared" si="2"/>
        <v>13077</v>
      </c>
      <c r="D85" s="399">
        <f t="shared" si="3"/>
        <v>12110</v>
      </c>
      <c r="E85" s="399">
        <f t="shared" si="4"/>
        <v>14573</v>
      </c>
      <c r="F85" s="399">
        <f t="shared" si="5"/>
        <v>17605</v>
      </c>
      <c r="G85" s="399">
        <f t="shared" si="6"/>
        <v>16093</v>
      </c>
      <c r="H85" s="400"/>
      <c r="I85" s="399">
        <f t="shared" si="7"/>
        <v>116210</v>
      </c>
      <c r="K85" s="399">
        <f t="shared" si="8"/>
        <v>73458</v>
      </c>
    </row>
    <row r="86" spans="1:11" s="162" customFormat="1" ht="12.75" x14ac:dyDescent="0.2">
      <c r="A86" s="403" t="s">
        <v>162</v>
      </c>
      <c r="C86" s="399">
        <f t="shared" si="2"/>
        <v>9314</v>
      </c>
      <c r="D86" s="399">
        <f t="shared" si="3"/>
        <v>7804</v>
      </c>
      <c r="E86" s="399">
        <f t="shared" si="4"/>
        <v>10122</v>
      </c>
      <c r="F86" s="399">
        <f t="shared" si="5"/>
        <v>13409</v>
      </c>
      <c r="G86" s="399">
        <f t="shared" si="6"/>
        <v>13081</v>
      </c>
      <c r="H86" s="400"/>
      <c r="I86" s="399">
        <f t="shared" si="7"/>
        <v>86900</v>
      </c>
      <c r="K86" s="399">
        <f t="shared" si="8"/>
        <v>53730</v>
      </c>
    </row>
    <row r="87" spans="1:11" s="162" customFormat="1" ht="12.75" x14ac:dyDescent="0.2">
      <c r="A87" s="403" t="s">
        <v>77</v>
      </c>
      <c r="C87" s="399">
        <f t="shared" si="2"/>
        <v>6014</v>
      </c>
      <c r="D87" s="399">
        <f t="shared" si="3"/>
        <v>5894</v>
      </c>
      <c r="E87" s="399">
        <f t="shared" si="4"/>
        <v>7164</v>
      </c>
      <c r="F87" s="399">
        <f t="shared" si="5"/>
        <v>8154</v>
      </c>
      <c r="G87" s="399">
        <f t="shared" si="6"/>
        <v>6783</v>
      </c>
      <c r="H87" s="400"/>
      <c r="I87" s="399">
        <f t="shared" si="7"/>
        <v>51280</v>
      </c>
      <c r="K87" s="399">
        <f t="shared" si="8"/>
        <v>34009</v>
      </c>
    </row>
    <row r="88" spans="1:11" s="162" customFormat="1" ht="12.75" x14ac:dyDescent="0.2">
      <c r="A88" s="403" t="s">
        <v>115</v>
      </c>
      <c r="C88" s="399">
        <f t="shared" si="2"/>
        <v>16371</v>
      </c>
      <c r="D88" s="399">
        <f t="shared" si="3"/>
        <v>14344</v>
      </c>
      <c r="E88" s="399">
        <f t="shared" si="4"/>
        <v>17548</v>
      </c>
      <c r="F88" s="399">
        <f t="shared" si="5"/>
        <v>23374</v>
      </c>
      <c r="G88" s="399">
        <f t="shared" si="6"/>
        <v>21954</v>
      </c>
      <c r="H88" s="400"/>
      <c r="I88" s="399">
        <f t="shared" si="7"/>
        <v>150830</v>
      </c>
      <c r="K88" s="399">
        <f t="shared" si="8"/>
        <v>93591</v>
      </c>
    </row>
    <row r="89" spans="1:11" s="162" customFormat="1" ht="12.75" x14ac:dyDescent="0.2">
      <c r="A89" s="403" t="s">
        <v>76</v>
      </c>
      <c r="C89" s="399">
        <f t="shared" si="2"/>
        <v>25953</v>
      </c>
      <c r="D89" s="399">
        <f t="shared" si="3"/>
        <v>21623</v>
      </c>
      <c r="E89" s="399">
        <f t="shared" si="4"/>
        <v>16771</v>
      </c>
      <c r="F89" s="399">
        <f t="shared" si="5"/>
        <v>19848</v>
      </c>
      <c r="G89" s="399">
        <f t="shared" si="6"/>
        <v>16325</v>
      </c>
      <c r="H89" s="400"/>
      <c r="I89" s="399">
        <f t="shared" si="7"/>
        <v>147800</v>
      </c>
      <c r="K89" s="399">
        <f t="shared" si="8"/>
        <v>100520</v>
      </c>
    </row>
    <row r="90" spans="1:11" s="162" customFormat="1" ht="12.75" x14ac:dyDescent="0.2">
      <c r="A90" s="403" t="s">
        <v>75</v>
      </c>
      <c r="C90" s="399">
        <f t="shared" si="2"/>
        <v>14979</v>
      </c>
      <c r="D90" s="399">
        <f t="shared" si="3"/>
        <v>13966</v>
      </c>
      <c r="E90" s="399">
        <f t="shared" si="4"/>
        <v>16511</v>
      </c>
      <c r="F90" s="399">
        <f t="shared" si="5"/>
        <v>18968</v>
      </c>
      <c r="G90" s="399">
        <f t="shared" si="6"/>
        <v>15980</v>
      </c>
      <c r="H90" s="400"/>
      <c r="I90" s="399">
        <f t="shared" si="7"/>
        <v>122720</v>
      </c>
      <c r="K90" s="399">
        <f t="shared" si="8"/>
        <v>80404</v>
      </c>
    </row>
    <row r="91" spans="1:11" s="162" customFormat="1" ht="12.75" x14ac:dyDescent="0.2">
      <c r="A91" s="403" t="s">
        <v>74</v>
      </c>
      <c r="C91" s="399">
        <f t="shared" si="2"/>
        <v>13057</v>
      </c>
      <c r="D91" s="399">
        <f t="shared" si="3"/>
        <v>9177</v>
      </c>
      <c r="E91" s="399">
        <f t="shared" si="4"/>
        <v>13076</v>
      </c>
      <c r="F91" s="399">
        <f t="shared" si="5"/>
        <v>17319</v>
      </c>
      <c r="G91" s="399">
        <f t="shared" si="6"/>
        <v>14622</v>
      </c>
      <c r="H91" s="400"/>
      <c r="I91" s="399">
        <f t="shared" si="7"/>
        <v>105880</v>
      </c>
      <c r="K91" s="399">
        <f t="shared" si="8"/>
        <v>67251</v>
      </c>
    </row>
    <row r="92" spans="1:11" s="162" customFormat="1" ht="12.75" x14ac:dyDescent="0.2">
      <c r="A92" s="403" t="s">
        <v>73</v>
      </c>
      <c r="C92" s="399">
        <f t="shared" si="2"/>
        <v>11992</v>
      </c>
      <c r="D92" s="399">
        <f t="shared" si="3"/>
        <v>9991</v>
      </c>
      <c r="E92" s="399">
        <f t="shared" si="4"/>
        <v>13941</v>
      </c>
      <c r="F92" s="399">
        <f t="shared" si="5"/>
        <v>16038</v>
      </c>
      <c r="G92" s="399">
        <f t="shared" si="6"/>
        <v>12811</v>
      </c>
      <c r="H92" s="400"/>
      <c r="I92" s="399">
        <f t="shared" si="7"/>
        <v>100850</v>
      </c>
      <c r="K92" s="399">
        <f t="shared" si="8"/>
        <v>64773</v>
      </c>
    </row>
    <row r="93" spans="1:11" s="162" customFormat="1" ht="12.75" x14ac:dyDescent="0.2">
      <c r="A93" s="403" t="s">
        <v>72</v>
      </c>
      <c r="C93" s="399">
        <f t="shared" si="2"/>
        <v>11389</v>
      </c>
      <c r="D93" s="399">
        <f t="shared" si="3"/>
        <v>7721</v>
      </c>
      <c r="E93" s="399">
        <f t="shared" si="4"/>
        <v>11725</v>
      </c>
      <c r="F93" s="399">
        <f t="shared" si="5"/>
        <v>14888</v>
      </c>
      <c r="G93" s="399">
        <f t="shared" si="6"/>
        <v>11816</v>
      </c>
      <c r="H93" s="400"/>
      <c r="I93" s="399">
        <f t="shared" si="7"/>
        <v>91030</v>
      </c>
      <c r="K93" s="399">
        <f t="shared" si="8"/>
        <v>57539</v>
      </c>
    </row>
    <row r="94" spans="1:11" s="162" customFormat="1" ht="12.75" x14ac:dyDescent="0.2">
      <c r="A94" s="403" t="s">
        <v>163</v>
      </c>
      <c r="C94" s="399">
        <f t="shared" si="2"/>
        <v>74790</v>
      </c>
      <c r="D94" s="399">
        <f t="shared" si="3"/>
        <v>86642</v>
      </c>
      <c r="E94" s="399">
        <f t="shared" si="4"/>
        <v>67072</v>
      </c>
      <c r="F94" s="399">
        <f t="shared" si="5"/>
        <v>63688</v>
      </c>
      <c r="G94" s="399">
        <f t="shared" si="6"/>
        <v>50482</v>
      </c>
      <c r="H94" s="400"/>
      <c r="I94" s="399">
        <f t="shared" si="7"/>
        <v>482640</v>
      </c>
      <c r="K94" s="399">
        <f t="shared" si="8"/>
        <v>342674</v>
      </c>
    </row>
    <row r="95" spans="1:11" s="162" customFormat="1" ht="12.75" x14ac:dyDescent="0.2">
      <c r="A95" s="403" t="s">
        <v>70</v>
      </c>
      <c r="C95" s="399">
        <f t="shared" si="2"/>
        <v>2777</v>
      </c>
      <c r="D95" s="399">
        <f t="shared" si="3"/>
        <v>2595</v>
      </c>
      <c r="E95" s="399">
        <f t="shared" si="4"/>
        <v>3566</v>
      </c>
      <c r="F95" s="399">
        <f t="shared" si="5"/>
        <v>4128</v>
      </c>
      <c r="G95" s="399">
        <f t="shared" si="6"/>
        <v>4082</v>
      </c>
      <c r="H95" s="400"/>
      <c r="I95" s="399">
        <f t="shared" si="7"/>
        <v>27560</v>
      </c>
      <c r="K95" s="399">
        <f t="shared" si="8"/>
        <v>17148</v>
      </c>
    </row>
    <row r="96" spans="1:11" s="162" customFormat="1" ht="12.75" x14ac:dyDescent="0.2">
      <c r="A96" s="403" t="s">
        <v>69</v>
      </c>
      <c r="C96" s="399">
        <f t="shared" si="2"/>
        <v>18184</v>
      </c>
      <c r="D96" s="399">
        <f t="shared" si="3"/>
        <v>19065</v>
      </c>
      <c r="E96" s="399">
        <f t="shared" si="4"/>
        <v>23059</v>
      </c>
      <c r="F96" s="399">
        <f t="shared" si="5"/>
        <v>24074</v>
      </c>
      <c r="G96" s="399">
        <f t="shared" si="6"/>
        <v>19366</v>
      </c>
      <c r="H96" s="400"/>
      <c r="I96" s="399">
        <f t="shared" si="7"/>
        <v>156800</v>
      </c>
      <c r="K96" s="399">
        <f t="shared" si="8"/>
        <v>103748</v>
      </c>
    </row>
    <row r="97" spans="1:11" s="162" customFormat="1" ht="12.75" x14ac:dyDescent="0.2">
      <c r="A97" s="403" t="s">
        <v>26</v>
      </c>
      <c r="C97" s="399">
        <f t="shared" si="2"/>
        <v>46769</v>
      </c>
      <c r="D97" s="399">
        <f t="shared" si="3"/>
        <v>41730</v>
      </c>
      <c r="E97" s="399">
        <f t="shared" si="4"/>
        <v>48452</v>
      </c>
      <c r="F97" s="399">
        <f t="shared" si="5"/>
        <v>54840</v>
      </c>
      <c r="G97" s="399">
        <f t="shared" si="6"/>
        <v>47145</v>
      </c>
      <c r="H97" s="400"/>
      <c r="I97" s="399">
        <f t="shared" si="7"/>
        <v>366220</v>
      </c>
      <c r="K97" s="399">
        <f t="shared" si="8"/>
        <v>238936</v>
      </c>
    </row>
    <row r="98" spans="1:11" s="162" customFormat="1" ht="12.75" x14ac:dyDescent="0.2">
      <c r="A98" s="403" t="s">
        <v>68</v>
      </c>
      <c r="C98" s="399">
        <f t="shared" si="2"/>
        <v>93934</v>
      </c>
      <c r="D98" s="399">
        <f t="shared" si="3"/>
        <v>104789</v>
      </c>
      <c r="E98" s="399">
        <f t="shared" si="4"/>
        <v>80686</v>
      </c>
      <c r="F98" s="399">
        <f t="shared" si="5"/>
        <v>82384</v>
      </c>
      <c r="G98" s="399">
        <f t="shared" si="6"/>
        <v>60295</v>
      </c>
      <c r="H98" s="400"/>
      <c r="I98" s="399">
        <f t="shared" si="7"/>
        <v>595080</v>
      </c>
      <c r="K98" s="399">
        <f t="shared" si="8"/>
        <v>422088</v>
      </c>
    </row>
    <row r="99" spans="1:11" s="162" customFormat="1" ht="12.75" x14ac:dyDescent="0.2">
      <c r="A99" s="403" t="s">
        <v>67</v>
      </c>
      <c r="C99" s="399">
        <f t="shared" si="2"/>
        <v>24984</v>
      </c>
      <c r="D99" s="399">
        <f t="shared" si="3"/>
        <v>25710</v>
      </c>
      <c r="E99" s="399">
        <f t="shared" si="4"/>
        <v>29532</v>
      </c>
      <c r="F99" s="399">
        <f t="shared" si="5"/>
        <v>36236</v>
      </c>
      <c r="G99" s="399">
        <f t="shared" si="6"/>
        <v>33286</v>
      </c>
      <c r="H99" s="400"/>
      <c r="I99" s="399">
        <f t="shared" si="7"/>
        <v>232910</v>
      </c>
      <c r="K99" s="399">
        <f t="shared" si="8"/>
        <v>149748</v>
      </c>
    </row>
    <row r="100" spans="1:11" s="162" customFormat="1" ht="12.75" x14ac:dyDescent="0.2">
      <c r="A100" s="403" t="s">
        <v>66</v>
      </c>
      <c r="C100" s="399">
        <f t="shared" si="2"/>
        <v>9975</v>
      </c>
      <c r="D100" s="399">
        <f t="shared" si="3"/>
        <v>9035</v>
      </c>
      <c r="E100" s="399">
        <f t="shared" si="4"/>
        <v>10187</v>
      </c>
      <c r="F100" s="399">
        <f t="shared" si="5"/>
        <v>13234</v>
      </c>
      <c r="G100" s="399">
        <f t="shared" si="6"/>
        <v>10622</v>
      </c>
      <c r="H100" s="400"/>
      <c r="I100" s="399">
        <f t="shared" si="7"/>
        <v>80680</v>
      </c>
      <c r="K100" s="399">
        <f t="shared" si="8"/>
        <v>53053</v>
      </c>
    </row>
    <row r="101" spans="1:11" s="162" customFormat="1" ht="12.75" x14ac:dyDescent="0.2">
      <c r="A101" s="403" t="s">
        <v>65</v>
      </c>
      <c r="C101" s="399">
        <f t="shared" si="2"/>
        <v>10036</v>
      </c>
      <c r="D101" s="399">
        <f t="shared" si="3"/>
        <v>9349</v>
      </c>
      <c r="E101" s="399">
        <f t="shared" si="4"/>
        <v>11377</v>
      </c>
      <c r="F101" s="399">
        <f t="shared" si="5"/>
        <v>12787</v>
      </c>
      <c r="G101" s="399">
        <f t="shared" si="6"/>
        <v>11095</v>
      </c>
      <c r="H101" s="400"/>
      <c r="I101" s="399">
        <f t="shared" si="7"/>
        <v>84240</v>
      </c>
      <c r="K101" s="399">
        <f t="shared" si="8"/>
        <v>54644</v>
      </c>
    </row>
    <row r="102" spans="1:11" s="162" customFormat="1" ht="12.75" x14ac:dyDescent="0.2">
      <c r="A102" s="403" t="s">
        <v>64</v>
      </c>
      <c r="C102" s="399">
        <f t="shared" si="2"/>
        <v>10996</v>
      </c>
      <c r="D102" s="399">
        <f t="shared" si="3"/>
        <v>10309</v>
      </c>
      <c r="E102" s="399">
        <f t="shared" si="4"/>
        <v>12075</v>
      </c>
      <c r="F102" s="399">
        <f t="shared" si="5"/>
        <v>13907</v>
      </c>
      <c r="G102" s="399">
        <f t="shared" si="6"/>
        <v>12263</v>
      </c>
      <c r="H102" s="400"/>
      <c r="I102" s="399">
        <f t="shared" si="7"/>
        <v>92910</v>
      </c>
      <c r="K102" s="399">
        <f t="shared" si="8"/>
        <v>59550</v>
      </c>
    </row>
    <row r="103" spans="1:11" s="162" customFormat="1" ht="12.75" x14ac:dyDescent="0.2">
      <c r="A103" s="403" t="s">
        <v>63</v>
      </c>
      <c r="C103" s="399">
        <f t="shared" si="2"/>
        <v>16714</v>
      </c>
      <c r="D103" s="399">
        <f t="shared" si="3"/>
        <v>14231</v>
      </c>
      <c r="E103" s="399">
        <f t="shared" si="4"/>
        <v>17377</v>
      </c>
      <c r="F103" s="399">
        <f t="shared" si="5"/>
        <v>20999</v>
      </c>
      <c r="G103" s="399">
        <f t="shared" si="6"/>
        <v>18773</v>
      </c>
      <c r="H103" s="400"/>
      <c r="I103" s="399">
        <f t="shared" si="7"/>
        <v>137560</v>
      </c>
      <c r="K103" s="399">
        <f t="shared" si="8"/>
        <v>88094</v>
      </c>
    </row>
    <row r="104" spans="1:11" s="162" customFormat="1" ht="12.75" x14ac:dyDescent="0.2">
      <c r="A104" s="403" t="s">
        <v>62</v>
      </c>
      <c r="C104" s="399">
        <f t="shared" si="2"/>
        <v>42382</v>
      </c>
      <c r="D104" s="399">
        <f t="shared" si="3"/>
        <v>43256</v>
      </c>
      <c r="E104" s="399">
        <f t="shared" si="4"/>
        <v>47846</v>
      </c>
      <c r="F104" s="399">
        <f t="shared" si="5"/>
        <v>51388</v>
      </c>
      <c r="G104" s="399">
        <f t="shared" si="6"/>
        <v>40595</v>
      </c>
      <c r="H104" s="400"/>
      <c r="I104" s="399">
        <f t="shared" si="7"/>
        <v>337870</v>
      </c>
      <c r="K104" s="399">
        <f t="shared" si="8"/>
        <v>225467</v>
      </c>
    </row>
    <row r="105" spans="1:11" s="162" customFormat="1" ht="12.75" x14ac:dyDescent="0.2">
      <c r="A105" s="403" t="s">
        <v>61</v>
      </c>
      <c r="C105" s="399">
        <f t="shared" si="2"/>
        <v>2441</v>
      </c>
      <c r="D105" s="399">
        <f t="shared" si="3"/>
        <v>2234</v>
      </c>
      <c r="E105" s="399">
        <f t="shared" si="4"/>
        <v>2633</v>
      </c>
      <c r="F105" s="399">
        <f t="shared" si="5"/>
        <v>3368</v>
      </c>
      <c r="G105" s="399">
        <f t="shared" si="6"/>
        <v>3111</v>
      </c>
      <c r="H105" s="400"/>
      <c r="I105" s="399">
        <f t="shared" si="7"/>
        <v>21530</v>
      </c>
      <c r="K105" s="399">
        <f t="shared" si="8"/>
        <v>13787</v>
      </c>
    </row>
    <row r="106" spans="1:11" s="162" customFormat="1" ht="12.75" x14ac:dyDescent="0.2">
      <c r="A106" s="403" t="s">
        <v>164</v>
      </c>
      <c r="C106" s="399">
        <f t="shared" si="2"/>
        <v>16586</v>
      </c>
      <c r="D106" s="399">
        <f t="shared" si="3"/>
        <v>15942</v>
      </c>
      <c r="E106" s="399">
        <f t="shared" si="4"/>
        <v>18328</v>
      </c>
      <c r="F106" s="399">
        <f t="shared" si="5"/>
        <v>22591</v>
      </c>
      <c r="G106" s="399">
        <f t="shared" si="6"/>
        <v>20232</v>
      </c>
      <c r="H106" s="400"/>
      <c r="I106" s="399">
        <f t="shared" si="7"/>
        <v>147740</v>
      </c>
      <c r="K106" s="399">
        <f t="shared" si="8"/>
        <v>93679</v>
      </c>
    </row>
    <row r="107" spans="1:11" s="162" customFormat="1" ht="12.75" x14ac:dyDescent="0.2">
      <c r="A107" s="403" t="s">
        <v>59</v>
      </c>
      <c r="C107" s="399">
        <f t="shared" si="2"/>
        <v>21533</v>
      </c>
      <c r="D107" s="399">
        <f t="shared" si="3"/>
        <v>21053</v>
      </c>
      <c r="E107" s="399">
        <f t="shared" si="4"/>
        <v>23221</v>
      </c>
      <c r="F107" s="399">
        <f t="shared" si="5"/>
        <v>27896</v>
      </c>
      <c r="G107" s="399">
        <f t="shared" si="6"/>
        <v>21794</v>
      </c>
      <c r="H107" s="400"/>
      <c r="I107" s="399">
        <f t="shared" si="7"/>
        <v>174310</v>
      </c>
      <c r="K107" s="399">
        <f t="shared" si="8"/>
        <v>115497</v>
      </c>
    </row>
    <row r="108" spans="1:11" s="162" customFormat="1" ht="12.75" x14ac:dyDescent="0.2">
      <c r="A108" s="403" t="s">
        <v>58</v>
      </c>
      <c r="C108" s="399">
        <f t="shared" si="2"/>
        <v>11713</v>
      </c>
      <c r="D108" s="399">
        <f t="shared" si="3"/>
        <v>10091</v>
      </c>
      <c r="E108" s="399">
        <f t="shared" si="4"/>
        <v>14453</v>
      </c>
      <c r="F108" s="399">
        <f t="shared" si="5"/>
        <v>18140</v>
      </c>
      <c r="G108" s="399">
        <f t="shared" si="6"/>
        <v>16590</v>
      </c>
      <c r="H108" s="400"/>
      <c r="I108" s="399">
        <f t="shared" si="7"/>
        <v>113710</v>
      </c>
      <c r="K108" s="399">
        <f t="shared" si="8"/>
        <v>70987</v>
      </c>
    </row>
    <row r="109" spans="1:11" s="162" customFormat="1" ht="12.75" x14ac:dyDescent="0.2">
      <c r="A109" s="403" t="s">
        <v>57</v>
      </c>
      <c r="C109" s="399">
        <f t="shared" si="2"/>
        <v>2700</v>
      </c>
      <c r="D109" s="399">
        <f t="shared" si="3"/>
        <v>2636</v>
      </c>
      <c r="E109" s="399">
        <f t="shared" si="4"/>
        <v>3154</v>
      </c>
      <c r="F109" s="399">
        <f t="shared" si="5"/>
        <v>3511</v>
      </c>
      <c r="G109" s="399">
        <f t="shared" si="6"/>
        <v>3113</v>
      </c>
      <c r="H109" s="400"/>
      <c r="I109" s="399">
        <f t="shared" si="7"/>
        <v>23210</v>
      </c>
      <c r="K109" s="399">
        <f t="shared" si="8"/>
        <v>15114</v>
      </c>
    </row>
    <row r="110" spans="1:11" s="162" customFormat="1" ht="12.75" x14ac:dyDescent="0.2">
      <c r="A110" s="403" t="s">
        <v>56</v>
      </c>
      <c r="C110" s="399">
        <f t="shared" si="2"/>
        <v>12588</v>
      </c>
      <c r="D110" s="399">
        <f t="shared" si="3"/>
        <v>11164</v>
      </c>
      <c r="E110" s="399">
        <f t="shared" si="4"/>
        <v>13630</v>
      </c>
      <c r="F110" s="399">
        <f t="shared" si="5"/>
        <v>17258</v>
      </c>
      <c r="G110" s="399">
        <f t="shared" si="6"/>
        <v>16075</v>
      </c>
      <c r="H110" s="400"/>
      <c r="I110" s="399">
        <f t="shared" si="7"/>
        <v>112910</v>
      </c>
      <c r="K110" s="399">
        <f t="shared" si="8"/>
        <v>70715</v>
      </c>
    </row>
    <row r="111" spans="1:11" s="162" customFormat="1" ht="12.75" x14ac:dyDescent="0.2">
      <c r="A111" s="403" t="s">
        <v>55</v>
      </c>
      <c r="C111" s="399">
        <f t="shared" si="2"/>
        <v>36895</v>
      </c>
      <c r="D111" s="399">
        <f t="shared" si="3"/>
        <v>36711</v>
      </c>
      <c r="E111" s="399">
        <f t="shared" si="4"/>
        <v>43536</v>
      </c>
      <c r="F111" s="399">
        <f t="shared" si="5"/>
        <v>49663</v>
      </c>
      <c r="G111" s="399">
        <f t="shared" si="6"/>
        <v>40926</v>
      </c>
      <c r="H111" s="400"/>
      <c r="I111" s="399">
        <f t="shared" si="7"/>
        <v>314360</v>
      </c>
      <c r="K111" s="399">
        <f t="shared" si="8"/>
        <v>207731</v>
      </c>
    </row>
    <row r="112" spans="1:11" s="162" customFormat="1" ht="12.75" x14ac:dyDescent="0.2">
      <c r="A112" s="403" t="s">
        <v>54</v>
      </c>
      <c r="C112" s="399">
        <f t="shared" si="2"/>
        <v>14155</v>
      </c>
      <c r="D112" s="399">
        <f t="shared" si="3"/>
        <v>9555</v>
      </c>
      <c r="E112" s="399">
        <f t="shared" si="4"/>
        <v>11680</v>
      </c>
      <c r="F112" s="399">
        <f t="shared" si="5"/>
        <v>13623</v>
      </c>
      <c r="G112" s="399">
        <f t="shared" si="6"/>
        <v>11037</v>
      </c>
      <c r="H112" s="400"/>
      <c r="I112" s="399">
        <f t="shared" si="7"/>
        <v>91020</v>
      </c>
      <c r="K112" s="399">
        <f t="shared" si="8"/>
        <v>60050</v>
      </c>
    </row>
    <row r="113" spans="1:12" s="162" customFormat="1" ht="12.75" x14ac:dyDescent="0.2">
      <c r="A113" s="403" t="s">
        <v>53</v>
      </c>
      <c r="C113" s="399">
        <f t="shared" si="2"/>
        <v>11403</v>
      </c>
      <c r="D113" s="399">
        <f t="shared" si="3"/>
        <v>11016</v>
      </c>
      <c r="E113" s="399">
        <f t="shared" si="4"/>
        <v>11694</v>
      </c>
      <c r="F113" s="399">
        <f t="shared" si="5"/>
        <v>14433</v>
      </c>
      <c r="G113" s="399">
        <f t="shared" si="6"/>
        <v>11652</v>
      </c>
      <c r="H113" s="400"/>
      <c r="I113" s="399">
        <f t="shared" si="7"/>
        <v>90340</v>
      </c>
      <c r="K113" s="399">
        <f t="shared" si="8"/>
        <v>60198</v>
      </c>
    </row>
    <row r="114" spans="1:12" s="162" customFormat="1" ht="12.75" x14ac:dyDescent="0.2">
      <c r="A114" s="403" t="s">
        <v>52</v>
      </c>
      <c r="C114" s="399">
        <f t="shared" si="2"/>
        <v>21398</v>
      </c>
      <c r="D114" s="399">
        <f t="shared" si="3"/>
        <v>21948</v>
      </c>
      <c r="E114" s="399">
        <f t="shared" si="4"/>
        <v>26516</v>
      </c>
      <c r="F114" s="399">
        <f t="shared" si="5"/>
        <v>27493</v>
      </c>
      <c r="G114" s="399">
        <f t="shared" si="6"/>
        <v>20453</v>
      </c>
      <c r="H114" s="400"/>
      <c r="I114" s="399">
        <f t="shared" si="7"/>
        <v>175990</v>
      </c>
      <c r="K114" s="399">
        <f t="shared" si="8"/>
        <v>117808</v>
      </c>
    </row>
    <row r="115" spans="1:12" s="162" customFormat="1" ht="6" customHeight="1" x14ac:dyDescent="0.2">
      <c r="A115" s="405"/>
    </row>
    <row r="116" spans="1:12" s="162" customFormat="1" ht="12.75" x14ac:dyDescent="0.2">
      <c r="A116" s="1005" t="s">
        <v>145</v>
      </c>
      <c r="B116" s="1005"/>
      <c r="C116" s="1005"/>
      <c r="D116" s="1005"/>
      <c r="E116" s="1005"/>
      <c r="F116" s="1005"/>
      <c r="G116" s="1005"/>
      <c r="H116" s="1005"/>
      <c r="I116" s="1005"/>
      <c r="J116" s="1005"/>
      <c r="K116" s="1005"/>
      <c r="L116" s="1005"/>
    </row>
    <row r="117" spans="1:12" s="162" customFormat="1" ht="6" customHeight="1" x14ac:dyDescent="0.2">
      <c r="A117" s="405"/>
    </row>
    <row r="118" spans="1:12" s="162" customFormat="1" ht="38.25" x14ac:dyDescent="0.2">
      <c r="A118" s="405"/>
      <c r="C118" s="161" t="s">
        <v>139</v>
      </c>
      <c r="D118" s="161" t="s">
        <v>140</v>
      </c>
      <c r="E118" s="161" t="s">
        <v>141</v>
      </c>
      <c r="F118" s="161" t="s">
        <v>142</v>
      </c>
      <c r="G118" s="161" t="s">
        <v>143</v>
      </c>
      <c r="I118" s="349" t="s">
        <v>144</v>
      </c>
      <c r="K118" s="161" t="s">
        <v>169</v>
      </c>
    </row>
    <row r="119" spans="1:12" s="162" customFormat="1" ht="12.75" x14ac:dyDescent="0.2">
      <c r="A119" s="409" t="s">
        <v>108</v>
      </c>
      <c r="C119" s="378">
        <f>200*C5/C81</f>
        <v>7.1550443062358957E-2</v>
      </c>
      <c r="D119" s="378">
        <f>200*D5/D81</f>
        <v>0.23852520249642653</v>
      </c>
      <c r="E119" s="378">
        <f>200*E5/E81</f>
        <v>0.27308655656510261</v>
      </c>
      <c r="F119" s="378">
        <f>200*F5/F81</f>
        <v>0.14037523961902462</v>
      </c>
      <c r="G119" s="378">
        <f>200*G5/G81</f>
        <v>4.68330296740119E-2</v>
      </c>
      <c r="H119" s="378"/>
      <c r="I119" s="378">
        <f>200*I5/I81</f>
        <v>0.10501355013550136</v>
      </c>
      <c r="K119" s="378">
        <f>200*K5/K81</f>
        <v>0.15485849430242954</v>
      </c>
    </row>
    <row r="120" spans="1:12" s="162" customFormat="1" ht="6" customHeight="1" x14ac:dyDescent="0.2">
      <c r="A120" s="409"/>
      <c r="C120" s="378"/>
      <c r="D120" s="378"/>
      <c r="E120" s="378"/>
      <c r="F120" s="378"/>
      <c r="G120" s="378"/>
      <c r="H120" s="400"/>
      <c r="I120" s="378"/>
      <c r="K120" s="378"/>
    </row>
    <row r="121" spans="1:12" s="162" customFormat="1" ht="12.75" x14ac:dyDescent="0.2">
      <c r="A121" s="403" t="s">
        <v>81</v>
      </c>
      <c r="C121" s="378">
        <f t="shared" ref="C121:G130" si="9">200*C7/C83</f>
        <v>4.8844024747639207E-2</v>
      </c>
      <c r="D121" s="378">
        <f t="shared" si="9"/>
        <v>0.26575074585704617</v>
      </c>
      <c r="E121" s="378">
        <f t="shared" si="9"/>
        <v>0.25194062372327386</v>
      </c>
      <c r="F121" s="378">
        <f t="shared" si="9"/>
        <v>0.1544349694487343</v>
      </c>
      <c r="G121" s="378">
        <f t="shared" si="9"/>
        <v>2.4024024024024024E-2</v>
      </c>
      <c r="H121" s="400"/>
      <c r="I121" s="378">
        <f t="shared" ref="I121:I152" si="10">200*I7/I83</f>
        <v>0.11201493532470996</v>
      </c>
      <c r="K121" s="378">
        <f t="shared" ref="K121:K152" si="11">200*K7/K83</f>
        <v>0.15540305335919241</v>
      </c>
    </row>
    <row r="122" spans="1:12" s="162" customFormat="1" ht="12.75" x14ac:dyDescent="0.2">
      <c r="A122" s="403" t="s">
        <v>80</v>
      </c>
      <c r="C122" s="378">
        <f t="shared" si="9"/>
        <v>4.214815074988585E-2</v>
      </c>
      <c r="D122" s="378">
        <f t="shared" si="9"/>
        <v>0.13364282197369345</v>
      </c>
      <c r="E122" s="378">
        <f t="shared" si="9"/>
        <v>0.16397474788882513</v>
      </c>
      <c r="F122" s="378">
        <f t="shared" si="9"/>
        <v>3.001350607773498E-2</v>
      </c>
      <c r="G122" s="378">
        <f t="shared" si="9"/>
        <v>2.318907794428824E-2</v>
      </c>
      <c r="H122" s="400"/>
      <c r="I122" s="378">
        <f t="shared" si="10"/>
        <v>5.2437974485403459E-2</v>
      </c>
      <c r="K122" s="378">
        <f t="shared" si="11"/>
        <v>7.7391547652357173E-2</v>
      </c>
    </row>
    <row r="123" spans="1:12" s="162" customFormat="1" ht="12.75" x14ac:dyDescent="0.2">
      <c r="A123" s="403" t="s">
        <v>79</v>
      </c>
      <c r="C123" s="378">
        <f t="shared" si="9"/>
        <v>6.1176110728760419E-2</v>
      </c>
      <c r="D123" s="378">
        <f t="shared" si="9"/>
        <v>0.21469859620148637</v>
      </c>
      <c r="E123" s="378">
        <f t="shared" si="9"/>
        <v>0.1646881218692102</v>
      </c>
      <c r="F123" s="378">
        <f t="shared" si="9"/>
        <v>0.11360408974723089</v>
      </c>
      <c r="G123" s="378">
        <f t="shared" si="9"/>
        <v>3.7283290871807616E-2</v>
      </c>
      <c r="H123" s="400"/>
      <c r="I123" s="378">
        <f t="shared" si="10"/>
        <v>7.4003958351260654E-2</v>
      </c>
      <c r="K123" s="378">
        <f t="shared" si="11"/>
        <v>0.11435105774728416</v>
      </c>
    </row>
    <row r="124" spans="1:12" s="162" customFormat="1" ht="12.75" x14ac:dyDescent="0.2">
      <c r="A124" s="403" t="s">
        <v>162</v>
      </c>
      <c r="C124" s="378">
        <f t="shared" si="9"/>
        <v>8.5892205282370626E-2</v>
      </c>
      <c r="D124" s="378">
        <f t="shared" si="9"/>
        <v>0.28190671450538185</v>
      </c>
      <c r="E124" s="378">
        <f t="shared" si="9"/>
        <v>0.13831258644536654</v>
      </c>
      <c r="F124" s="378">
        <f t="shared" si="9"/>
        <v>0.10440748750838989</v>
      </c>
      <c r="G124" s="378">
        <f t="shared" si="9"/>
        <v>4.5868052901154345E-2</v>
      </c>
      <c r="H124" s="400"/>
      <c r="I124" s="378">
        <f t="shared" si="10"/>
        <v>8.2853855005753735E-2</v>
      </c>
      <c r="K124" s="378">
        <f t="shared" si="11"/>
        <v>0.1191140889633352</v>
      </c>
    </row>
    <row r="125" spans="1:12" s="162" customFormat="1" ht="12.75" x14ac:dyDescent="0.2">
      <c r="A125" s="403" t="s">
        <v>77</v>
      </c>
      <c r="C125" s="378">
        <f t="shared" si="9"/>
        <v>0</v>
      </c>
      <c r="D125" s="378">
        <f t="shared" si="9"/>
        <v>0.20359687818120123</v>
      </c>
      <c r="E125" s="378">
        <f t="shared" si="9"/>
        <v>0.41876046901172531</v>
      </c>
      <c r="F125" s="378">
        <f t="shared" si="9"/>
        <v>0.19622271277900416</v>
      </c>
      <c r="G125" s="378">
        <f t="shared" si="9"/>
        <v>5.8970956803774142E-2</v>
      </c>
      <c r="H125" s="400"/>
      <c r="I125" s="378">
        <f t="shared" si="10"/>
        <v>0.12090483619344773</v>
      </c>
      <c r="K125" s="378">
        <f t="shared" si="11"/>
        <v>0.18230468405422093</v>
      </c>
    </row>
    <row r="126" spans="1:12" s="162" customFormat="1" ht="12.75" x14ac:dyDescent="0.2">
      <c r="A126" s="403" t="s">
        <v>115</v>
      </c>
      <c r="C126" s="378">
        <f t="shared" si="9"/>
        <v>4.886689878443589E-2</v>
      </c>
      <c r="D126" s="378">
        <f t="shared" si="9"/>
        <v>0.23703290574456218</v>
      </c>
      <c r="E126" s="378">
        <f t="shared" si="9"/>
        <v>0.13676772281741509</v>
      </c>
      <c r="F126" s="378">
        <f t="shared" si="9"/>
        <v>7.7008642080944642E-2</v>
      </c>
      <c r="G126" s="378">
        <f t="shared" si="9"/>
        <v>2.7329871549603715E-2</v>
      </c>
      <c r="H126" s="400"/>
      <c r="I126" s="378">
        <f t="shared" si="10"/>
        <v>6.0995823112112976E-2</v>
      </c>
      <c r="K126" s="378">
        <f t="shared" si="11"/>
        <v>9.6163092605058176E-2</v>
      </c>
    </row>
    <row r="127" spans="1:12" s="162" customFormat="1" ht="12.75" x14ac:dyDescent="0.2">
      <c r="A127" s="403" t="s">
        <v>76</v>
      </c>
      <c r="C127" s="378">
        <f t="shared" si="9"/>
        <v>8.4768620198050315E-2</v>
      </c>
      <c r="D127" s="378">
        <f t="shared" si="9"/>
        <v>0.49021874855477965</v>
      </c>
      <c r="E127" s="378">
        <f t="shared" si="9"/>
        <v>0.63204340826426575</v>
      </c>
      <c r="F127" s="378">
        <f t="shared" si="9"/>
        <v>0.26199113260781942</v>
      </c>
      <c r="G127" s="378">
        <f t="shared" si="9"/>
        <v>6.1255742725880552E-2</v>
      </c>
      <c r="H127" s="400"/>
      <c r="I127" s="378">
        <f t="shared" si="10"/>
        <v>0.20027063599458728</v>
      </c>
      <c r="K127" s="378">
        <f t="shared" si="11"/>
        <v>0.29446876243533626</v>
      </c>
    </row>
    <row r="128" spans="1:12" s="162" customFormat="1" ht="12.75" x14ac:dyDescent="0.2">
      <c r="A128" s="403" t="s">
        <v>75</v>
      </c>
      <c r="C128" s="378">
        <f t="shared" si="9"/>
        <v>0.14687228786968423</v>
      </c>
      <c r="D128" s="378">
        <f t="shared" si="9"/>
        <v>0.32937133037376487</v>
      </c>
      <c r="E128" s="378">
        <f t="shared" si="9"/>
        <v>0.24226273393495246</v>
      </c>
      <c r="F128" s="378">
        <f t="shared" si="9"/>
        <v>0.16870518768452131</v>
      </c>
      <c r="G128" s="378">
        <f t="shared" si="9"/>
        <v>2.5031289111389236E-2</v>
      </c>
      <c r="H128" s="400"/>
      <c r="I128" s="378">
        <f t="shared" si="10"/>
        <v>0.11734028683181226</v>
      </c>
      <c r="K128" s="378">
        <f t="shared" si="11"/>
        <v>0.17909556738470722</v>
      </c>
    </row>
    <row r="129" spans="1:11" s="162" customFormat="1" ht="12.75" x14ac:dyDescent="0.2">
      <c r="A129" s="403" t="s">
        <v>74</v>
      </c>
      <c r="C129" s="378">
        <f t="shared" si="9"/>
        <v>1.5317454239105461E-2</v>
      </c>
      <c r="D129" s="378">
        <f t="shared" si="9"/>
        <v>0.17434891576768008</v>
      </c>
      <c r="E129" s="378">
        <f t="shared" si="9"/>
        <v>7.6475986540226373E-2</v>
      </c>
      <c r="F129" s="378">
        <f t="shared" si="9"/>
        <v>1.1548010855130204E-2</v>
      </c>
      <c r="G129" s="378">
        <f t="shared" si="9"/>
        <v>1.3678019422787581E-2</v>
      </c>
      <c r="H129" s="400"/>
      <c r="I129" s="378">
        <f t="shared" si="10"/>
        <v>3.2111824707215714E-2</v>
      </c>
      <c r="K129" s="378">
        <f t="shared" si="11"/>
        <v>4.7582935569731304E-2</v>
      </c>
    </row>
    <row r="130" spans="1:11" s="162" customFormat="1" ht="12.75" x14ac:dyDescent="0.2">
      <c r="A130" s="403" t="s">
        <v>73</v>
      </c>
      <c r="C130" s="378">
        <f t="shared" si="9"/>
        <v>6.6711140760507007E-2</v>
      </c>
      <c r="D130" s="378">
        <f t="shared" si="9"/>
        <v>0.300270243218897</v>
      </c>
      <c r="E130" s="378">
        <f t="shared" si="9"/>
        <v>0.15780790474141024</v>
      </c>
      <c r="F130" s="378">
        <f t="shared" si="9"/>
        <v>8.7292679885272478E-2</v>
      </c>
      <c r="G130" s="378">
        <f t="shared" si="9"/>
        <v>1.5611583795176021E-2</v>
      </c>
      <c r="H130" s="400"/>
      <c r="I130" s="378">
        <f t="shared" si="10"/>
        <v>7.932573128408528E-2</v>
      </c>
      <c r="K130" s="378">
        <f t="shared" si="11"/>
        <v>0.11733283930032576</v>
      </c>
    </row>
    <row r="131" spans="1:11" s="162" customFormat="1" ht="12.75" x14ac:dyDescent="0.2">
      <c r="A131" s="403" t="s">
        <v>72</v>
      </c>
      <c r="C131" s="378">
        <f t="shared" ref="C131:G140" si="12">200*C17/C93</f>
        <v>1.7560804284836244E-2</v>
      </c>
      <c r="D131" s="378">
        <f t="shared" si="12"/>
        <v>0.20722704312912835</v>
      </c>
      <c r="E131" s="378">
        <f t="shared" si="12"/>
        <v>0.11940298507462686</v>
      </c>
      <c r="F131" s="378">
        <f t="shared" si="12"/>
        <v>4.0300913487372379E-2</v>
      </c>
      <c r="G131" s="378">
        <f t="shared" si="12"/>
        <v>0</v>
      </c>
      <c r="H131" s="400"/>
      <c r="I131" s="378">
        <f t="shared" si="10"/>
        <v>4.1744479841810393E-2</v>
      </c>
      <c r="K131" s="378">
        <f t="shared" si="11"/>
        <v>6.6042162707033489E-2</v>
      </c>
    </row>
    <row r="132" spans="1:11" s="162" customFormat="1" ht="12.75" x14ac:dyDescent="0.2">
      <c r="A132" s="403" t="s">
        <v>163</v>
      </c>
      <c r="C132" s="378">
        <f t="shared" si="12"/>
        <v>6.4179703168872851E-2</v>
      </c>
      <c r="D132" s="378">
        <f t="shared" si="12"/>
        <v>0.15465940306087117</v>
      </c>
      <c r="E132" s="378">
        <f t="shared" si="12"/>
        <v>0.27731393129770993</v>
      </c>
      <c r="F132" s="378">
        <f t="shared" si="12"/>
        <v>0.21354101243562368</v>
      </c>
      <c r="G132" s="378">
        <f t="shared" si="12"/>
        <v>0.1148924369082049</v>
      </c>
      <c r="H132" s="400"/>
      <c r="I132" s="378">
        <f t="shared" si="10"/>
        <v>0.11892922260898392</v>
      </c>
      <c r="K132" s="378">
        <f t="shared" si="11"/>
        <v>0.1640042722821107</v>
      </c>
    </row>
    <row r="133" spans="1:11" s="162" customFormat="1" ht="12.75" x14ac:dyDescent="0.2">
      <c r="A133" s="403" t="s">
        <v>70</v>
      </c>
      <c r="C133" s="378">
        <f t="shared" si="12"/>
        <v>7.2020165646380988E-2</v>
      </c>
      <c r="D133" s="378">
        <f t="shared" si="12"/>
        <v>7.7071290944123308E-2</v>
      </c>
      <c r="E133" s="378">
        <f t="shared" si="12"/>
        <v>0</v>
      </c>
      <c r="F133" s="378">
        <f t="shared" si="12"/>
        <v>0.14534883720930233</v>
      </c>
      <c r="G133" s="378">
        <f t="shared" si="12"/>
        <v>4.8995590396864283E-2</v>
      </c>
      <c r="H133" s="400"/>
      <c r="I133" s="378">
        <f t="shared" si="10"/>
        <v>4.3541364296081277E-2</v>
      </c>
      <c r="K133" s="378">
        <f t="shared" si="11"/>
        <v>6.997900629811056E-2</v>
      </c>
    </row>
    <row r="134" spans="1:11" s="162" customFormat="1" ht="12.75" x14ac:dyDescent="0.2">
      <c r="A134" s="403" t="s">
        <v>69</v>
      </c>
      <c r="C134" s="378">
        <f t="shared" si="12"/>
        <v>9.8988121425428954E-2</v>
      </c>
      <c r="D134" s="378">
        <f t="shared" si="12"/>
        <v>0.16784683975872017</v>
      </c>
      <c r="E134" s="378">
        <f t="shared" si="12"/>
        <v>0.16479465718374603</v>
      </c>
      <c r="F134" s="378">
        <f t="shared" si="12"/>
        <v>4.1538589349505689E-2</v>
      </c>
      <c r="G134" s="378">
        <f t="shared" si="12"/>
        <v>3.0982133636269751E-2</v>
      </c>
      <c r="H134" s="400"/>
      <c r="I134" s="378">
        <f t="shared" si="10"/>
        <v>7.0153061224489791E-2</v>
      </c>
      <c r="K134" s="378">
        <f t="shared" si="11"/>
        <v>0.10024289624860239</v>
      </c>
    </row>
    <row r="135" spans="1:11" s="162" customFormat="1" ht="12.75" x14ac:dyDescent="0.2">
      <c r="A135" s="403" t="s">
        <v>26</v>
      </c>
      <c r="C135" s="378">
        <f t="shared" si="12"/>
        <v>7.2697727126943057E-2</v>
      </c>
      <c r="D135" s="378">
        <f t="shared" si="12"/>
        <v>0.32111190989695665</v>
      </c>
      <c r="E135" s="378">
        <f t="shared" si="12"/>
        <v>0.26830677784198792</v>
      </c>
      <c r="F135" s="378">
        <f t="shared" si="12"/>
        <v>0.12399708242159008</v>
      </c>
      <c r="G135" s="378">
        <f t="shared" si="12"/>
        <v>2.5453388482341712E-2</v>
      </c>
      <c r="H135" s="400"/>
      <c r="I135" s="378">
        <f t="shared" si="10"/>
        <v>0.10485500518813828</v>
      </c>
      <c r="K135" s="378">
        <f t="shared" si="11"/>
        <v>0.15820135935982857</v>
      </c>
    </row>
    <row r="136" spans="1:11" s="162" customFormat="1" ht="12.75" x14ac:dyDescent="0.2">
      <c r="A136" s="403" t="s">
        <v>68</v>
      </c>
      <c r="C136" s="378">
        <f t="shared" si="12"/>
        <v>7.0262098920518656E-2</v>
      </c>
      <c r="D136" s="378">
        <f t="shared" si="12"/>
        <v>0.23666606227752912</v>
      </c>
      <c r="E136" s="378">
        <f t="shared" si="12"/>
        <v>0.537887613712416</v>
      </c>
      <c r="F136" s="378">
        <f t="shared" si="12"/>
        <v>0.32287822878228783</v>
      </c>
      <c r="G136" s="378">
        <f t="shared" si="12"/>
        <v>0.11941288664068331</v>
      </c>
      <c r="H136" s="400"/>
      <c r="I136" s="378">
        <f t="shared" si="10"/>
        <v>0.18451300665456746</v>
      </c>
      <c r="K136" s="378">
        <f t="shared" si="11"/>
        <v>0.25729231818957182</v>
      </c>
    </row>
    <row r="137" spans="1:11" s="162" customFormat="1" ht="12.75" x14ac:dyDescent="0.2">
      <c r="A137" s="403" t="s">
        <v>67</v>
      </c>
      <c r="C137" s="378">
        <f t="shared" si="12"/>
        <v>9.6061479346781942E-2</v>
      </c>
      <c r="D137" s="378">
        <f t="shared" si="12"/>
        <v>0.17113963438350835</v>
      </c>
      <c r="E137" s="378">
        <f t="shared" si="12"/>
        <v>0.1083570364350535</v>
      </c>
      <c r="F137" s="378">
        <f t="shared" si="12"/>
        <v>7.1751848989954736E-2</v>
      </c>
      <c r="G137" s="378">
        <f t="shared" si="12"/>
        <v>3.6051192693624945E-2</v>
      </c>
      <c r="H137" s="400"/>
      <c r="I137" s="378">
        <f t="shared" si="10"/>
        <v>6.1826456571207764E-2</v>
      </c>
      <c r="K137" s="378">
        <f t="shared" si="11"/>
        <v>9.215482009776424E-2</v>
      </c>
    </row>
    <row r="138" spans="1:11" s="162" customFormat="1" ht="12.75" x14ac:dyDescent="0.2">
      <c r="A138" s="403" t="s">
        <v>66</v>
      </c>
      <c r="C138" s="378">
        <f t="shared" si="12"/>
        <v>0.12030075187969924</v>
      </c>
      <c r="D138" s="378">
        <f t="shared" si="12"/>
        <v>0.50913115661317099</v>
      </c>
      <c r="E138" s="378">
        <f t="shared" si="12"/>
        <v>0.54972023166781192</v>
      </c>
      <c r="F138" s="378">
        <f t="shared" si="12"/>
        <v>0.22668883179688681</v>
      </c>
      <c r="G138" s="378">
        <f t="shared" si="12"/>
        <v>7.5315383167011862E-2</v>
      </c>
      <c r="H138" s="400"/>
      <c r="I138" s="378">
        <f t="shared" si="10"/>
        <v>0.19087754090233019</v>
      </c>
      <c r="K138" s="378">
        <f t="shared" si="11"/>
        <v>0.28650594688330538</v>
      </c>
    </row>
    <row r="139" spans="1:11" s="162" customFormat="1" ht="12.75" x14ac:dyDescent="0.2">
      <c r="A139" s="403" t="s">
        <v>65</v>
      </c>
      <c r="C139" s="378">
        <f t="shared" si="12"/>
        <v>1.9928258270227182E-2</v>
      </c>
      <c r="D139" s="378">
        <f t="shared" si="12"/>
        <v>0.21392662316825328</v>
      </c>
      <c r="E139" s="378">
        <f t="shared" si="12"/>
        <v>0.19337259382965633</v>
      </c>
      <c r="F139" s="378">
        <f t="shared" si="12"/>
        <v>0.1094861969187456</v>
      </c>
      <c r="G139" s="378">
        <f t="shared" si="12"/>
        <v>7.2104551599819738E-2</v>
      </c>
      <c r="H139" s="400"/>
      <c r="I139" s="378">
        <f t="shared" si="10"/>
        <v>8.0721747388414061E-2</v>
      </c>
      <c r="K139" s="378">
        <f t="shared" si="11"/>
        <v>0.12078178757045605</v>
      </c>
    </row>
    <row r="140" spans="1:11" s="162" customFormat="1" ht="12.75" x14ac:dyDescent="0.2">
      <c r="A140" s="403" t="s">
        <v>64</v>
      </c>
      <c r="C140" s="378">
        <f t="shared" si="12"/>
        <v>7.275372862859221E-2</v>
      </c>
      <c r="D140" s="378">
        <f t="shared" si="12"/>
        <v>0.15520419051314385</v>
      </c>
      <c r="E140" s="378">
        <f t="shared" si="12"/>
        <v>9.9378881987577633E-2</v>
      </c>
      <c r="F140" s="378">
        <f t="shared" si="12"/>
        <v>8.6287481124613499E-2</v>
      </c>
      <c r="G140" s="378">
        <f t="shared" si="12"/>
        <v>1.6309222865530458E-2</v>
      </c>
      <c r="H140" s="400"/>
      <c r="I140" s="378">
        <f t="shared" si="10"/>
        <v>5.5968141211925518E-2</v>
      </c>
      <c r="K140" s="378">
        <f t="shared" si="11"/>
        <v>8.3963056255247692E-2</v>
      </c>
    </row>
    <row r="141" spans="1:11" s="162" customFormat="1" ht="12.75" x14ac:dyDescent="0.2">
      <c r="A141" s="403" t="s">
        <v>63</v>
      </c>
      <c r="C141" s="378">
        <f t="shared" ref="C141:G150" si="13">200*C27/C103</f>
        <v>8.3762115591719519E-2</v>
      </c>
      <c r="D141" s="378">
        <f t="shared" si="13"/>
        <v>0.2108073923125571</v>
      </c>
      <c r="E141" s="378">
        <f t="shared" si="13"/>
        <v>0.41434079530413764</v>
      </c>
      <c r="F141" s="378">
        <f t="shared" si="13"/>
        <v>0.11429115672174865</v>
      </c>
      <c r="G141" s="378">
        <f t="shared" si="13"/>
        <v>3.196079475842966E-2</v>
      </c>
      <c r="H141" s="400"/>
      <c r="I141" s="378">
        <f t="shared" si="10"/>
        <v>0.10613550450712417</v>
      </c>
      <c r="K141" s="378">
        <f t="shared" si="11"/>
        <v>0.16573205893704451</v>
      </c>
    </row>
    <row r="142" spans="1:11" s="162" customFormat="1" ht="12.75" x14ac:dyDescent="0.2">
      <c r="A142" s="403" t="s">
        <v>62</v>
      </c>
      <c r="C142" s="378">
        <f t="shared" si="13"/>
        <v>6.6065782643575099E-2</v>
      </c>
      <c r="D142" s="378">
        <f t="shared" si="13"/>
        <v>0.26354725356019976</v>
      </c>
      <c r="E142" s="378">
        <f t="shared" si="13"/>
        <v>0.22572419847009154</v>
      </c>
      <c r="F142" s="378">
        <f t="shared" si="13"/>
        <v>0.13621857242936095</v>
      </c>
      <c r="G142" s="378">
        <f t="shared" si="13"/>
        <v>4.9267151126986083E-2</v>
      </c>
      <c r="H142" s="400"/>
      <c r="I142" s="378">
        <f t="shared" si="10"/>
        <v>0.10181430727794714</v>
      </c>
      <c r="K142" s="378">
        <f t="shared" si="11"/>
        <v>0.15079812123281899</v>
      </c>
    </row>
    <row r="143" spans="1:11" s="162" customFormat="1" ht="12.75" x14ac:dyDescent="0.2">
      <c r="A143" s="403" t="s">
        <v>61</v>
      </c>
      <c r="C143" s="378">
        <f t="shared" si="13"/>
        <v>0.16386726751331421</v>
      </c>
      <c r="D143" s="378">
        <f t="shared" si="13"/>
        <v>8.9525514771709933E-2</v>
      </c>
      <c r="E143" s="378">
        <f t="shared" si="13"/>
        <v>7.5958982149639198E-2</v>
      </c>
      <c r="F143" s="378">
        <f t="shared" si="13"/>
        <v>0</v>
      </c>
      <c r="G143" s="378">
        <f t="shared" si="13"/>
        <v>0</v>
      </c>
      <c r="H143" s="400"/>
      <c r="I143" s="378">
        <f t="shared" si="10"/>
        <v>3.715745471435207E-2</v>
      </c>
      <c r="K143" s="378">
        <f t="shared" si="11"/>
        <v>5.8025676361790089E-2</v>
      </c>
    </row>
    <row r="144" spans="1:11" s="162" customFormat="1" ht="12.75" x14ac:dyDescent="0.2">
      <c r="A144" s="403" t="s">
        <v>164</v>
      </c>
      <c r="C144" s="378">
        <f t="shared" si="13"/>
        <v>6.0291812371879902E-2</v>
      </c>
      <c r="D144" s="378">
        <f t="shared" si="13"/>
        <v>8.7818341487893609E-2</v>
      </c>
      <c r="E144" s="378">
        <f t="shared" si="13"/>
        <v>0.12003491924923614</v>
      </c>
      <c r="F144" s="378">
        <f t="shared" si="13"/>
        <v>2.6559249258554293E-2</v>
      </c>
      <c r="G144" s="378">
        <f t="shared" si="13"/>
        <v>9.8853301700276789E-3</v>
      </c>
      <c r="H144" s="400"/>
      <c r="I144" s="378">
        <f t="shared" si="10"/>
        <v>3.790442669554623E-2</v>
      </c>
      <c r="K144" s="378">
        <f t="shared" si="11"/>
        <v>5.7643655461736353E-2</v>
      </c>
    </row>
    <row r="145" spans="1:11" s="162" customFormat="1" ht="12.75" x14ac:dyDescent="0.2">
      <c r="A145" s="403" t="s">
        <v>59</v>
      </c>
      <c r="C145" s="378">
        <f t="shared" si="13"/>
        <v>0.10216876422235638</v>
      </c>
      <c r="D145" s="378">
        <f t="shared" si="13"/>
        <v>0.25649551132855175</v>
      </c>
      <c r="E145" s="378">
        <f t="shared" si="13"/>
        <v>0.37896731406916151</v>
      </c>
      <c r="F145" s="378">
        <f t="shared" si="13"/>
        <v>0.14338973329509608</v>
      </c>
      <c r="G145" s="378">
        <f t="shared" si="13"/>
        <v>3.6707350646967056E-2</v>
      </c>
      <c r="H145" s="400"/>
      <c r="I145" s="378">
        <f t="shared" si="10"/>
        <v>0.12850668349492284</v>
      </c>
      <c r="K145" s="378">
        <f t="shared" si="11"/>
        <v>0.18355455120046407</v>
      </c>
    </row>
    <row r="146" spans="1:11" s="162" customFormat="1" ht="12.75" x14ac:dyDescent="0.2">
      <c r="A146" s="403" t="s">
        <v>58</v>
      </c>
      <c r="C146" s="378">
        <f t="shared" si="13"/>
        <v>0.10245026893195594</v>
      </c>
      <c r="D146" s="378">
        <f t="shared" si="13"/>
        <v>0.29729461896739667</v>
      </c>
      <c r="E146" s="378">
        <f t="shared" si="13"/>
        <v>0.15221753269217464</v>
      </c>
      <c r="F146" s="378">
        <f t="shared" si="13"/>
        <v>8.8202866593164272E-2</v>
      </c>
      <c r="G146" s="378">
        <f t="shared" si="13"/>
        <v>0</v>
      </c>
      <c r="H146" s="400"/>
      <c r="I146" s="378">
        <f t="shared" si="10"/>
        <v>7.5630991117755689E-2</v>
      </c>
      <c r="K146" s="378">
        <f t="shared" si="11"/>
        <v>0.11269669094341217</v>
      </c>
    </row>
    <row r="147" spans="1:11" s="162" customFormat="1" ht="12.75" x14ac:dyDescent="0.2">
      <c r="A147" s="403" t="s">
        <v>57</v>
      </c>
      <c r="C147" s="378">
        <f t="shared" si="13"/>
        <v>7.407407407407407E-2</v>
      </c>
      <c r="D147" s="378">
        <f t="shared" si="13"/>
        <v>0.15174506828528073</v>
      </c>
      <c r="E147" s="378">
        <f t="shared" si="13"/>
        <v>0.44388078630310718</v>
      </c>
      <c r="F147" s="378">
        <f t="shared" si="13"/>
        <v>0</v>
      </c>
      <c r="G147" s="378">
        <f t="shared" si="13"/>
        <v>6.424670735624799E-2</v>
      </c>
      <c r="H147" s="400"/>
      <c r="I147" s="378">
        <f t="shared" si="10"/>
        <v>9.4786729857819899E-2</v>
      </c>
      <c r="K147" s="378">
        <f t="shared" si="11"/>
        <v>0.14556040756914118</v>
      </c>
    </row>
    <row r="148" spans="1:11" s="162" customFormat="1" ht="12.75" x14ac:dyDescent="0.2">
      <c r="A148" s="403" t="s">
        <v>56</v>
      </c>
      <c r="C148" s="378">
        <f t="shared" si="13"/>
        <v>9.532888465204957E-2</v>
      </c>
      <c r="D148" s="378">
        <f t="shared" si="13"/>
        <v>0.28663561447509855</v>
      </c>
      <c r="E148" s="378">
        <f t="shared" si="13"/>
        <v>0.26412325752017607</v>
      </c>
      <c r="F148" s="378">
        <f t="shared" si="13"/>
        <v>0.15065476880287404</v>
      </c>
      <c r="G148" s="378">
        <f t="shared" si="13"/>
        <v>2.4883359253499222E-2</v>
      </c>
      <c r="H148" s="400"/>
      <c r="I148" s="378">
        <f t="shared" si="10"/>
        <v>9.7422726065007528E-2</v>
      </c>
      <c r="K148" s="378">
        <f t="shared" si="11"/>
        <v>0.15555398430318887</v>
      </c>
    </row>
    <row r="149" spans="1:11" s="162" customFormat="1" ht="12.75" x14ac:dyDescent="0.2">
      <c r="A149" s="403" t="s">
        <v>55</v>
      </c>
      <c r="C149" s="378">
        <f t="shared" si="13"/>
        <v>8.1311830871391794E-2</v>
      </c>
      <c r="D149" s="378">
        <f t="shared" si="13"/>
        <v>0.27784587725749776</v>
      </c>
      <c r="E149" s="378">
        <f t="shared" si="13"/>
        <v>0.29860345461227489</v>
      </c>
      <c r="F149" s="378">
        <f t="shared" si="13"/>
        <v>8.8597144755653098E-2</v>
      </c>
      <c r="G149" s="378">
        <f t="shared" si="13"/>
        <v>2.9321213898255389E-2</v>
      </c>
      <c r="H149" s="400"/>
      <c r="I149" s="378">
        <f t="shared" si="10"/>
        <v>0.10179412138948976</v>
      </c>
      <c r="K149" s="378">
        <f t="shared" si="11"/>
        <v>0.15308259239112121</v>
      </c>
    </row>
    <row r="150" spans="1:11" s="162" customFormat="1" ht="12.75" x14ac:dyDescent="0.2">
      <c r="A150" s="403" t="s">
        <v>54</v>
      </c>
      <c r="C150" s="378">
        <f t="shared" si="13"/>
        <v>5.6517131755563402E-2</v>
      </c>
      <c r="D150" s="378">
        <f t="shared" si="13"/>
        <v>0.18838304552590268</v>
      </c>
      <c r="E150" s="378">
        <f t="shared" si="13"/>
        <v>0.18835616438356165</v>
      </c>
      <c r="F150" s="378">
        <f t="shared" si="13"/>
        <v>0.17617264919621228</v>
      </c>
      <c r="G150" s="378">
        <f t="shared" si="13"/>
        <v>3.6241732354806558E-2</v>
      </c>
      <c r="H150" s="400"/>
      <c r="I150" s="378">
        <f t="shared" si="10"/>
        <v>8.3498132278620088E-2</v>
      </c>
      <c r="K150" s="378">
        <f t="shared" si="11"/>
        <v>0.12656119900083265</v>
      </c>
    </row>
    <row r="151" spans="1:11" s="162" customFormat="1" ht="12.75" x14ac:dyDescent="0.2">
      <c r="A151" s="403" t="s">
        <v>53</v>
      </c>
      <c r="C151" s="378">
        <f t="shared" ref="C151:G152" si="14">200*C37/C113</f>
        <v>0.12277470841006753</v>
      </c>
      <c r="D151" s="378">
        <f t="shared" si="14"/>
        <v>0.4357298474945534</v>
      </c>
      <c r="E151" s="378">
        <f t="shared" si="14"/>
        <v>0.42756969386009919</v>
      </c>
      <c r="F151" s="378">
        <f t="shared" si="14"/>
        <v>0.24942839326543337</v>
      </c>
      <c r="G151" s="378">
        <f t="shared" si="14"/>
        <v>8.5822176450394777E-2</v>
      </c>
      <c r="H151" s="400"/>
      <c r="I151" s="378">
        <f t="shared" si="10"/>
        <v>0.17932255922072171</v>
      </c>
      <c r="K151" s="378">
        <f t="shared" si="11"/>
        <v>0.26246719160104987</v>
      </c>
    </row>
    <row r="152" spans="1:11" s="162" customFormat="1" ht="12.75" x14ac:dyDescent="0.2">
      <c r="A152" s="403" t="s">
        <v>52</v>
      </c>
      <c r="C152" s="378">
        <f t="shared" si="14"/>
        <v>6.5426675390223385E-2</v>
      </c>
      <c r="D152" s="378">
        <f t="shared" si="14"/>
        <v>0.20958629487880445</v>
      </c>
      <c r="E152" s="378">
        <f t="shared" si="14"/>
        <v>0.14330969980389199</v>
      </c>
      <c r="F152" s="378">
        <f t="shared" si="14"/>
        <v>0.10911868475611974</v>
      </c>
      <c r="G152" s="378">
        <f t="shared" si="14"/>
        <v>3.911406639612771E-2</v>
      </c>
      <c r="H152" s="400"/>
      <c r="I152" s="378">
        <f t="shared" si="10"/>
        <v>7.9549974430365364E-2</v>
      </c>
      <c r="K152" s="378">
        <f t="shared" si="11"/>
        <v>0.11544207524107021</v>
      </c>
    </row>
    <row r="154" spans="1:11" x14ac:dyDescent="0.2">
      <c r="A154" s="547" t="s">
        <v>440</v>
      </c>
    </row>
  </sheetData>
  <mergeCells count="6">
    <mergeCell ref="A116:L116"/>
    <mergeCell ref="M1:O1"/>
    <mergeCell ref="A1:K1"/>
    <mergeCell ref="B3:H3"/>
    <mergeCell ref="A78:H78"/>
    <mergeCell ref="A40:K40"/>
  </mergeCells>
  <phoneticPr fontId="13" type="noConversion"/>
  <hyperlinks>
    <hyperlink ref="M1:O1" location="Contents!A1" display="Back to contents"/>
  </hyperlinks>
  <pageMargins left="0.19685039370078741" right="0.19685039370078741" top="0.27559055118110237" bottom="0.31496062992125984" header="0.15748031496062992" footer="0.19685039370078741"/>
  <pageSetup paperSize="9" scale="59" fitToHeight="2" orientation="landscape" r:id="rId1"/>
  <headerFooter alignWithMargins="0"/>
  <ignoredErrors>
    <ignoredError sqref="K5:K38" formulaRange="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K39"/>
  <sheetViews>
    <sheetView zoomScaleNormal="100" workbookViewId="0">
      <selection sqref="A1:E1"/>
    </sheetView>
  </sheetViews>
  <sheetFormatPr defaultRowHeight="11.25" x14ac:dyDescent="0.2"/>
  <cols>
    <col min="1" max="1" width="32" customWidth="1"/>
    <col min="2" max="2" width="11.5" customWidth="1"/>
    <col min="8" max="8" width="3" customWidth="1"/>
  </cols>
  <sheetData>
    <row r="1" spans="1:11" ht="18" customHeight="1" x14ac:dyDescent="0.25">
      <c r="A1" s="927" t="s">
        <v>274</v>
      </c>
      <c r="B1" s="927"/>
      <c r="C1" s="927"/>
      <c r="D1" s="927"/>
      <c r="E1" s="927"/>
      <c r="F1" s="42"/>
      <c r="G1" s="42"/>
      <c r="H1" s="42"/>
      <c r="I1" s="756" t="s">
        <v>423</v>
      </c>
      <c r="J1" s="756"/>
      <c r="K1" s="756"/>
    </row>
    <row r="2" spans="1:11" x14ac:dyDescent="0.2">
      <c r="A2" s="594"/>
      <c r="B2" s="42"/>
      <c r="C2" s="42"/>
      <c r="D2" s="42"/>
      <c r="E2" s="42"/>
      <c r="F2" s="42"/>
      <c r="G2" s="42"/>
      <c r="H2" s="42"/>
    </row>
    <row r="3" spans="1:11" s="161" customFormat="1" ht="12.75" x14ac:dyDescent="0.2">
      <c r="A3" s="1008" t="s">
        <v>272</v>
      </c>
      <c r="B3" s="1008"/>
      <c r="C3" s="1008"/>
      <c r="D3" s="1008"/>
      <c r="E3" s="484"/>
      <c r="F3" s="1008" t="s">
        <v>416</v>
      </c>
      <c r="G3" s="1008"/>
      <c r="H3" s="1008"/>
    </row>
    <row r="4" spans="1:11" s="161" customFormat="1" ht="12.75" x14ac:dyDescent="0.2">
      <c r="A4" s="484"/>
      <c r="B4" s="484" t="s">
        <v>264</v>
      </c>
      <c r="C4" s="484" t="s">
        <v>271</v>
      </c>
      <c r="D4" s="484" t="s">
        <v>270</v>
      </c>
      <c r="E4" s="484"/>
      <c r="F4" s="484" t="s">
        <v>269</v>
      </c>
      <c r="G4" s="484" t="s">
        <v>268</v>
      </c>
      <c r="H4" s="484"/>
    </row>
    <row r="5" spans="1:11" s="161" customFormat="1" ht="12.75" x14ac:dyDescent="0.2">
      <c r="A5" s="484" t="s">
        <v>165</v>
      </c>
      <c r="B5" s="378">
        <f>'C5 - per problem drug user'!J10</f>
        <v>9.0731707317073162</v>
      </c>
      <c r="C5" s="378">
        <f>'C5 - per problem drug user'!L10</f>
        <v>8.8151658767772521</v>
      </c>
      <c r="D5" s="378">
        <f>'C5 - per problem drug user'!M10</f>
        <v>9.315525876460768</v>
      </c>
      <c r="E5" s="484"/>
      <c r="F5" s="378">
        <f t="shared" ref="F5:F37" si="0">B5-C5</f>
        <v>0.2580048549300642</v>
      </c>
      <c r="G5" s="378">
        <f t="shared" ref="G5:G37" si="1">D5-B5</f>
        <v>0.24235514475345177</v>
      </c>
      <c r="H5" s="484"/>
    </row>
    <row r="6" spans="1:11" s="161" customFormat="1" ht="12.75" x14ac:dyDescent="0.2">
      <c r="A6" s="400" t="str">
        <f>'C5 - per problem drug user'!A12</f>
        <v>Aberdeen City</v>
      </c>
      <c r="B6" s="378">
        <f>'C5 - per problem drug user'!J12</f>
        <v>8.129032258064516</v>
      </c>
      <c r="C6" s="378">
        <f>'C5 - per problem drug user'!L12</f>
        <v>7.2</v>
      </c>
      <c r="D6" s="378">
        <f>'C5 - per problem drug user'!M12</f>
        <v>9.3333333333333339</v>
      </c>
      <c r="E6" s="484"/>
      <c r="F6" s="378">
        <f t="shared" si="0"/>
        <v>0.92903225806451584</v>
      </c>
      <c r="G6" s="378">
        <f t="shared" si="1"/>
        <v>1.2043010752688179</v>
      </c>
      <c r="H6" s="484"/>
    </row>
    <row r="7" spans="1:11" s="161" customFormat="1" ht="12.75" x14ac:dyDescent="0.2">
      <c r="A7" s="400" t="str">
        <f>'C5 - per problem drug user'!A13</f>
        <v>Aberdeenshire</v>
      </c>
      <c r="B7" s="378">
        <f>'C5 - per problem drug user'!J13</f>
        <v>12.181818181818182</v>
      </c>
      <c r="C7" s="378">
        <f>'C5 - per problem drug user'!L13</f>
        <v>10.307692307692308</v>
      </c>
      <c r="D7" s="378">
        <f>'C5 - per problem drug user'!M13</f>
        <v>13.814432989690722</v>
      </c>
      <c r="E7" s="484"/>
      <c r="F7" s="378">
        <f t="shared" si="0"/>
        <v>1.8741258741258733</v>
      </c>
      <c r="G7" s="378">
        <f t="shared" si="1"/>
        <v>1.6326148078725407</v>
      </c>
      <c r="H7" s="484"/>
    </row>
    <row r="8" spans="1:11" s="161" customFormat="1" ht="12.75" x14ac:dyDescent="0.2">
      <c r="A8" s="400" t="str">
        <f>'C5 - per problem drug user'!A14</f>
        <v>Angus</v>
      </c>
      <c r="B8" s="378">
        <f>'C5 - per problem drug user'!J14</f>
        <v>12.285714285714286</v>
      </c>
      <c r="C8" s="378">
        <f>'C5 - per problem drug user'!L14</f>
        <v>10</v>
      </c>
      <c r="D8" s="378">
        <f>'C5 - per problem drug user'!M14</f>
        <v>14.576271186440678</v>
      </c>
      <c r="E8" s="484"/>
      <c r="F8" s="378">
        <f t="shared" si="0"/>
        <v>2.2857142857142865</v>
      </c>
      <c r="G8" s="378">
        <f t="shared" si="1"/>
        <v>2.2905569007263917</v>
      </c>
      <c r="H8" s="484"/>
    </row>
    <row r="9" spans="1:11" s="161" customFormat="1" ht="12.75" x14ac:dyDescent="0.2">
      <c r="A9" s="400" t="str">
        <f>'C5 - per problem drug user'!A15</f>
        <v>Argyll &amp; Bute</v>
      </c>
      <c r="B9" s="378">
        <f>'C5 - per problem drug user'!J15</f>
        <v>10.140845070422536</v>
      </c>
      <c r="C9" s="378">
        <f>'C5 - per problem drug user'!L15</f>
        <v>8</v>
      </c>
      <c r="D9" s="378">
        <f>'C5 - per problem drug user'!M15</f>
        <v>12.203389830508474</v>
      </c>
      <c r="E9" s="484"/>
      <c r="F9" s="378">
        <f t="shared" si="0"/>
        <v>2.1408450704225359</v>
      </c>
      <c r="G9" s="378">
        <f t="shared" si="1"/>
        <v>2.0625447600859381</v>
      </c>
      <c r="H9" s="484"/>
    </row>
    <row r="10" spans="1:11" s="161" customFormat="1" ht="12.75" x14ac:dyDescent="0.2">
      <c r="A10" s="400" t="str">
        <f>'C5 - per problem drug user'!A16</f>
        <v>Clackmannanshire</v>
      </c>
      <c r="B10" s="378">
        <f>'C5 - per problem drug user'!J16</f>
        <v>9.8412698412698418</v>
      </c>
      <c r="C10" s="378">
        <f>'C5 - per problem drug user'!L16</f>
        <v>8.378378378378379</v>
      </c>
      <c r="D10" s="378">
        <f>'C5 - per problem drug user'!M16</f>
        <v>11.272727272727273</v>
      </c>
      <c r="E10" s="484"/>
      <c r="F10" s="378">
        <f t="shared" si="0"/>
        <v>1.4628914628914629</v>
      </c>
      <c r="G10" s="378">
        <f t="shared" si="1"/>
        <v>1.4314574314574315</v>
      </c>
      <c r="H10" s="484"/>
    </row>
    <row r="11" spans="1:11" s="161" customFormat="1" ht="12.75" x14ac:dyDescent="0.2">
      <c r="A11" s="400" t="str">
        <f>'C5 - per problem drug user'!A17</f>
        <v>Dumfries &amp; Galloway</v>
      </c>
      <c r="B11" s="378">
        <f>'C5 - per problem drug user'!J17</f>
        <v>7.0769230769230766</v>
      </c>
      <c r="C11" s="378">
        <f>'C5 - per problem drug user'!L17</f>
        <v>5.75</v>
      </c>
      <c r="D11" s="378">
        <f>'C5 - per problem drug user'!M17</f>
        <v>8.3636363636363633</v>
      </c>
      <c r="E11" s="484"/>
      <c r="F11" s="378">
        <f t="shared" si="0"/>
        <v>1.3269230769230766</v>
      </c>
      <c r="G11" s="378">
        <f t="shared" si="1"/>
        <v>1.2867132867132867</v>
      </c>
      <c r="H11" s="484"/>
    </row>
    <row r="12" spans="1:11" s="161" customFormat="1" ht="12.75" x14ac:dyDescent="0.2">
      <c r="A12" s="400" t="str">
        <f>'C5 - per problem drug user'!A18</f>
        <v>Dundee City</v>
      </c>
      <c r="B12" s="378">
        <f>'C5 - per problem drug user'!J18</f>
        <v>10.571428571428571</v>
      </c>
      <c r="C12" s="378">
        <f>'C5 - per problem drug user'!L18</f>
        <v>9.5483870967741939</v>
      </c>
      <c r="D12" s="378">
        <f>'C5 - per problem drug user'!M18</f>
        <v>11.84</v>
      </c>
      <c r="E12" s="484"/>
      <c r="F12" s="378">
        <f t="shared" si="0"/>
        <v>1.0230414746543772</v>
      </c>
      <c r="G12" s="378">
        <f t="shared" si="1"/>
        <v>1.2685714285714287</v>
      </c>
      <c r="H12" s="484"/>
    </row>
    <row r="13" spans="1:11" s="161" customFormat="1" ht="12.75" x14ac:dyDescent="0.2">
      <c r="A13" s="400" t="str">
        <f>'C5 - per problem drug user'!A19</f>
        <v>East Ayrshire</v>
      </c>
      <c r="B13" s="378">
        <f>'C5 - per problem drug user'!J19</f>
        <v>9</v>
      </c>
      <c r="C13" s="378">
        <f>'C5 - per problem drug user'!L19</f>
        <v>8</v>
      </c>
      <c r="D13" s="378">
        <f>'C5 - per problem drug user'!M19</f>
        <v>10.285714285714286</v>
      </c>
      <c r="E13" s="484"/>
      <c r="F13" s="378">
        <f t="shared" si="0"/>
        <v>1</v>
      </c>
      <c r="G13" s="378">
        <f t="shared" si="1"/>
        <v>1.2857142857142865</v>
      </c>
      <c r="H13" s="484"/>
    </row>
    <row r="14" spans="1:11" s="161" customFormat="1" ht="12.75" x14ac:dyDescent="0.2">
      <c r="A14" s="400" t="str">
        <f>'C5 - per problem drug user'!A20</f>
        <v>East Dunbartonshire</v>
      </c>
      <c r="B14" s="378">
        <f>'C5 - per problem drug user'!J20</f>
        <v>8.7179487179487172</v>
      </c>
      <c r="C14" s="378">
        <f>'C5 - per problem drug user'!L20</f>
        <v>6.4150943396226419</v>
      </c>
      <c r="D14" s="378">
        <f>'C5 - per problem drug user'!M20</f>
        <v>11.333333333333334</v>
      </c>
      <c r="E14" s="484"/>
      <c r="F14" s="378">
        <f t="shared" si="0"/>
        <v>2.3028543783260753</v>
      </c>
      <c r="G14" s="378">
        <f t="shared" si="1"/>
        <v>2.6153846153846168</v>
      </c>
      <c r="H14" s="484"/>
    </row>
    <row r="15" spans="1:11" s="161" customFormat="1" ht="12.75" x14ac:dyDescent="0.2">
      <c r="A15" s="400" t="str">
        <f>'C5 - per problem drug user'!A21</f>
        <v>East Lothian</v>
      </c>
      <c r="B15" s="378">
        <f>'C5 - per problem drug user'!J21</f>
        <v>9.0909090909090917</v>
      </c>
      <c r="C15" s="378">
        <f>'C5 - per problem drug user'!L21</f>
        <v>6.1538461538461542</v>
      </c>
      <c r="D15" s="378">
        <f>'C5 - per problem drug user'!M21</f>
        <v>12.5</v>
      </c>
      <c r="E15" s="484"/>
      <c r="F15" s="378">
        <f t="shared" si="0"/>
        <v>2.9370629370629375</v>
      </c>
      <c r="G15" s="378">
        <f t="shared" si="1"/>
        <v>3.4090909090909083</v>
      </c>
      <c r="H15" s="484"/>
    </row>
    <row r="16" spans="1:11" s="161" customFormat="1" ht="12.75" x14ac:dyDescent="0.2">
      <c r="A16" s="400" t="str">
        <f>'C5 - per problem drug user'!A22</f>
        <v>East Renfrewshire</v>
      </c>
      <c r="B16" s="378">
        <f>'C5 - per problem drug user'!J22</f>
        <v>4.2222222222222223</v>
      </c>
      <c r="C16" s="378">
        <f>'C5 - per problem drug user'!L22</f>
        <v>3.4545454545454546</v>
      </c>
      <c r="D16" s="378">
        <f>'C5 - per problem drug user'!M22</f>
        <v>4.9350649350649354</v>
      </c>
      <c r="E16" s="484"/>
      <c r="F16" s="378">
        <f t="shared" si="0"/>
        <v>0.76767676767676774</v>
      </c>
      <c r="G16" s="378">
        <f t="shared" si="1"/>
        <v>0.71284271284271306</v>
      </c>
      <c r="H16" s="484"/>
    </row>
    <row r="17" spans="1:8" s="161" customFormat="1" ht="12.75" x14ac:dyDescent="0.2">
      <c r="A17" s="400" t="str">
        <f>'C5 - per problem drug user'!A23</f>
        <v>Edinburgh, City of</v>
      </c>
      <c r="B17" s="378">
        <f>'C5 - per problem drug user'!J23</f>
        <v>8.6969696969696972</v>
      </c>
      <c r="C17" s="378">
        <f>'C5 - per problem drug user'!L23</f>
        <v>7.6533333333333333</v>
      </c>
      <c r="D17" s="378">
        <f>'C5 - per problem drug user'!M23</f>
        <v>9.7288135593220346</v>
      </c>
      <c r="E17" s="484"/>
      <c r="F17" s="378">
        <f t="shared" si="0"/>
        <v>1.0436363636363639</v>
      </c>
      <c r="G17" s="378">
        <f t="shared" si="1"/>
        <v>1.0318438623523374</v>
      </c>
      <c r="H17" s="484"/>
    </row>
    <row r="18" spans="1:8" s="161" customFormat="1" ht="12.75" x14ac:dyDescent="0.2">
      <c r="A18" s="400" t="str">
        <f>'C5 - per problem drug user'!A24</f>
        <v>Eilean Siar</v>
      </c>
      <c r="B18" s="378">
        <f>'C5 - per problem drug user'!J24</f>
        <v>10.909090909090908</v>
      </c>
      <c r="C18" s="378">
        <f>'C5 - per problem drug user'!L24</f>
        <v>5</v>
      </c>
      <c r="D18" s="378">
        <f>'C5 - per problem drug user'!M24</f>
        <v>17.142857142857142</v>
      </c>
      <c r="E18" s="484"/>
      <c r="F18" s="378">
        <f t="shared" si="0"/>
        <v>5.9090909090909083</v>
      </c>
      <c r="G18" s="378">
        <f t="shared" si="1"/>
        <v>6.2337662337662341</v>
      </c>
      <c r="H18" s="484"/>
    </row>
    <row r="19" spans="1:8" s="161" customFormat="1" ht="12.75" x14ac:dyDescent="0.2">
      <c r="A19" s="400" t="str">
        <f>'C5 - per problem drug user'!A25</f>
        <v>Falkirk</v>
      </c>
      <c r="B19" s="378">
        <f>'C5 - per problem drug user'!J25</f>
        <v>6.4705882352941178</v>
      </c>
      <c r="C19" s="378">
        <f>'C5 - per problem drug user'!L25</f>
        <v>5.2380952380952381</v>
      </c>
      <c r="D19" s="378">
        <f>'C5 - per problem drug user'!M25</f>
        <v>7.8571428571428568</v>
      </c>
      <c r="E19" s="484"/>
      <c r="F19" s="378">
        <f t="shared" si="0"/>
        <v>1.2324929971988796</v>
      </c>
      <c r="G19" s="378">
        <f t="shared" si="1"/>
        <v>1.386554621848739</v>
      </c>
      <c r="H19" s="484"/>
    </row>
    <row r="20" spans="1:8" s="161" customFormat="1" ht="12.75" x14ac:dyDescent="0.2">
      <c r="A20" s="400" t="str">
        <f>'C5 - per problem drug user'!A26</f>
        <v>Fife</v>
      </c>
      <c r="B20" s="378">
        <f>'C5 - per problem drug user'!J26</f>
        <v>13.241379310344827</v>
      </c>
      <c r="C20" s="378">
        <f>'C5 - per problem drug user'!L26</f>
        <v>11.294117647058824</v>
      </c>
      <c r="D20" s="378">
        <f>'C5 - per problem drug user'!M26</f>
        <v>14.76923076923077</v>
      </c>
      <c r="E20" s="484"/>
      <c r="F20" s="378">
        <f t="shared" si="0"/>
        <v>1.9472616632860031</v>
      </c>
      <c r="G20" s="378">
        <f t="shared" si="1"/>
        <v>1.5278514588859426</v>
      </c>
      <c r="H20" s="484"/>
    </row>
    <row r="21" spans="1:8" s="161" customFormat="1" ht="12.75" x14ac:dyDescent="0.2">
      <c r="A21" s="400" t="str">
        <f>'C5 - per problem drug user'!A27</f>
        <v>Glasgow City</v>
      </c>
      <c r="B21" s="378">
        <f>'C5 - per problem drug user'!J27</f>
        <v>8.0735294117647065</v>
      </c>
      <c r="C21" s="378">
        <f>'C5 - per problem drug user'!L27</f>
        <v>7.5724137931034479</v>
      </c>
      <c r="D21" s="378">
        <f>'C5 - per problem drug user'!M27</f>
        <v>8.4461538461538463</v>
      </c>
      <c r="E21" s="484"/>
      <c r="F21" s="378">
        <f t="shared" si="0"/>
        <v>0.50111561866125864</v>
      </c>
      <c r="G21" s="378">
        <f t="shared" si="1"/>
        <v>0.37262443438913984</v>
      </c>
      <c r="H21" s="484"/>
    </row>
    <row r="22" spans="1:8" s="161" customFormat="1" ht="12.75" x14ac:dyDescent="0.2">
      <c r="A22" s="400" t="str">
        <f>'C5 - per problem drug user'!A28</f>
        <v>Highland</v>
      </c>
      <c r="B22" s="378">
        <f>'C5 - per problem drug user'!J28</f>
        <v>11.076923076923077</v>
      </c>
      <c r="C22" s="378">
        <f>'C5 - per problem drug user'!L28</f>
        <v>9.6</v>
      </c>
      <c r="D22" s="378">
        <f>'C5 - per problem drug user'!M28</f>
        <v>12</v>
      </c>
      <c r="E22" s="484"/>
      <c r="F22" s="378">
        <f t="shared" si="0"/>
        <v>1.476923076923077</v>
      </c>
      <c r="G22" s="378">
        <f t="shared" si="1"/>
        <v>0.92307692307692335</v>
      </c>
      <c r="H22" s="484"/>
    </row>
    <row r="23" spans="1:8" s="161" customFormat="1" ht="12.75" x14ac:dyDescent="0.2">
      <c r="A23" s="400" t="str">
        <f>'C5 - per problem drug user'!A29</f>
        <v>Inverclyde</v>
      </c>
      <c r="B23" s="378">
        <f>'C5 - per problem drug user'!J29</f>
        <v>9.0588235294117645</v>
      </c>
      <c r="C23" s="378">
        <f>'C5 - per problem drug user'!L29</f>
        <v>8.1052631578947363</v>
      </c>
      <c r="D23" s="378">
        <f>'C5 - per problem drug user'!M29</f>
        <v>10.266666666666667</v>
      </c>
      <c r="E23" s="484"/>
      <c r="F23" s="378">
        <f t="shared" si="0"/>
        <v>0.95356037151702822</v>
      </c>
      <c r="G23" s="378">
        <f t="shared" si="1"/>
        <v>1.207843137254903</v>
      </c>
      <c r="H23" s="484"/>
    </row>
    <row r="24" spans="1:8" s="161" customFormat="1" ht="12.75" x14ac:dyDescent="0.2">
      <c r="A24" s="400" t="str">
        <f>'C5 - per problem drug user'!A30</f>
        <v>Midlothian</v>
      </c>
      <c r="B24" s="378">
        <f>'C5 - per problem drug user'!J30</f>
        <v>7.3913043478260869</v>
      </c>
      <c r="C24" s="378">
        <f>'C5 - per problem drug user'!L30</f>
        <v>4.5333333333333332</v>
      </c>
      <c r="D24" s="378">
        <f>'C5 - per problem drug user'!M30</f>
        <v>10.96774193548387</v>
      </c>
      <c r="E24" s="484"/>
      <c r="F24" s="378">
        <f t="shared" si="0"/>
        <v>2.8579710144927537</v>
      </c>
      <c r="G24" s="378">
        <f t="shared" si="1"/>
        <v>3.5764375876577832</v>
      </c>
      <c r="H24" s="484"/>
    </row>
    <row r="25" spans="1:8" s="161" customFormat="1" ht="12.75" x14ac:dyDescent="0.2">
      <c r="A25" s="400" t="str">
        <f>'C5 - per problem drug user'!A31</f>
        <v>Moray</v>
      </c>
      <c r="B25" s="378">
        <f>'C5 - per problem drug user'!J31</f>
        <v>14.857142857142858</v>
      </c>
      <c r="C25" s="378">
        <f>'C5 - per problem drug user'!L31</f>
        <v>10.196078431372548</v>
      </c>
      <c r="D25" s="378">
        <f>'C5 - per problem drug user'!M31</f>
        <v>20</v>
      </c>
      <c r="E25" s="484"/>
      <c r="F25" s="378">
        <f t="shared" si="0"/>
        <v>4.6610644257703093</v>
      </c>
      <c r="G25" s="378">
        <f t="shared" si="1"/>
        <v>5.1428571428571423</v>
      </c>
      <c r="H25" s="484"/>
    </row>
    <row r="26" spans="1:8" s="161" customFormat="1" ht="12.75" x14ac:dyDescent="0.2">
      <c r="A26" s="400" t="str">
        <f>'C5 - per problem drug user'!A32</f>
        <v>North Ayrshire</v>
      </c>
      <c r="B26" s="378">
        <f>'C5 - per problem drug user'!J32</f>
        <v>8.1111111111111107</v>
      </c>
      <c r="C26" s="378">
        <f>'C5 - per problem drug user'!L32</f>
        <v>6.9523809523809526</v>
      </c>
      <c r="D26" s="378">
        <f>'C5 - per problem drug user'!M32</f>
        <v>9.125</v>
      </c>
      <c r="E26" s="484"/>
      <c r="F26" s="378">
        <f t="shared" si="0"/>
        <v>1.1587301587301582</v>
      </c>
      <c r="G26" s="378">
        <f t="shared" si="1"/>
        <v>1.0138888888888893</v>
      </c>
      <c r="H26" s="484"/>
    </row>
    <row r="27" spans="1:8" s="161" customFormat="1" ht="12.75" x14ac:dyDescent="0.2">
      <c r="A27" s="400" t="str">
        <f>'C5 - per problem drug user'!A33</f>
        <v>North Lanarkshire</v>
      </c>
      <c r="B27" s="378">
        <f>'C5 - per problem drug user'!J33</f>
        <v>9.2972972972972965</v>
      </c>
      <c r="C27" s="378">
        <f>'C5 - per problem drug user'!L33</f>
        <v>8.3902439024390247</v>
      </c>
      <c r="D27" s="378">
        <f>'C5 - per problem drug user'!M33</f>
        <v>10.117647058823529</v>
      </c>
      <c r="E27" s="484"/>
      <c r="F27" s="378">
        <f t="shared" si="0"/>
        <v>0.90705339485827174</v>
      </c>
      <c r="G27" s="378">
        <f t="shared" si="1"/>
        <v>0.82034976152623251</v>
      </c>
      <c r="H27" s="484"/>
    </row>
    <row r="28" spans="1:8" s="467" customFormat="1" ht="12.75" x14ac:dyDescent="0.2">
      <c r="A28" s="400" t="str">
        <f>'C5 - per problem drug user'!A34</f>
        <v>Orkney Islands</v>
      </c>
      <c r="B28" s="378">
        <f>'C5 - per problem drug user'!J34</f>
        <v>26.666666666666668</v>
      </c>
      <c r="C28" s="378">
        <f>'C5 - per problem drug user'!L34</f>
        <v>7.2727272727272725</v>
      </c>
      <c r="D28" s="378">
        <f>'C5 - per problem drug user'!M34</f>
        <v>40</v>
      </c>
      <c r="E28" s="484"/>
      <c r="F28" s="378">
        <f t="shared" ref="F28" si="2">B28-C28</f>
        <v>19.393939393939394</v>
      </c>
      <c r="G28" s="378">
        <f t="shared" ref="G28" si="3">D28-B28</f>
        <v>13.333333333333332</v>
      </c>
      <c r="H28" s="484"/>
    </row>
    <row r="29" spans="1:8" s="161" customFormat="1" ht="12.75" x14ac:dyDescent="0.2">
      <c r="A29" s="400" t="str">
        <f>'C5 - per problem drug user'!A35</f>
        <v>Perth &amp; Kinross</v>
      </c>
      <c r="B29" s="378">
        <f>'C5 - per problem drug user'!J35</f>
        <v>5.0909090909090908</v>
      </c>
      <c r="C29" s="378">
        <f>'C5 - per problem drug user'!L35</f>
        <v>4</v>
      </c>
      <c r="D29" s="378">
        <f>'C5 - per problem drug user'!M35</f>
        <v>6.0869565217391308</v>
      </c>
      <c r="E29" s="484"/>
      <c r="F29" s="378">
        <f t="shared" si="0"/>
        <v>1.0909090909090908</v>
      </c>
      <c r="G29" s="378">
        <f t="shared" si="1"/>
        <v>0.99604743083003999</v>
      </c>
      <c r="H29" s="484"/>
    </row>
    <row r="30" spans="1:8" s="161" customFormat="1" ht="12.75" x14ac:dyDescent="0.2">
      <c r="A30" s="400" t="str">
        <f>'C5 - per problem drug user'!A36</f>
        <v>Renfrewshire</v>
      </c>
      <c r="B30" s="378">
        <f>'C5 - per problem drug user'!J36</f>
        <v>8</v>
      </c>
      <c r="C30" s="378">
        <f>'C5 - per problem drug user'!L36</f>
        <v>7</v>
      </c>
      <c r="D30" s="378">
        <f>'C5 - per problem drug user'!M36</f>
        <v>8.9600000000000009</v>
      </c>
      <c r="E30" s="484"/>
      <c r="F30" s="378">
        <f t="shared" si="0"/>
        <v>1</v>
      </c>
      <c r="G30" s="378">
        <f t="shared" si="1"/>
        <v>0.96000000000000085</v>
      </c>
      <c r="H30" s="484"/>
    </row>
    <row r="31" spans="1:8" s="161" customFormat="1" ht="12.75" x14ac:dyDescent="0.2">
      <c r="A31" s="400" t="str">
        <f>'C5 - per problem drug user'!A37</f>
        <v>Scottish Borders</v>
      </c>
      <c r="B31" s="378">
        <f>'C5 - per problem drug user'!J37</f>
        <v>12.112676056338028</v>
      </c>
      <c r="C31" s="378">
        <f>'C5 - per problem drug user'!L37</f>
        <v>10</v>
      </c>
      <c r="D31" s="378">
        <f>'C5 - per problem drug user'!M37</f>
        <v>14.098360655737705</v>
      </c>
      <c r="E31" s="484"/>
      <c r="F31" s="378">
        <f t="shared" si="0"/>
        <v>2.112676056338028</v>
      </c>
      <c r="G31" s="378">
        <f t="shared" si="1"/>
        <v>1.9856845993996775</v>
      </c>
      <c r="H31" s="484"/>
    </row>
    <row r="32" spans="1:8" s="161" customFormat="1" ht="12.75" x14ac:dyDescent="0.2">
      <c r="A32" s="400" t="str">
        <f>'C5 - per problem drug user'!A38</f>
        <v>Shetland Islands</v>
      </c>
      <c r="B32" s="378">
        <f>'C5 - per problem drug user'!J38</f>
        <v>6.4705882352941178</v>
      </c>
      <c r="C32" s="378">
        <f>'C5 - per problem drug user'!L38</f>
        <v>1.6923076923076923</v>
      </c>
      <c r="D32" s="378">
        <f>'C5 - per problem drug user'!M38</f>
        <v>16.923076923076923</v>
      </c>
      <c r="E32" s="484"/>
      <c r="F32" s="378">
        <f t="shared" si="0"/>
        <v>4.7782805429864252</v>
      </c>
      <c r="G32" s="378">
        <f t="shared" si="1"/>
        <v>10.452488687782806</v>
      </c>
      <c r="H32" s="484"/>
    </row>
    <row r="33" spans="1:8" s="161" customFormat="1" ht="12.75" x14ac:dyDescent="0.2">
      <c r="A33" s="400" t="str">
        <f>'C5 - per problem drug user'!A39</f>
        <v>South Ayrshire</v>
      </c>
      <c r="B33" s="378">
        <f>'C5 - per problem drug user'!J39</f>
        <v>14.102564102564102</v>
      </c>
      <c r="C33" s="378">
        <f>'C5 - per problem drug user'!L39</f>
        <v>11.827956989247312</v>
      </c>
      <c r="D33" s="378">
        <f>'C5 - per problem drug user'!M39</f>
        <v>16.417910447761194</v>
      </c>
      <c r="E33" s="484"/>
      <c r="F33" s="378">
        <f t="shared" si="0"/>
        <v>2.2746071133167902</v>
      </c>
      <c r="G33" s="378">
        <f t="shared" si="1"/>
        <v>2.3153463451970921</v>
      </c>
      <c r="H33" s="484"/>
    </row>
    <row r="34" spans="1:8" s="161" customFormat="1" ht="12.75" x14ac:dyDescent="0.2">
      <c r="A34" s="400" t="str">
        <f>'C5 - per problem drug user'!A40</f>
        <v>South Lanarkshire</v>
      </c>
      <c r="B34" s="378">
        <f>'C5 - per problem drug user'!J40</f>
        <v>10</v>
      </c>
      <c r="C34" s="378">
        <f>'C5 - per problem drug user'!L40</f>
        <v>8.8888888888888893</v>
      </c>
      <c r="D34" s="378">
        <f>'C5 - per problem drug user'!M40</f>
        <v>11.428571428571429</v>
      </c>
      <c r="E34" s="484"/>
      <c r="F34" s="378">
        <f t="shared" si="0"/>
        <v>1.1111111111111107</v>
      </c>
      <c r="G34" s="378">
        <f t="shared" si="1"/>
        <v>1.4285714285714288</v>
      </c>
      <c r="H34" s="484"/>
    </row>
    <row r="35" spans="1:8" s="161" customFormat="1" ht="12.75" x14ac:dyDescent="0.2">
      <c r="A35" s="400" t="str">
        <f>'C5 - per problem drug user'!A41</f>
        <v>Stirling</v>
      </c>
      <c r="B35" s="378">
        <f>'C5 - per problem drug user'!J41</f>
        <v>9.2682926829268286</v>
      </c>
      <c r="C35" s="378">
        <f>'C5 - per problem drug user'!L41</f>
        <v>7.8350515463917523</v>
      </c>
      <c r="D35" s="378">
        <f>'C5 - per problem drug user'!M41</f>
        <v>10.704225352112676</v>
      </c>
      <c r="E35" s="484"/>
      <c r="F35" s="378">
        <f t="shared" si="0"/>
        <v>1.4332411365350763</v>
      </c>
      <c r="G35" s="378">
        <f t="shared" si="1"/>
        <v>1.4359326691858474</v>
      </c>
      <c r="H35" s="484"/>
    </row>
    <row r="36" spans="1:8" s="161" customFormat="1" ht="12.75" x14ac:dyDescent="0.2">
      <c r="A36" s="400" t="str">
        <f>'C5 - per problem drug user'!A42</f>
        <v>West Dunbartonshire</v>
      </c>
      <c r="B36" s="378">
        <f>'C5 - per problem drug user'!J42</f>
        <v>10.8</v>
      </c>
      <c r="C36" s="378">
        <f>'C5 - per problem drug user'!L42</f>
        <v>9</v>
      </c>
      <c r="D36" s="378">
        <f>'C5 - per problem drug user'!M42</f>
        <v>12.461538461538462</v>
      </c>
      <c r="E36" s="484"/>
      <c r="F36" s="378">
        <f t="shared" si="0"/>
        <v>1.8000000000000007</v>
      </c>
      <c r="G36" s="378">
        <f t="shared" si="1"/>
        <v>1.661538461538461</v>
      </c>
      <c r="H36" s="484"/>
    </row>
    <row r="37" spans="1:8" s="161" customFormat="1" ht="12.75" x14ac:dyDescent="0.2">
      <c r="A37" s="400" t="str">
        <f>'C5 - per problem drug user'!A43</f>
        <v>West Lothian</v>
      </c>
      <c r="B37" s="378">
        <f>'C5 - per problem drug user'!J43</f>
        <v>10</v>
      </c>
      <c r="C37" s="378">
        <f>'C5 - per problem drug user'!L43</f>
        <v>8.235294117647058</v>
      </c>
      <c r="D37" s="378">
        <f>'C5 - per problem drug user'!M43</f>
        <v>11.666666666666666</v>
      </c>
      <c r="E37" s="484"/>
      <c r="F37" s="378">
        <f t="shared" si="0"/>
        <v>1.764705882352942</v>
      </c>
      <c r="G37" s="378">
        <f t="shared" si="1"/>
        <v>1.6666666666666661</v>
      </c>
      <c r="H37" s="484"/>
    </row>
    <row r="39" spans="1:8" x14ac:dyDescent="0.2">
      <c r="A39" s="547" t="s">
        <v>440</v>
      </c>
    </row>
  </sheetData>
  <mergeCells count="4">
    <mergeCell ref="A3:D3"/>
    <mergeCell ref="F3:H3"/>
    <mergeCell ref="A1:E1"/>
    <mergeCell ref="I1:K1"/>
  </mergeCells>
  <phoneticPr fontId="27" type="noConversion"/>
  <hyperlinks>
    <hyperlink ref="I1:K1" location="Contents!A1" display="Back to contents"/>
  </hyperlink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selection sqref="A1:N1"/>
    </sheetView>
  </sheetViews>
  <sheetFormatPr defaultColWidth="9.1640625" defaultRowHeight="11.25" customHeight="1" x14ac:dyDescent="0.2"/>
  <cols>
    <col min="1" max="1" width="20.83203125" style="2" customWidth="1"/>
    <col min="2" max="2" width="11" style="2" customWidth="1"/>
    <col min="3" max="3" width="15" style="2" customWidth="1"/>
    <col min="4" max="8" width="14.1640625" style="2" customWidth="1"/>
    <col min="9" max="9" width="14.83203125" style="2" customWidth="1"/>
    <col min="10" max="10" width="14.33203125" style="2" customWidth="1"/>
    <col min="11" max="11" width="11.5" style="2" customWidth="1"/>
    <col min="12" max="12" width="10" style="2" customWidth="1"/>
    <col min="13" max="13" width="11.33203125" style="3" customWidth="1"/>
    <col min="14" max="14" width="10.5" style="2" customWidth="1"/>
    <col min="15" max="15" width="3.6640625" style="2" customWidth="1"/>
    <col min="16" max="16384" width="9.1640625" style="2"/>
  </cols>
  <sheetData>
    <row r="1" spans="1:18" ht="20.25" customHeight="1" x14ac:dyDescent="0.2">
      <c r="A1" s="798" t="s">
        <v>450</v>
      </c>
      <c r="B1" s="798"/>
      <c r="C1" s="798"/>
      <c r="D1" s="798"/>
      <c r="E1" s="798"/>
      <c r="F1" s="798"/>
      <c r="G1" s="798"/>
      <c r="H1" s="798"/>
      <c r="I1" s="798"/>
      <c r="J1" s="798"/>
      <c r="K1" s="798"/>
      <c r="L1" s="798"/>
      <c r="M1" s="798"/>
      <c r="N1" s="798"/>
      <c r="P1" s="756" t="s">
        <v>423</v>
      </c>
      <c r="Q1" s="756"/>
      <c r="R1" s="756"/>
    </row>
    <row r="2" spans="1:18" ht="16.5" customHeight="1" thickBot="1" x14ac:dyDescent="0.3">
      <c r="A2" s="301"/>
      <c r="B2" s="301"/>
      <c r="C2" s="302"/>
      <c r="D2" s="302"/>
      <c r="E2" s="302"/>
      <c r="F2" s="302"/>
      <c r="G2" s="302"/>
      <c r="H2" s="302"/>
      <c r="I2" s="302"/>
      <c r="J2" s="302"/>
      <c r="K2" s="302"/>
      <c r="L2" s="302"/>
      <c r="M2" s="302"/>
      <c r="N2" s="302"/>
    </row>
    <row r="3" spans="1:18" ht="13.5" customHeight="1" x14ac:dyDescent="0.2">
      <c r="A3" s="794" t="s">
        <v>20</v>
      </c>
      <c r="B3" s="769" t="s">
        <v>149</v>
      </c>
      <c r="C3" s="806" t="s">
        <v>724</v>
      </c>
      <c r="D3" s="794" t="s">
        <v>37</v>
      </c>
      <c r="E3" s="796" t="s">
        <v>725</v>
      </c>
      <c r="F3" s="796" t="s">
        <v>452</v>
      </c>
      <c r="G3" s="796" t="s">
        <v>453</v>
      </c>
      <c r="H3" s="796" t="s">
        <v>454</v>
      </c>
      <c r="I3" s="797" t="s">
        <v>96</v>
      </c>
      <c r="J3" s="797"/>
      <c r="K3" s="810" t="s">
        <v>39</v>
      </c>
      <c r="L3" s="812" t="s">
        <v>692</v>
      </c>
      <c r="M3" s="804" t="s">
        <v>208</v>
      </c>
      <c r="N3" s="808" t="s">
        <v>50</v>
      </c>
    </row>
    <row r="4" spans="1:18" ht="15" customHeight="1" x14ac:dyDescent="0.2">
      <c r="A4" s="794"/>
      <c r="B4" s="769"/>
      <c r="C4" s="806"/>
      <c r="D4" s="794"/>
      <c r="E4" s="769"/>
      <c r="F4" s="769"/>
      <c r="G4" s="769"/>
      <c r="H4" s="769"/>
      <c r="I4" s="768" t="s">
        <v>209</v>
      </c>
      <c r="J4" s="646" t="s">
        <v>97</v>
      </c>
      <c r="K4" s="810"/>
      <c r="L4" s="804"/>
      <c r="M4" s="804"/>
      <c r="N4" s="808"/>
    </row>
    <row r="5" spans="1:18" ht="15" customHeight="1" x14ac:dyDescent="0.2">
      <c r="A5" s="794"/>
      <c r="B5" s="769"/>
      <c r="C5" s="806"/>
      <c r="D5" s="794"/>
      <c r="E5" s="769"/>
      <c r="F5" s="769"/>
      <c r="G5" s="769"/>
      <c r="H5" s="769"/>
      <c r="I5" s="769"/>
      <c r="J5" s="769" t="s">
        <v>36</v>
      </c>
      <c r="K5" s="810"/>
      <c r="L5" s="804"/>
      <c r="M5" s="804"/>
      <c r="N5" s="808"/>
    </row>
    <row r="6" spans="1:18" ht="25.5" customHeight="1" x14ac:dyDescent="0.2">
      <c r="A6" s="795"/>
      <c r="B6" s="770"/>
      <c r="C6" s="807"/>
      <c r="D6" s="795"/>
      <c r="E6" s="770"/>
      <c r="F6" s="770"/>
      <c r="G6" s="770"/>
      <c r="H6" s="770"/>
      <c r="I6" s="770"/>
      <c r="J6" s="770"/>
      <c r="K6" s="811"/>
      <c r="L6" s="805"/>
      <c r="M6" s="805"/>
      <c r="N6" s="809"/>
    </row>
    <row r="7" spans="1:18" ht="15" x14ac:dyDescent="0.2">
      <c r="A7" s="346" t="s">
        <v>104</v>
      </c>
      <c r="B7" s="78"/>
      <c r="C7" s="78"/>
      <c r="D7" s="78"/>
      <c r="E7" s="78"/>
      <c r="F7" s="78"/>
      <c r="G7" s="78"/>
      <c r="H7" s="78"/>
      <c r="I7" s="78"/>
      <c r="J7" s="78"/>
      <c r="K7" s="78"/>
      <c r="L7" s="78"/>
      <c r="M7" s="78"/>
      <c r="N7" s="78"/>
    </row>
    <row r="8" spans="1:18" ht="15" customHeight="1" x14ac:dyDescent="0.2">
      <c r="A8" s="29" t="s">
        <v>173</v>
      </c>
      <c r="B8" s="79">
        <f>AVERAGE(B11:B15)</f>
        <v>260</v>
      </c>
      <c r="C8" s="79">
        <f>AVERAGE(C11:C15)</f>
        <v>128.4</v>
      </c>
      <c r="D8" s="79">
        <f>AVERAGE(D11:D15)</f>
        <v>73.599999999999994</v>
      </c>
      <c r="E8" s="79" t="s">
        <v>85</v>
      </c>
      <c r="F8" s="79" t="s">
        <v>85</v>
      </c>
      <c r="G8" s="79" t="s">
        <v>85</v>
      </c>
      <c r="H8" s="79" t="s">
        <v>85</v>
      </c>
      <c r="I8" s="79" t="s">
        <v>85</v>
      </c>
      <c r="J8" s="79">
        <f>AVERAGE(J11:J15)</f>
        <v>115.6</v>
      </c>
      <c r="K8" s="79">
        <f>AVERAGE(K11:K15)</f>
        <v>5.6</v>
      </c>
      <c r="L8" s="79">
        <f>AVERAGE(L11:L15)</f>
        <v>6.6</v>
      </c>
      <c r="M8" s="79" t="s">
        <v>85</v>
      </c>
      <c r="N8" s="79">
        <f>AVERAGE(N11:N15)</f>
        <v>91</v>
      </c>
    </row>
    <row r="9" spans="1:18" s="17" customFormat="1" ht="15" customHeight="1" x14ac:dyDescent="0.25">
      <c r="A9" s="237" t="s">
        <v>460</v>
      </c>
      <c r="B9" s="79">
        <f>AVERAGE(B15:B19)</f>
        <v>335.8</v>
      </c>
      <c r="C9" s="79">
        <f t="shared" ref="C9:N9" si="0">AVERAGE(C15:C19)</f>
        <v>212</v>
      </c>
      <c r="D9" s="79">
        <f t="shared" si="0"/>
        <v>77.8</v>
      </c>
      <c r="E9" s="79">
        <f t="shared" si="0"/>
        <v>261.60000000000002</v>
      </c>
      <c r="F9" s="79">
        <f t="shared" si="0"/>
        <v>16</v>
      </c>
      <c r="G9" s="79">
        <f t="shared" si="0"/>
        <v>46</v>
      </c>
      <c r="H9" s="79">
        <f t="shared" si="0"/>
        <v>302.39999999999998</v>
      </c>
      <c r="I9" s="79">
        <f t="shared" si="0"/>
        <v>183.4</v>
      </c>
      <c r="J9" s="79">
        <f t="shared" si="0"/>
        <v>156.4</v>
      </c>
      <c r="K9" s="79">
        <f t="shared" si="0"/>
        <v>24.2</v>
      </c>
      <c r="L9" s="79">
        <f t="shared" si="0"/>
        <v>16.399999999999999</v>
      </c>
      <c r="M9" s="79">
        <f t="shared" si="0"/>
        <v>8.1999999999999993</v>
      </c>
      <c r="N9" s="79">
        <f t="shared" si="0"/>
        <v>132.6</v>
      </c>
    </row>
    <row r="10" spans="1:18" s="17" customFormat="1" ht="12" customHeight="1" x14ac:dyDescent="0.25">
      <c r="A10" s="80"/>
      <c r="B10" s="79"/>
      <c r="C10" s="79"/>
      <c r="D10" s="79"/>
      <c r="E10" s="79"/>
      <c r="F10" s="79"/>
      <c r="G10" s="79"/>
      <c r="H10" s="79"/>
      <c r="I10" s="79"/>
      <c r="J10" s="79"/>
      <c r="K10" s="79"/>
      <c r="L10" s="79"/>
      <c r="M10" s="79"/>
      <c r="N10" s="79"/>
    </row>
    <row r="11" spans="1:18" ht="18.75" customHeight="1" x14ac:dyDescent="0.2">
      <c r="A11" s="81">
        <v>1996</v>
      </c>
      <c r="B11" s="82">
        <v>244</v>
      </c>
      <c r="C11" s="83">
        <v>84</v>
      </c>
      <c r="D11" s="83">
        <v>100</v>
      </c>
      <c r="E11" s="83" t="s">
        <v>85</v>
      </c>
      <c r="F11" s="83" t="s">
        <v>85</v>
      </c>
      <c r="G11" s="83" t="s">
        <v>85</v>
      </c>
      <c r="H11" s="83" t="s">
        <v>85</v>
      </c>
      <c r="I11" s="83" t="s">
        <v>85</v>
      </c>
      <c r="J11" s="83">
        <v>84</v>
      </c>
      <c r="K11" s="83">
        <v>3</v>
      </c>
      <c r="L11" s="83">
        <v>9</v>
      </c>
      <c r="M11" s="83" t="s">
        <v>85</v>
      </c>
      <c r="N11" s="83">
        <v>87</v>
      </c>
    </row>
    <row r="12" spans="1:18" ht="15" x14ac:dyDescent="0.2">
      <c r="A12" s="81">
        <v>1997</v>
      </c>
      <c r="B12" s="82">
        <v>224</v>
      </c>
      <c r="C12" s="83">
        <v>74</v>
      </c>
      <c r="D12" s="83">
        <v>86</v>
      </c>
      <c r="E12" s="83" t="s">
        <v>85</v>
      </c>
      <c r="F12" s="83" t="s">
        <v>85</v>
      </c>
      <c r="G12" s="83" t="s">
        <v>85</v>
      </c>
      <c r="H12" s="83" t="s">
        <v>85</v>
      </c>
      <c r="I12" s="83" t="s">
        <v>85</v>
      </c>
      <c r="J12" s="83">
        <v>93</v>
      </c>
      <c r="K12" s="83">
        <v>5</v>
      </c>
      <c r="L12" s="83">
        <v>2</v>
      </c>
      <c r="M12" s="83" t="s">
        <v>85</v>
      </c>
      <c r="N12" s="83">
        <v>70</v>
      </c>
    </row>
    <row r="13" spans="1:18" ht="15" x14ac:dyDescent="0.2">
      <c r="A13" s="81">
        <v>1998</v>
      </c>
      <c r="B13" s="82">
        <v>249</v>
      </c>
      <c r="C13" s="83">
        <v>121</v>
      </c>
      <c r="D13" s="83">
        <v>64</v>
      </c>
      <c r="E13" s="83" t="s">
        <v>85</v>
      </c>
      <c r="F13" s="83" t="s">
        <v>85</v>
      </c>
      <c r="G13" s="83" t="s">
        <v>85</v>
      </c>
      <c r="H13" s="83" t="s">
        <v>85</v>
      </c>
      <c r="I13" s="83" t="s">
        <v>85</v>
      </c>
      <c r="J13" s="83">
        <v>113</v>
      </c>
      <c r="K13" s="83">
        <v>4</v>
      </c>
      <c r="L13" s="83">
        <v>3</v>
      </c>
      <c r="M13" s="83" t="s">
        <v>85</v>
      </c>
      <c r="N13" s="83">
        <v>86</v>
      </c>
    </row>
    <row r="14" spans="1:18" ht="15" x14ac:dyDescent="0.2">
      <c r="A14" s="81">
        <v>1999</v>
      </c>
      <c r="B14" s="82">
        <v>291</v>
      </c>
      <c r="C14" s="83">
        <v>167</v>
      </c>
      <c r="D14" s="83">
        <v>63</v>
      </c>
      <c r="E14" s="83" t="s">
        <v>85</v>
      </c>
      <c r="F14" s="83" t="s">
        <v>85</v>
      </c>
      <c r="G14" s="83" t="s">
        <v>85</v>
      </c>
      <c r="H14" s="83" t="s">
        <v>85</v>
      </c>
      <c r="I14" s="83" t="s">
        <v>85</v>
      </c>
      <c r="J14" s="83">
        <v>142</v>
      </c>
      <c r="K14" s="83">
        <v>12</v>
      </c>
      <c r="L14" s="83">
        <v>8</v>
      </c>
      <c r="M14" s="83" t="s">
        <v>85</v>
      </c>
      <c r="N14" s="83">
        <v>89</v>
      </c>
    </row>
    <row r="15" spans="1:18" ht="15" x14ac:dyDescent="0.2">
      <c r="A15" s="81">
        <v>2000</v>
      </c>
      <c r="B15" s="82">
        <v>292</v>
      </c>
      <c r="C15" s="83">
        <v>196</v>
      </c>
      <c r="D15" s="83">
        <v>55</v>
      </c>
      <c r="E15" s="83">
        <v>232</v>
      </c>
      <c r="F15" s="83">
        <v>17</v>
      </c>
      <c r="G15" s="83">
        <v>32</v>
      </c>
      <c r="H15" s="83">
        <v>263</v>
      </c>
      <c r="I15" s="83">
        <v>164</v>
      </c>
      <c r="J15" s="83">
        <v>146</v>
      </c>
      <c r="K15" s="83">
        <v>4</v>
      </c>
      <c r="L15" s="83">
        <v>11</v>
      </c>
      <c r="M15" s="83">
        <v>3</v>
      </c>
      <c r="N15" s="83">
        <v>123</v>
      </c>
    </row>
    <row r="16" spans="1:18" ht="15" x14ac:dyDescent="0.2">
      <c r="A16" s="81">
        <v>2001</v>
      </c>
      <c r="B16" s="82">
        <v>332</v>
      </c>
      <c r="C16" s="83">
        <v>216</v>
      </c>
      <c r="D16" s="83">
        <v>69</v>
      </c>
      <c r="E16" s="83">
        <v>253</v>
      </c>
      <c r="F16" s="83">
        <v>9</v>
      </c>
      <c r="G16" s="83">
        <v>51</v>
      </c>
      <c r="H16" s="83">
        <v>301</v>
      </c>
      <c r="I16" s="83">
        <v>182</v>
      </c>
      <c r="J16" s="83">
        <v>156</v>
      </c>
      <c r="K16" s="83">
        <v>19</v>
      </c>
      <c r="L16" s="83">
        <v>20</v>
      </c>
      <c r="M16" s="83">
        <v>5</v>
      </c>
      <c r="N16" s="83">
        <v>140</v>
      </c>
    </row>
    <row r="17" spans="1:14" ht="15" x14ac:dyDescent="0.2">
      <c r="A17" s="81">
        <v>2002</v>
      </c>
      <c r="B17" s="82">
        <v>382</v>
      </c>
      <c r="C17" s="83">
        <v>248</v>
      </c>
      <c r="D17" s="83">
        <v>98</v>
      </c>
      <c r="E17" s="83">
        <v>309</v>
      </c>
      <c r="F17" s="83">
        <v>11</v>
      </c>
      <c r="G17" s="83">
        <v>55</v>
      </c>
      <c r="H17" s="83">
        <v>339</v>
      </c>
      <c r="I17" s="83">
        <v>245</v>
      </c>
      <c r="J17" s="83">
        <v>214</v>
      </c>
      <c r="K17" s="83">
        <v>31</v>
      </c>
      <c r="L17" s="83">
        <v>20</v>
      </c>
      <c r="M17" s="83">
        <v>13</v>
      </c>
      <c r="N17" s="83">
        <v>156</v>
      </c>
    </row>
    <row r="18" spans="1:14" ht="15" x14ac:dyDescent="0.2">
      <c r="A18" s="81">
        <v>2003</v>
      </c>
      <c r="B18" s="82">
        <v>317</v>
      </c>
      <c r="C18" s="83">
        <v>175</v>
      </c>
      <c r="D18" s="83">
        <v>87</v>
      </c>
      <c r="E18" s="83">
        <v>239</v>
      </c>
      <c r="F18" s="83">
        <v>18</v>
      </c>
      <c r="G18" s="83">
        <v>51</v>
      </c>
      <c r="H18" s="83">
        <v>285</v>
      </c>
      <c r="I18" s="83">
        <v>186</v>
      </c>
      <c r="J18" s="83">
        <v>153</v>
      </c>
      <c r="K18" s="83">
        <v>29</v>
      </c>
      <c r="L18" s="83">
        <v>14</v>
      </c>
      <c r="M18" s="83">
        <v>10</v>
      </c>
      <c r="N18" s="83">
        <v>128</v>
      </c>
    </row>
    <row r="19" spans="1:14" ht="15" x14ac:dyDescent="0.2">
      <c r="A19" s="81">
        <v>2004</v>
      </c>
      <c r="B19" s="82">
        <v>356</v>
      </c>
      <c r="C19" s="83">
        <v>225</v>
      </c>
      <c r="D19" s="83">
        <v>80</v>
      </c>
      <c r="E19" s="83">
        <v>275</v>
      </c>
      <c r="F19" s="83">
        <v>25</v>
      </c>
      <c r="G19" s="83">
        <v>41</v>
      </c>
      <c r="H19" s="83">
        <v>324</v>
      </c>
      <c r="I19" s="83">
        <v>140</v>
      </c>
      <c r="J19" s="83">
        <v>113</v>
      </c>
      <c r="K19" s="83">
        <v>38</v>
      </c>
      <c r="L19" s="83">
        <v>17</v>
      </c>
      <c r="M19" s="83">
        <v>10</v>
      </c>
      <c r="N19" s="83">
        <v>116</v>
      </c>
    </row>
    <row r="20" spans="1:14" ht="15" x14ac:dyDescent="0.2">
      <c r="A20" s="81">
        <v>2005</v>
      </c>
      <c r="B20" s="82">
        <v>336</v>
      </c>
      <c r="C20" s="83">
        <v>194</v>
      </c>
      <c r="D20" s="83">
        <v>72</v>
      </c>
      <c r="E20" s="83">
        <v>246</v>
      </c>
      <c r="F20" s="83">
        <v>12</v>
      </c>
      <c r="G20" s="83">
        <v>49</v>
      </c>
      <c r="H20" s="83">
        <v>288</v>
      </c>
      <c r="I20" s="83">
        <v>110</v>
      </c>
      <c r="J20" s="83">
        <v>90</v>
      </c>
      <c r="K20" s="83">
        <v>44</v>
      </c>
      <c r="L20" s="83">
        <v>10</v>
      </c>
      <c r="M20" s="83">
        <v>11</v>
      </c>
      <c r="N20" s="83">
        <v>114</v>
      </c>
    </row>
    <row r="21" spans="1:14" ht="15" x14ac:dyDescent="0.2">
      <c r="A21" s="81">
        <v>2006</v>
      </c>
      <c r="B21" s="82">
        <v>421</v>
      </c>
      <c r="C21" s="83">
        <v>260</v>
      </c>
      <c r="D21" s="83">
        <v>97</v>
      </c>
      <c r="E21" s="83">
        <v>328</v>
      </c>
      <c r="F21" s="83">
        <v>25</v>
      </c>
      <c r="G21" s="83">
        <v>42</v>
      </c>
      <c r="H21" s="83">
        <v>366</v>
      </c>
      <c r="I21" s="83">
        <v>94</v>
      </c>
      <c r="J21" s="83">
        <v>78</v>
      </c>
      <c r="K21" s="83">
        <v>33</v>
      </c>
      <c r="L21" s="83">
        <v>13</v>
      </c>
      <c r="M21" s="83">
        <v>11</v>
      </c>
      <c r="N21" s="83">
        <v>131</v>
      </c>
    </row>
    <row r="22" spans="1:14" ht="15.75" thickBot="1" x14ac:dyDescent="0.25">
      <c r="A22" s="30">
        <v>2007</v>
      </c>
      <c r="B22" s="84">
        <v>455</v>
      </c>
      <c r="C22" s="85">
        <v>289</v>
      </c>
      <c r="D22" s="85">
        <v>114</v>
      </c>
      <c r="E22" s="85">
        <v>370</v>
      </c>
      <c r="F22" s="85">
        <v>15</v>
      </c>
      <c r="G22" s="85">
        <v>50</v>
      </c>
      <c r="H22" s="85">
        <v>409</v>
      </c>
      <c r="I22" s="85">
        <v>109</v>
      </c>
      <c r="J22" s="85">
        <v>79</v>
      </c>
      <c r="K22" s="85">
        <v>47</v>
      </c>
      <c r="L22" s="85">
        <v>11</v>
      </c>
      <c r="M22" s="85">
        <v>11</v>
      </c>
      <c r="N22" s="85">
        <v>157</v>
      </c>
    </row>
    <row r="23" spans="1:14" ht="15" x14ac:dyDescent="0.2">
      <c r="A23" s="30">
        <v>2008</v>
      </c>
      <c r="B23" s="84">
        <v>574</v>
      </c>
      <c r="C23" s="83">
        <v>324</v>
      </c>
      <c r="D23" s="83">
        <v>169</v>
      </c>
      <c r="E23" s="83">
        <v>445</v>
      </c>
      <c r="F23" s="83">
        <v>24</v>
      </c>
      <c r="G23" s="83">
        <v>67</v>
      </c>
      <c r="H23" s="83">
        <v>507</v>
      </c>
      <c r="I23" s="83">
        <v>149</v>
      </c>
      <c r="J23" s="83">
        <v>115</v>
      </c>
      <c r="K23" s="83">
        <v>36</v>
      </c>
      <c r="L23" s="83">
        <v>5</v>
      </c>
      <c r="M23" s="83">
        <v>11</v>
      </c>
      <c r="N23" s="83">
        <v>167</v>
      </c>
    </row>
    <row r="24" spans="1:14" ht="15" x14ac:dyDescent="0.2">
      <c r="A24" s="81">
        <v>2009</v>
      </c>
      <c r="B24" s="84">
        <v>545</v>
      </c>
      <c r="C24" s="83">
        <v>322</v>
      </c>
      <c r="D24" s="83">
        <v>173</v>
      </c>
      <c r="E24" s="83">
        <v>432</v>
      </c>
      <c r="F24" s="83">
        <v>33</v>
      </c>
      <c r="G24" s="83">
        <v>64</v>
      </c>
      <c r="H24" s="83">
        <v>498</v>
      </c>
      <c r="I24" s="83">
        <v>154</v>
      </c>
      <c r="J24" s="83">
        <v>116</v>
      </c>
      <c r="K24" s="83">
        <v>32</v>
      </c>
      <c r="L24" s="83">
        <v>2</v>
      </c>
      <c r="M24" s="83">
        <v>6</v>
      </c>
      <c r="N24" s="83">
        <v>165</v>
      </c>
    </row>
    <row r="25" spans="1:14" ht="15" x14ac:dyDescent="0.2">
      <c r="A25" s="81">
        <v>2010</v>
      </c>
      <c r="B25" s="84">
        <v>485</v>
      </c>
      <c r="C25" s="86">
        <v>254</v>
      </c>
      <c r="D25" s="86">
        <v>174</v>
      </c>
      <c r="E25" s="86">
        <v>395</v>
      </c>
      <c r="F25" s="86">
        <v>11</v>
      </c>
      <c r="G25" s="86">
        <v>58</v>
      </c>
      <c r="H25" s="86">
        <v>442</v>
      </c>
      <c r="I25" s="86">
        <v>122</v>
      </c>
      <c r="J25" s="86">
        <v>93</v>
      </c>
      <c r="K25" s="86">
        <v>33</v>
      </c>
      <c r="L25" s="86">
        <v>0</v>
      </c>
      <c r="M25" s="86">
        <v>3</v>
      </c>
      <c r="N25" s="86">
        <v>127</v>
      </c>
    </row>
    <row r="26" spans="1:14" ht="15" x14ac:dyDescent="0.2">
      <c r="A26" s="81">
        <v>2011</v>
      </c>
      <c r="B26" s="84">
        <v>584</v>
      </c>
      <c r="C26" s="86">
        <v>206</v>
      </c>
      <c r="D26" s="86">
        <v>275</v>
      </c>
      <c r="E26" s="86">
        <v>430</v>
      </c>
      <c r="F26" s="86">
        <v>32</v>
      </c>
      <c r="G26" s="86">
        <v>85</v>
      </c>
      <c r="H26" s="86">
        <v>524</v>
      </c>
      <c r="I26" s="86">
        <v>185</v>
      </c>
      <c r="J26" s="86">
        <v>123</v>
      </c>
      <c r="K26" s="86">
        <v>36</v>
      </c>
      <c r="L26" s="86">
        <v>8</v>
      </c>
      <c r="M26" s="86">
        <v>24</v>
      </c>
      <c r="N26" s="86">
        <v>129</v>
      </c>
    </row>
    <row r="27" spans="1:14" ht="15" x14ac:dyDescent="0.2">
      <c r="A27" s="81">
        <v>2012</v>
      </c>
      <c r="B27" s="84">
        <v>581</v>
      </c>
      <c r="C27" s="86">
        <v>221</v>
      </c>
      <c r="D27" s="86">
        <v>237</v>
      </c>
      <c r="E27" s="86">
        <v>399</v>
      </c>
      <c r="F27" s="86">
        <v>33</v>
      </c>
      <c r="G27" s="86">
        <v>84</v>
      </c>
      <c r="H27" s="86">
        <v>499</v>
      </c>
      <c r="I27" s="86">
        <v>196</v>
      </c>
      <c r="J27" s="86">
        <v>160</v>
      </c>
      <c r="K27" s="86">
        <v>31</v>
      </c>
      <c r="L27" s="86">
        <v>9</v>
      </c>
      <c r="M27" s="86">
        <v>18</v>
      </c>
      <c r="N27" s="86">
        <v>111</v>
      </c>
    </row>
    <row r="28" spans="1:14" ht="15" x14ac:dyDescent="0.2">
      <c r="A28" s="81">
        <v>2013</v>
      </c>
      <c r="B28" s="84">
        <v>527</v>
      </c>
      <c r="C28" s="86">
        <v>221</v>
      </c>
      <c r="D28" s="86">
        <v>216</v>
      </c>
      <c r="E28" s="86">
        <v>383</v>
      </c>
      <c r="F28" s="86">
        <v>33</v>
      </c>
      <c r="G28" s="86">
        <v>81</v>
      </c>
      <c r="H28" s="86">
        <v>461</v>
      </c>
      <c r="I28" s="86">
        <v>149</v>
      </c>
      <c r="J28" s="86">
        <v>107</v>
      </c>
      <c r="K28" s="86">
        <v>45</v>
      </c>
      <c r="L28" s="86">
        <v>17</v>
      </c>
      <c r="M28" s="86">
        <v>27</v>
      </c>
      <c r="N28" s="86">
        <v>103</v>
      </c>
    </row>
    <row r="29" spans="1:14" ht="15" x14ac:dyDescent="0.2">
      <c r="A29" s="81">
        <v>2014</v>
      </c>
      <c r="B29" s="84">
        <v>613</v>
      </c>
      <c r="C29" s="86">
        <v>309</v>
      </c>
      <c r="D29" s="86">
        <v>214</v>
      </c>
      <c r="E29" s="86">
        <v>449</v>
      </c>
      <c r="F29" s="86">
        <v>38</v>
      </c>
      <c r="G29" s="86">
        <v>69</v>
      </c>
      <c r="H29" s="86">
        <v>535</v>
      </c>
      <c r="I29" s="86">
        <v>121</v>
      </c>
      <c r="J29" s="86">
        <v>86</v>
      </c>
      <c r="K29" s="86">
        <v>45</v>
      </c>
      <c r="L29" s="86">
        <v>14</v>
      </c>
      <c r="M29" s="86">
        <v>22</v>
      </c>
      <c r="N29" s="86">
        <v>106</v>
      </c>
    </row>
    <row r="30" spans="1:14" ht="15" x14ac:dyDescent="0.2">
      <c r="A30" s="87"/>
      <c r="B30" s="87"/>
      <c r="C30" s="86"/>
      <c r="D30" s="86"/>
      <c r="E30" s="86"/>
      <c r="F30" s="86"/>
      <c r="G30" s="86"/>
      <c r="H30" s="86"/>
      <c r="I30" s="86"/>
      <c r="J30" s="86"/>
      <c r="K30" s="86"/>
      <c r="L30" s="86"/>
      <c r="M30" s="86"/>
      <c r="N30" s="86"/>
    </row>
    <row r="31" spans="1:14" ht="15" x14ac:dyDescent="0.2">
      <c r="A31" s="345" t="s">
        <v>104</v>
      </c>
      <c r="B31" s="89"/>
      <c r="C31" s="83"/>
      <c r="D31" s="83"/>
      <c r="E31" s="83"/>
      <c r="F31" s="83"/>
      <c r="G31" s="83"/>
      <c r="H31" s="83"/>
      <c r="I31" s="83"/>
      <c r="J31" s="83"/>
      <c r="K31" s="83"/>
      <c r="L31" s="83"/>
      <c r="M31" s="83"/>
      <c r="N31" s="83"/>
    </row>
    <row r="32" spans="1:14" ht="15.75" thickBot="1" x14ac:dyDescent="0.25">
      <c r="A32" s="80" t="s">
        <v>103</v>
      </c>
      <c r="B32" s="86">
        <f t="shared" ref="B32:N32" si="1">AVERAGE(B18:B22)</f>
        <v>377</v>
      </c>
      <c r="C32" s="90">
        <f t="shared" si="1"/>
        <v>228.6</v>
      </c>
      <c r="D32" s="90">
        <f t="shared" si="1"/>
        <v>90</v>
      </c>
      <c r="E32" s="90">
        <f t="shared" si="1"/>
        <v>291.60000000000002</v>
      </c>
      <c r="F32" s="90">
        <f t="shared" si="1"/>
        <v>19</v>
      </c>
      <c r="G32" s="90">
        <f t="shared" si="1"/>
        <v>46.6</v>
      </c>
      <c r="H32" s="90">
        <f t="shared" si="1"/>
        <v>334.4</v>
      </c>
      <c r="I32" s="90">
        <f t="shared" si="1"/>
        <v>127.8</v>
      </c>
      <c r="J32" s="90">
        <f t="shared" si="1"/>
        <v>102.6</v>
      </c>
      <c r="K32" s="90">
        <f t="shared" si="1"/>
        <v>38.200000000000003</v>
      </c>
      <c r="L32" s="90">
        <f t="shared" si="1"/>
        <v>13</v>
      </c>
      <c r="M32" s="90">
        <f t="shared" si="1"/>
        <v>10.6</v>
      </c>
      <c r="N32" s="90">
        <f t="shared" si="1"/>
        <v>129.19999999999999</v>
      </c>
    </row>
    <row r="33" spans="1:14" ht="15" x14ac:dyDescent="0.2">
      <c r="A33" s="72" t="s">
        <v>339</v>
      </c>
      <c r="B33" s="86">
        <f>AVERAGE(B23:B27)</f>
        <v>553.79999999999995</v>
      </c>
      <c r="C33" s="86">
        <f>AVERAGE(C23:C27)</f>
        <v>265.39999999999998</v>
      </c>
      <c r="D33" s="86">
        <f t="shared" ref="D33:N33" si="2">AVERAGE(D23:D27)</f>
        <v>205.6</v>
      </c>
      <c r="E33" s="86">
        <f t="shared" si="2"/>
        <v>420.2</v>
      </c>
      <c r="F33" s="86">
        <f t="shared" si="2"/>
        <v>26.6</v>
      </c>
      <c r="G33" s="86">
        <f t="shared" si="2"/>
        <v>71.599999999999994</v>
      </c>
      <c r="H33" s="86">
        <f t="shared" si="2"/>
        <v>494</v>
      </c>
      <c r="I33" s="86">
        <f t="shared" si="2"/>
        <v>161.19999999999999</v>
      </c>
      <c r="J33" s="86">
        <f t="shared" si="2"/>
        <v>121.4</v>
      </c>
      <c r="K33" s="86">
        <f t="shared" si="2"/>
        <v>33.6</v>
      </c>
      <c r="L33" s="86">
        <f t="shared" si="2"/>
        <v>4.8</v>
      </c>
      <c r="M33" s="86">
        <f t="shared" si="2"/>
        <v>12.4</v>
      </c>
      <c r="N33" s="86">
        <f t="shared" si="2"/>
        <v>139.80000000000001</v>
      </c>
    </row>
    <row r="34" spans="1:14" ht="15" customHeight="1" x14ac:dyDescent="0.2">
      <c r="A34" s="72" t="s">
        <v>451</v>
      </c>
      <c r="B34" s="86">
        <f>AVERAGE(B25:B29)</f>
        <v>558</v>
      </c>
      <c r="C34" s="86">
        <f t="shared" ref="C34:N34" si="3">AVERAGE(C25:C29)</f>
        <v>242.2</v>
      </c>
      <c r="D34" s="86">
        <f t="shared" si="3"/>
        <v>223.2</v>
      </c>
      <c r="E34" s="86">
        <f t="shared" si="3"/>
        <v>411.2</v>
      </c>
      <c r="F34" s="86">
        <f t="shared" si="3"/>
        <v>29.4</v>
      </c>
      <c r="G34" s="86">
        <f t="shared" si="3"/>
        <v>75.400000000000006</v>
      </c>
      <c r="H34" s="86">
        <f t="shared" si="3"/>
        <v>492.2</v>
      </c>
      <c r="I34" s="86">
        <f t="shared" si="3"/>
        <v>154.6</v>
      </c>
      <c r="J34" s="86">
        <f t="shared" si="3"/>
        <v>113.8</v>
      </c>
      <c r="K34" s="86">
        <f t="shared" si="3"/>
        <v>38</v>
      </c>
      <c r="L34" s="86">
        <f t="shared" si="3"/>
        <v>9.6</v>
      </c>
      <c r="M34" s="86">
        <f t="shared" si="3"/>
        <v>18.8</v>
      </c>
      <c r="N34" s="86">
        <f t="shared" si="3"/>
        <v>115.2</v>
      </c>
    </row>
    <row r="35" spans="1:14" ht="6.75" customHeight="1" x14ac:dyDescent="0.2">
      <c r="A35" s="23"/>
      <c r="B35" s="23"/>
      <c r="C35" s="23"/>
      <c r="D35" s="23"/>
      <c r="E35" s="23"/>
      <c r="F35" s="23"/>
      <c r="G35" s="23"/>
      <c r="H35" s="23"/>
      <c r="I35" s="23"/>
      <c r="J35" s="23"/>
      <c r="K35" s="23"/>
      <c r="L35" s="23"/>
      <c r="M35" s="23"/>
      <c r="N35" s="23"/>
    </row>
    <row r="36" spans="1:14" ht="11.25" customHeight="1" x14ac:dyDescent="0.2">
      <c r="A36" s="91"/>
      <c r="B36" s="91"/>
      <c r="C36" s="91"/>
      <c r="D36" s="91"/>
      <c r="E36" s="91"/>
      <c r="F36" s="91"/>
      <c r="G36" s="91"/>
      <c r="H36" s="91"/>
      <c r="I36" s="91"/>
      <c r="J36" s="91"/>
      <c r="K36" s="91"/>
      <c r="L36" s="91"/>
      <c r="M36" s="91"/>
      <c r="N36" s="91"/>
    </row>
    <row r="37" spans="1:14" ht="13.5" customHeight="1" x14ac:dyDescent="0.2">
      <c r="A37" s="92" t="s">
        <v>210</v>
      </c>
      <c r="B37" s="91"/>
      <c r="C37" s="91"/>
      <c r="D37" s="91"/>
      <c r="E37" s="91"/>
      <c r="F37" s="91"/>
      <c r="G37" s="91"/>
      <c r="H37" s="91"/>
      <c r="I37" s="91"/>
      <c r="J37" s="91"/>
      <c r="K37" s="91"/>
      <c r="L37" s="91"/>
      <c r="M37" s="91"/>
      <c r="N37" s="91"/>
    </row>
    <row r="38" spans="1:14" s="93" customFormat="1" ht="25.5" customHeight="1" x14ac:dyDescent="0.2">
      <c r="A38" s="802" t="s">
        <v>215</v>
      </c>
      <c r="B38" s="802"/>
      <c r="C38" s="802"/>
      <c r="D38" s="802"/>
      <c r="E38" s="802"/>
      <c r="F38" s="802"/>
      <c r="G38" s="802"/>
      <c r="H38" s="802"/>
      <c r="I38" s="802"/>
      <c r="J38" s="802"/>
      <c r="K38" s="802"/>
      <c r="L38" s="802"/>
      <c r="M38" s="802"/>
      <c r="N38" s="802"/>
    </row>
    <row r="39" spans="1:14" s="93" customFormat="1" ht="13.5" customHeight="1" x14ac:dyDescent="0.2">
      <c r="A39" s="800" t="s">
        <v>211</v>
      </c>
      <c r="B39" s="800"/>
      <c r="C39" s="800"/>
      <c r="D39" s="800"/>
      <c r="E39" s="800"/>
      <c r="F39" s="800"/>
      <c r="G39" s="800"/>
      <c r="H39" s="800"/>
      <c r="I39" s="800"/>
      <c r="J39" s="800"/>
      <c r="K39" s="800"/>
      <c r="L39" s="800"/>
      <c r="M39" s="800"/>
      <c r="N39" s="800"/>
    </row>
    <row r="40" spans="1:14" s="93" customFormat="1" ht="13.5" customHeight="1" x14ac:dyDescent="0.2">
      <c r="A40" s="800" t="s">
        <v>212</v>
      </c>
      <c r="B40" s="800"/>
      <c r="C40" s="800"/>
      <c r="D40" s="800"/>
      <c r="E40" s="800"/>
      <c r="F40" s="800"/>
      <c r="G40" s="800"/>
      <c r="H40" s="800"/>
      <c r="I40" s="800"/>
      <c r="J40" s="800"/>
      <c r="K40" s="800"/>
      <c r="L40" s="800"/>
      <c r="M40" s="800"/>
      <c r="N40" s="800"/>
    </row>
    <row r="41" spans="1:14" s="93" customFormat="1" x14ac:dyDescent="0.2">
      <c r="A41" s="801" t="s">
        <v>704</v>
      </c>
      <c r="B41" s="802"/>
      <c r="C41" s="802"/>
      <c r="D41" s="802"/>
      <c r="E41" s="802"/>
      <c r="F41" s="802"/>
      <c r="G41" s="802"/>
      <c r="H41" s="802"/>
      <c r="I41" s="802"/>
      <c r="J41" s="802"/>
      <c r="K41" s="802"/>
      <c r="L41" s="802"/>
      <c r="M41" s="802"/>
      <c r="N41" s="802"/>
    </row>
    <row r="42" spans="1:14" s="93" customFormat="1" x14ac:dyDescent="0.2">
      <c r="A42" s="803" t="s">
        <v>262</v>
      </c>
      <c r="B42" s="803"/>
      <c r="C42" s="803"/>
      <c r="D42" s="803"/>
      <c r="E42" s="803"/>
      <c r="F42" s="803"/>
      <c r="G42" s="803"/>
      <c r="H42" s="803"/>
      <c r="I42" s="803"/>
      <c r="J42" s="803"/>
      <c r="K42" s="803"/>
      <c r="L42" s="803"/>
      <c r="M42" s="803"/>
      <c r="N42" s="803"/>
    </row>
    <row r="43" spans="1:14" s="93" customFormat="1" ht="14.25" customHeight="1" x14ac:dyDescent="0.2">
      <c r="A43" s="799" t="s">
        <v>213</v>
      </c>
      <c r="B43" s="799"/>
      <c r="C43" s="799"/>
      <c r="D43" s="799"/>
      <c r="E43" s="799"/>
      <c r="F43" s="799"/>
      <c r="G43" s="799"/>
      <c r="H43" s="799"/>
      <c r="I43" s="799"/>
      <c r="J43" s="799"/>
      <c r="K43" s="799"/>
      <c r="L43" s="799"/>
      <c r="M43" s="799"/>
      <c r="N43" s="799"/>
    </row>
    <row r="45" spans="1:14" ht="11.25" customHeight="1" x14ac:dyDescent="0.2">
      <c r="A45" s="777" t="s">
        <v>440</v>
      </c>
      <c r="B45" s="778"/>
    </row>
  </sheetData>
  <mergeCells count="24">
    <mergeCell ref="A45:B45"/>
    <mergeCell ref="P1:R1"/>
    <mergeCell ref="A1:N1"/>
    <mergeCell ref="A43:N43"/>
    <mergeCell ref="A39:N39"/>
    <mergeCell ref="A40:N40"/>
    <mergeCell ref="A41:N41"/>
    <mergeCell ref="A42:N42"/>
    <mergeCell ref="A38:N38"/>
    <mergeCell ref="A3:A6"/>
    <mergeCell ref="B3:B6"/>
    <mergeCell ref="M3:M6"/>
    <mergeCell ref="C3:C6"/>
    <mergeCell ref="N3:N6"/>
    <mergeCell ref="K3:K6"/>
    <mergeCell ref="L3:L6"/>
    <mergeCell ref="D3:D6"/>
    <mergeCell ref="I4:I6"/>
    <mergeCell ref="J5:J6"/>
    <mergeCell ref="E3:E6"/>
    <mergeCell ref="F3:F6"/>
    <mergeCell ref="G3:G6"/>
    <mergeCell ref="H3:H6"/>
    <mergeCell ref="I3:J3"/>
  </mergeCells>
  <phoneticPr fontId="13" type="noConversion"/>
  <hyperlinks>
    <hyperlink ref="P1:R1" location="Contents!A1" display="Back to contents"/>
  </hyperlinks>
  <printOptions horizontalCentered="1"/>
  <pageMargins left="0.39370078740157483" right="0.39370078740157483" top="0.78740157480314965" bottom="0.78740157480314965" header="0.39370078740157483" footer="0"/>
  <pageSetup paperSize="9" scale="75" orientation="landscape" horizontalDpi="300" verticalDpi="300" r:id="rId1"/>
  <headerFooter alignWithMargins="0"/>
  <ignoredErrors>
    <ignoredError sqref="I8:J8 I32:J32 B33 I33:J33 C33:D33 B32:D32 B8:D8 K8:N8 K32:N32 K33:N33 B34:N34 E32:H33 B9:N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workbookViewId="0">
      <selection sqref="A1:Q1"/>
    </sheetView>
  </sheetViews>
  <sheetFormatPr defaultRowHeight="15" x14ac:dyDescent="0.2"/>
  <cols>
    <col min="1" max="1" width="22.83203125" style="94" customWidth="1"/>
    <col min="2" max="2" width="10.83203125" style="94" customWidth="1"/>
    <col min="3" max="3" width="2.5" style="94" customWidth="1"/>
    <col min="4" max="4" width="8.6640625" style="94" customWidth="1"/>
    <col min="5" max="5" width="9.1640625" style="94" customWidth="1"/>
    <col min="6" max="6" width="2.5" style="94" customWidth="1"/>
    <col min="7" max="8" width="8.5" style="94" customWidth="1"/>
    <col min="9" max="12" width="7.83203125" style="94" customWidth="1"/>
    <col min="13" max="13" width="8.5" style="94" customWidth="1"/>
    <col min="14" max="14" width="2" style="94" customWidth="1"/>
    <col min="15" max="17" width="10.83203125" style="94" customWidth="1"/>
    <col min="18" max="18" width="3.1640625" style="94" customWidth="1"/>
    <col min="19" max="16384" width="9.33203125" style="94"/>
  </cols>
  <sheetData>
    <row r="1" spans="1:25" ht="18" customHeight="1" x14ac:dyDescent="0.2">
      <c r="A1" s="786" t="s">
        <v>459</v>
      </c>
      <c r="B1" s="786"/>
      <c r="C1" s="786"/>
      <c r="D1" s="786"/>
      <c r="E1" s="786"/>
      <c r="F1" s="786"/>
      <c r="G1" s="786"/>
      <c r="H1" s="786"/>
      <c r="I1" s="786"/>
      <c r="J1" s="786"/>
      <c r="K1" s="786"/>
      <c r="L1" s="786"/>
      <c r="M1" s="786"/>
      <c r="N1" s="786"/>
      <c r="O1" s="786"/>
      <c r="P1" s="786"/>
      <c r="Q1" s="786"/>
      <c r="S1" s="756" t="s">
        <v>423</v>
      </c>
      <c r="T1" s="756"/>
      <c r="U1" s="756"/>
    </row>
    <row r="2" spans="1:25" x14ac:dyDescent="0.2">
      <c r="A2" s="16"/>
      <c r="B2" s="16"/>
      <c r="C2" s="16"/>
      <c r="D2" s="16"/>
      <c r="E2" s="16"/>
      <c r="F2" s="16"/>
      <c r="G2" s="16"/>
      <c r="H2" s="16"/>
      <c r="I2" s="16"/>
      <c r="J2" s="16"/>
      <c r="K2" s="16"/>
      <c r="L2" s="16"/>
      <c r="M2" s="2"/>
      <c r="N2" s="2"/>
      <c r="O2" s="2"/>
      <c r="P2" s="2"/>
      <c r="Q2" s="2"/>
    </row>
    <row r="3" spans="1:25" ht="21" customHeight="1" x14ac:dyDescent="0.2">
      <c r="A3" s="771" t="s">
        <v>20</v>
      </c>
      <c r="B3" s="768" t="s">
        <v>196</v>
      </c>
      <c r="C3" s="647"/>
      <c r="D3" s="814" t="s">
        <v>89</v>
      </c>
      <c r="E3" s="814"/>
      <c r="F3" s="648"/>
      <c r="G3" s="814" t="s">
        <v>726</v>
      </c>
      <c r="H3" s="814"/>
      <c r="I3" s="814"/>
      <c r="J3" s="814"/>
      <c r="K3" s="814"/>
      <c r="L3" s="814"/>
      <c r="M3" s="814"/>
      <c r="N3" s="648"/>
      <c r="O3" s="814" t="s">
        <v>91</v>
      </c>
      <c r="P3" s="814"/>
      <c r="Q3" s="814"/>
    </row>
    <row r="4" spans="1:25" ht="15" customHeight="1" x14ac:dyDescent="0.2">
      <c r="A4" s="772"/>
      <c r="B4" s="769"/>
      <c r="C4" s="649"/>
      <c r="D4" s="771" t="s">
        <v>88</v>
      </c>
      <c r="E4" s="771" t="s">
        <v>216</v>
      </c>
      <c r="F4" s="649"/>
      <c r="G4" s="817" t="s">
        <v>455</v>
      </c>
      <c r="H4" s="817" t="s">
        <v>456</v>
      </c>
      <c r="I4" s="815" t="s">
        <v>218</v>
      </c>
      <c r="J4" s="768" t="s">
        <v>219</v>
      </c>
      <c r="K4" s="768" t="s">
        <v>220</v>
      </c>
      <c r="L4" s="768" t="s">
        <v>457</v>
      </c>
      <c r="M4" s="815" t="s">
        <v>458</v>
      </c>
      <c r="N4" s="650"/>
      <c r="O4" s="815" t="s">
        <v>222</v>
      </c>
      <c r="P4" s="815" t="s">
        <v>93</v>
      </c>
      <c r="Q4" s="815" t="s">
        <v>223</v>
      </c>
    </row>
    <row r="5" spans="1:25" ht="29.25" customHeight="1" x14ac:dyDescent="0.2">
      <c r="A5" s="822"/>
      <c r="B5" s="813"/>
      <c r="C5" s="651"/>
      <c r="D5" s="822"/>
      <c r="E5" s="822"/>
      <c r="F5" s="651"/>
      <c r="G5" s="818"/>
      <c r="H5" s="818"/>
      <c r="I5" s="816"/>
      <c r="J5" s="813"/>
      <c r="K5" s="813"/>
      <c r="L5" s="813"/>
      <c r="M5" s="816"/>
      <c r="N5" s="651"/>
      <c r="O5" s="816"/>
      <c r="P5" s="816"/>
      <c r="Q5" s="816"/>
    </row>
    <row r="6" spans="1:25" x14ac:dyDescent="0.2">
      <c r="A6" s="77" t="s">
        <v>104</v>
      </c>
      <c r="B6" s="96"/>
      <c r="C6" s="96"/>
      <c r="D6" s="96"/>
      <c r="E6" s="96"/>
      <c r="F6" s="96"/>
      <c r="G6" s="96"/>
      <c r="H6" s="96"/>
      <c r="I6" s="96"/>
      <c r="J6" s="96"/>
      <c r="K6" s="96"/>
      <c r="L6" s="96"/>
      <c r="M6" s="96"/>
      <c r="N6" s="96"/>
      <c r="O6" s="97"/>
      <c r="P6" s="97"/>
      <c r="Q6" s="97"/>
    </row>
    <row r="7" spans="1:25" x14ac:dyDescent="0.2">
      <c r="A7" s="29" t="s">
        <v>173</v>
      </c>
      <c r="B7" s="96">
        <f>AVERAGE(B10:B14)</f>
        <v>260</v>
      </c>
      <c r="C7" s="96"/>
      <c r="D7" s="96">
        <f t="shared" ref="D7:K7" si="0">AVERAGE(D10:D14)</f>
        <v>206.8</v>
      </c>
      <c r="E7" s="96">
        <f t="shared" si="0"/>
        <v>53.2</v>
      </c>
      <c r="F7" s="96"/>
      <c r="G7" s="820">
        <v>83</v>
      </c>
      <c r="H7" s="820"/>
      <c r="I7" s="96">
        <f t="shared" si="0"/>
        <v>107.8</v>
      </c>
      <c r="J7" s="96">
        <f t="shared" si="0"/>
        <v>46.2</v>
      </c>
      <c r="K7" s="96">
        <f t="shared" si="0"/>
        <v>12.4</v>
      </c>
      <c r="L7" s="820">
        <v>10</v>
      </c>
      <c r="M7" s="820"/>
      <c r="N7" s="96"/>
      <c r="O7" s="608" t="s">
        <v>85</v>
      </c>
      <c r="P7" s="608" t="s">
        <v>85</v>
      </c>
      <c r="Q7" s="608" t="s">
        <v>85</v>
      </c>
    </row>
    <row r="8" spans="1:25" x14ac:dyDescent="0.2">
      <c r="A8" s="237" t="s">
        <v>460</v>
      </c>
      <c r="B8" s="96">
        <f>AVERAGE(B14:B18)</f>
        <v>335.8</v>
      </c>
      <c r="C8" s="96"/>
      <c r="D8" s="96">
        <f t="shared" ref="D8:M8" si="1">AVERAGE(D14:D18)</f>
        <v>274.39999999999998</v>
      </c>
      <c r="E8" s="96">
        <f t="shared" si="1"/>
        <v>61.4</v>
      </c>
      <c r="F8" s="96"/>
      <c r="G8" s="96">
        <f t="shared" si="1"/>
        <v>0.2</v>
      </c>
      <c r="H8" s="96">
        <f t="shared" si="1"/>
        <v>82.2</v>
      </c>
      <c r="I8" s="96">
        <f t="shared" si="1"/>
        <v>136</v>
      </c>
      <c r="J8" s="96">
        <f t="shared" si="1"/>
        <v>80.8</v>
      </c>
      <c r="K8" s="96">
        <f t="shared" si="1"/>
        <v>25.8</v>
      </c>
      <c r="L8" s="96">
        <f t="shared" si="1"/>
        <v>6.2</v>
      </c>
      <c r="M8" s="96">
        <f t="shared" si="1"/>
        <v>5.2</v>
      </c>
      <c r="N8" s="96"/>
      <c r="O8" s="608" t="s">
        <v>85</v>
      </c>
      <c r="P8" s="608" t="s">
        <v>85</v>
      </c>
      <c r="Q8" s="608" t="s">
        <v>85</v>
      </c>
    </row>
    <row r="9" spans="1:25" x14ac:dyDescent="0.2">
      <c r="A9" s="65"/>
      <c r="B9" s="96"/>
      <c r="C9" s="96"/>
      <c r="D9" s="96"/>
      <c r="E9" s="96"/>
      <c r="F9" s="96"/>
      <c r="G9" s="96"/>
      <c r="H9" s="96"/>
      <c r="I9" s="96"/>
      <c r="J9" s="96"/>
      <c r="K9" s="96"/>
      <c r="L9" s="96"/>
      <c r="M9" s="96"/>
      <c r="N9" s="96"/>
      <c r="O9" s="97"/>
      <c r="P9" s="97"/>
      <c r="Q9" s="97"/>
    </row>
    <row r="10" spans="1:25" ht="14.25" customHeight="1" x14ac:dyDescent="0.2">
      <c r="A10" s="98">
        <v>1996</v>
      </c>
      <c r="B10" s="99">
        <v>244</v>
      </c>
      <c r="C10" s="100"/>
      <c r="D10" s="99">
        <v>185</v>
      </c>
      <c r="E10" s="99">
        <v>59</v>
      </c>
      <c r="F10" s="101"/>
      <c r="G10" s="821">
        <v>86</v>
      </c>
      <c r="H10" s="821"/>
      <c r="I10" s="99">
        <v>103</v>
      </c>
      <c r="J10" s="99">
        <v>32</v>
      </c>
      <c r="K10" s="99">
        <v>13</v>
      </c>
      <c r="L10" s="821">
        <v>10</v>
      </c>
      <c r="M10" s="821"/>
      <c r="N10" s="102"/>
      <c r="O10" s="99">
        <v>22</v>
      </c>
      <c r="P10" s="99">
        <v>28</v>
      </c>
      <c r="Q10" s="99">
        <v>34</v>
      </c>
    </row>
    <row r="11" spans="1:25" ht="14.25" customHeight="1" x14ac:dyDescent="0.2">
      <c r="A11" s="98">
        <v>1997</v>
      </c>
      <c r="B11" s="99">
        <v>224</v>
      </c>
      <c r="C11" s="100"/>
      <c r="D11" s="99">
        <v>179</v>
      </c>
      <c r="E11" s="99">
        <v>45</v>
      </c>
      <c r="F11" s="101"/>
      <c r="G11" s="821">
        <v>76</v>
      </c>
      <c r="H11" s="821"/>
      <c r="I11" s="99">
        <v>89</v>
      </c>
      <c r="J11" s="99">
        <v>31</v>
      </c>
      <c r="K11" s="99">
        <v>14</v>
      </c>
      <c r="L11" s="821">
        <v>14</v>
      </c>
      <c r="M11" s="821"/>
      <c r="N11" s="102"/>
      <c r="O11" s="99">
        <v>23</v>
      </c>
      <c r="P11" s="99">
        <v>29</v>
      </c>
      <c r="Q11" s="99">
        <v>35</v>
      </c>
    </row>
    <row r="12" spans="1:25" ht="14.25" customHeight="1" x14ac:dyDescent="0.2">
      <c r="A12" s="98">
        <v>1998</v>
      </c>
      <c r="B12" s="99">
        <v>249</v>
      </c>
      <c r="C12" s="100"/>
      <c r="D12" s="99">
        <v>194</v>
      </c>
      <c r="E12" s="99">
        <v>55</v>
      </c>
      <c r="F12" s="101"/>
      <c r="G12" s="821">
        <v>88</v>
      </c>
      <c r="H12" s="821"/>
      <c r="I12" s="99">
        <v>103</v>
      </c>
      <c r="J12" s="99">
        <v>37</v>
      </c>
      <c r="K12" s="99">
        <v>9</v>
      </c>
      <c r="L12" s="821">
        <v>12</v>
      </c>
      <c r="M12" s="821"/>
      <c r="N12" s="102"/>
      <c r="O12" s="99">
        <v>23</v>
      </c>
      <c r="P12" s="99">
        <v>27</v>
      </c>
      <c r="Q12" s="99">
        <v>34</v>
      </c>
    </row>
    <row r="13" spans="1:25" ht="14.25" customHeight="1" x14ac:dyDescent="0.2">
      <c r="A13" s="98">
        <v>1999</v>
      </c>
      <c r="B13" s="99">
        <v>291</v>
      </c>
      <c r="C13" s="100"/>
      <c r="D13" s="99">
        <v>237</v>
      </c>
      <c r="E13" s="99">
        <v>54</v>
      </c>
      <c r="F13" s="101"/>
      <c r="G13" s="819">
        <v>94</v>
      </c>
      <c r="H13" s="819"/>
      <c r="I13" s="99">
        <v>118</v>
      </c>
      <c r="J13" s="99">
        <v>62</v>
      </c>
      <c r="K13" s="99">
        <v>10</v>
      </c>
      <c r="L13" s="819">
        <v>7</v>
      </c>
      <c r="M13" s="819"/>
      <c r="N13" s="102"/>
      <c r="O13" s="99">
        <v>23</v>
      </c>
      <c r="P13" s="99">
        <v>28</v>
      </c>
      <c r="Q13" s="99">
        <v>35</v>
      </c>
    </row>
    <row r="14" spans="1:25" ht="14.25" customHeight="1" x14ac:dyDescent="0.2">
      <c r="A14" s="98">
        <v>2000</v>
      </c>
      <c r="B14" s="99">
        <v>292</v>
      </c>
      <c r="C14" s="100"/>
      <c r="D14" s="99">
        <v>239</v>
      </c>
      <c r="E14" s="99">
        <v>53</v>
      </c>
      <c r="F14" s="101"/>
      <c r="G14" s="99">
        <v>0</v>
      </c>
      <c r="H14" s="99">
        <v>73</v>
      </c>
      <c r="I14" s="99">
        <v>126</v>
      </c>
      <c r="J14" s="99">
        <v>69</v>
      </c>
      <c r="K14" s="99">
        <v>16</v>
      </c>
      <c r="L14" s="99">
        <v>3</v>
      </c>
      <c r="M14" s="99">
        <v>5</v>
      </c>
      <c r="N14" s="102"/>
      <c r="O14" s="99">
        <v>25</v>
      </c>
      <c r="P14" s="99">
        <v>30</v>
      </c>
      <c r="Q14" s="99">
        <v>36</v>
      </c>
      <c r="S14" s="37"/>
      <c r="T14" s="37"/>
      <c r="U14" s="37"/>
      <c r="W14" s="103"/>
      <c r="X14" s="103"/>
      <c r="Y14" s="103"/>
    </row>
    <row r="15" spans="1:25" ht="14.25" customHeight="1" x14ac:dyDescent="0.2">
      <c r="A15" s="98">
        <v>2001</v>
      </c>
      <c r="B15" s="99">
        <v>332</v>
      </c>
      <c r="C15" s="100"/>
      <c r="D15" s="99">
        <v>267</v>
      </c>
      <c r="E15" s="99">
        <v>65</v>
      </c>
      <c r="F15" s="101"/>
      <c r="G15" s="99">
        <v>1</v>
      </c>
      <c r="H15" s="99">
        <v>79</v>
      </c>
      <c r="I15" s="99">
        <v>140</v>
      </c>
      <c r="J15" s="99">
        <v>70</v>
      </c>
      <c r="K15" s="99">
        <v>31</v>
      </c>
      <c r="L15" s="99">
        <v>8</v>
      </c>
      <c r="M15" s="99">
        <v>4</v>
      </c>
      <c r="N15" s="102"/>
      <c r="O15" s="99">
        <v>25</v>
      </c>
      <c r="P15" s="99">
        <v>31</v>
      </c>
      <c r="Q15" s="99">
        <v>38</v>
      </c>
      <c r="S15" s="38"/>
      <c r="T15" s="38"/>
      <c r="U15" s="38"/>
      <c r="W15" s="103"/>
      <c r="X15" s="103"/>
      <c r="Y15" s="103"/>
    </row>
    <row r="16" spans="1:25" ht="14.25" customHeight="1" x14ac:dyDescent="0.2">
      <c r="A16" s="98">
        <v>2002</v>
      </c>
      <c r="B16" s="99">
        <v>382</v>
      </c>
      <c r="C16" s="100"/>
      <c r="D16" s="99">
        <v>321</v>
      </c>
      <c r="E16" s="99">
        <v>61</v>
      </c>
      <c r="F16" s="101"/>
      <c r="G16" s="99">
        <v>0</v>
      </c>
      <c r="H16" s="99">
        <v>100</v>
      </c>
      <c r="I16" s="99">
        <v>153</v>
      </c>
      <c r="J16" s="99">
        <v>92</v>
      </c>
      <c r="K16" s="99">
        <v>27</v>
      </c>
      <c r="L16" s="99">
        <v>7</v>
      </c>
      <c r="M16" s="99">
        <v>3</v>
      </c>
      <c r="N16" s="102"/>
      <c r="O16" s="99">
        <v>24</v>
      </c>
      <c r="P16" s="99">
        <v>30</v>
      </c>
      <c r="Q16" s="99">
        <v>37</v>
      </c>
      <c r="S16" s="38"/>
      <c r="T16" s="38"/>
      <c r="U16" s="38"/>
      <c r="W16" s="103"/>
      <c r="X16" s="103"/>
      <c r="Y16" s="103"/>
    </row>
    <row r="17" spans="1:25" ht="14.25" customHeight="1" x14ac:dyDescent="0.2">
      <c r="A17" s="98">
        <v>2003</v>
      </c>
      <c r="B17" s="99">
        <v>317</v>
      </c>
      <c r="C17" s="100"/>
      <c r="D17" s="99">
        <v>256</v>
      </c>
      <c r="E17" s="99">
        <v>61</v>
      </c>
      <c r="F17" s="101"/>
      <c r="G17" s="99">
        <v>0</v>
      </c>
      <c r="H17" s="99">
        <v>78</v>
      </c>
      <c r="I17" s="99">
        <v>123</v>
      </c>
      <c r="J17" s="99">
        <v>81</v>
      </c>
      <c r="K17" s="99">
        <v>20</v>
      </c>
      <c r="L17" s="99">
        <v>11</v>
      </c>
      <c r="M17" s="99">
        <v>6</v>
      </c>
      <c r="N17" s="102"/>
      <c r="O17" s="99">
        <v>25</v>
      </c>
      <c r="P17" s="99">
        <v>31</v>
      </c>
      <c r="Q17" s="99">
        <v>37</v>
      </c>
      <c r="S17" s="38"/>
      <c r="T17" s="38"/>
      <c r="U17" s="38"/>
      <c r="W17" s="103"/>
      <c r="X17" s="103"/>
      <c r="Y17" s="103"/>
    </row>
    <row r="18" spans="1:25" ht="14.25" customHeight="1" x14ac:dyDescent="0.2">
      <c r="A18" s="98">
        <v>2004</v>
      </c>
      <c r="B18" s="99">
        <v>356</v>
      </c>
      <c r="C18" s="100"/>
      <c r="D18" s="99">
        <v>289</v>
      </c>
      <c r="E18" s="99">
        <v>67</v>
      </c>
      <c r="F18" s="101"/>
      <c r="G18" s="99">
        <v>0</v>
      </c>
      <c r="H18" s="99">
        <v>81</v>
      </c>
      <c r="I18" s="99">
        <v>138</v>
      </c>
      <c r="J18" s="99">
        <v>92</v>
      </c>
      <c r="K18" s="99">
        <v>35</v>
      </c>
      <c r="L18" s="99">
        <v>2</v>
      </c>
      <c r="M18" s="99">
        <v>8</v>
      </c>
      <c r="N18" s="102"/>
      <c r="O18" s="99">
        <v>25</v>
      </c>
      <c r="P18" s="99">
        <v>31</v>
      </c>
      <c r="Q18" s="99">
        <v>38</v>
      </c>
      <c r="S18" s="38"/>
      <c r="T18" s="38"/>
      <c r="U18" s="38"/>
      <c r="W18" s="103"/>
      <c r="X18" s="103"/>
      <c r="Y18" s="103"/>
    </row>
    <row r="19" spans="1:25" ht="14.25" customHeight="1" x14ac:dyDescent="0.2">
      <c r="A19" s="98">
        <v>2005</v>
      </c>
      <c r="B19" s="99">
        <v>336</v>
      </c>
      <c r="C19" s="100"/>
      <c r="D19" s="99">
        <v>259</v>
      </c>
      <c r="E19" s="99">
        <v>77</v>
      </c>
      <c r="F19" s="101"/>
      <c r="G19" s="99">
        <v>1</v>
      </c>
      <c r="H19" s="99">
        <v>47</v>
      </c>
      <c r="I19" s="99">
        <v>104</v>
      </c>
      <c r="J19" s="99">
        <v>126</v>
      </c>
      <c r="K19" s="99">
        <v>37</v>
      </c>
      <c r="L19" s="99">
        <v>11</v>
      </c>
      <c r="M19" s="99">
        <v>10</v>
      </c>
      <c r="N19" s="102"/>
      <c r="O19" s="99">
        <v>28</v>
      </c>
      <c r="P19" s="99">
        <v>36</v>
      </c>
      <c r="Q19" s="99">
        <v>41</v>
      </c>
      <c r="S19" s="38"/>
      <c r="T19" s="38"/>
      <c r="U19" s="38"/>
      <c r="W19" s="103"/>
      <c r="X19" s="103"/>
      <c r="Y19" s="103"/>
    </row>
    <row r="20" spans="1:25" ht="14.25" customHeight="1" x14ac:dyDescent="0.2">
      <c r="A20" s="98">
        <v>2006</v>
      </c>
      <c r="B20" s="99">
        <v>421</v>
      </c>
      <c r="C20" s="100"/>
      <c r="D20" s="99">
        <v>334</v>
      </c>
      <c r="E20" s="99">
        <v>87</v>
      </c>
      <c r="F20" s="101"/>
      <c r="G20" s="99">
        <v>0</v>
      </c>
      <c r="H20" s="99">
        <v>69</v>
      </c>
      <c r="I20" s="99">
        <v>154</v>
      </c>
      <c r="J20" s="99">
        <v>127</v>
      </c>
      <c r="K20" s="99">
        <v>54</v>
      </c>
      <c r="L20" s="99">
        <v>15</v>
      </c>
      <c r="M20" s="99">
        <v>1</v>
      </c>
      <c r="N20" s="102"/>
      <c r="O20" s="99">
        <v>27</v>
      </c>
      <c r="P20" s="99">
        <v>34</v>
      </c>
      <c r="Q20" s="99">
        <v>40</v>
      </c>
      <c r="S20" s="38"/>
      <c r="T20" s="38"/>
      <c r="U20" s="38"/>
      <c r="W20" s="103"/>
      <c r="X20" s="103"/>
      <c r="Y20" s="103"/>
    </row>
    <row r="21" spans="1:25" ht="14.25" customHeight="1" x14ac:dyDescent="0.2">
      <c r="A21" s="98">
        <v>2007</v>
      </c>
      <c r="B21" s="99">
        <v>455</v>
      </c>
      <c r="C21" s="104"/>
      <c r="D21" s="99">
        <v>393</v>
      </c>
      <c r="E21" s="99">
        <v>62</v>
      </c>
      <c r="F21" s="105"/>
      <c r="G21" s="99">
        <v>0</v>
      </c>
      <c r="H21" s="99">
        <v>94</v>
      </c>
      <c r="I21" s="99">
        <v>149</v>
      </c>
      <c r="J21" s="99">
        <v>149</v>
      </c>
      <c r="K21" s="99">
        <v>45</v>
      </c>
      <c r="L21" s="99">
        <v>11</v>
      </c>
      <c r="M21" s="99">
        <v>7</v>
      </c>
      <c r="N21" s="105"/>
      <c r="O21" s="99">
        <v>26</v>
      </c>
      <c r="P21" s="99">
        <v>34</v>
      </c>
      <c r="Q21" s="99">
        <v>41</v>
      </c>
      <c r="S21" s="38"/>
      <c r="T21" s="38"/>
      <c r="U21" s="38"/>
      <c r="W21" s="103"/>
      <c r="X21" s="103"/>
      <c r="Y21" s="103"/>
    </row>
    <row r="22" spans="1:25" ht="14.25" customHeight="1" x14ac:dyDescent="0.2">
      <c r="A22" s="98">
        <v>2008</v>
      </c>
      <c r="B22" s="99">
        <v>574</v>
      </c>
      <c r="C22" s="104"/>
      <c r="D22" s="99">
        <v>461</v>
      </c>
      <c r="E22" s="99">
        <v>113</v>
      </c>
      <c r="F22" s="105"/>
      <c r="G22" s="99">
        <v>0</v>
      </c>
      <c r="H22" s="99">
        <v>92</v>
      </c>
      <c r="I22" s="99">
        <v>211</v>
      </c>
      <c r="J22" s="99">
        <v>174</v>
      </c>
      <c r="K22" s="99">
        <v>71</v>
      </c>
      <c r="L22" s="99">
        <v>17</v>
      </c>
      <c r="M22" s="99">
        <v>9</v>
      </c>
      <c r="N22" s="105"/>
      <c r="O22" s="99">
        <v>27</v>
      </c>
      <c r="P22" s="99">
        <v>34</v>
      </c>
      <c r="Q22" s="99">
        <v>41</v>
      </c>
      <c r="S22" s="38"/>
      <c r="T22" s="38"/>
      <c r="U22" s="38"/>
      <c r="W22" s="103"/>
      <c r="X22" s="103"/>
      <c r="Y22" s="103"/>
    </row>
    <row r="23" spans="1:25" ht="14.25" customHeight="1" x14ac:dyDescent="0.2">
      <c r="A23" s="98">
        <v>2009</v>
      </c>
      <c r="B23" s="99">
        <v>545</v>
      </c>
      <c r="C23" s="99"/>
      <c r="D23" s="99">
        <v>413</v>
      </c>
      <c r="E23" s="99">
        <v>132</v>
      </c>
      <c r="F23" s="99"/>
      <c r="G23" s="99">
        <v>2</v>
      </c>
      <c r="H23" s="99">
        <v>69</v>
      </c>
      <c r="I23" s="99">
        <v>178</v>
      </c>
      <c r="J23" s="99">
        <v>189</v>
      </c>
      <c r="K23" s="99">
        <v>78</v>
      </c>
      <c r="L23" s="99">
        <v>20</v>
      </c>
      <c r="M23" s="99">
        <v>9</v>
      </c>
      <c r="N23" s="99"/>
      <c r="O23" s="99">
        <v>28</v>
      </c>
      <c r="P23" s="99">
        <v>35</v>
      </c>
      <c r="Q23" s="99">
        <v>43</v>
      </c>
    </row>
    <row r="24" spans="1:25" ht="14.25" customHeight="1" x14ac:dyDescent="0.2">
      <c r="A24" s="98">
        <v>2010</v>
      </c>
      <c r="B24" s="106">
        <v>485</v>
      </c>
      <c r="C24" s="106"/>
      <c r="D24" s="106">
        <v>363</v>
      </c>
      <c r="E24" s="106">
        <v>122</v>
      </c>
      <c r="F24" s="106"/>
      <c r="G24" s="106">
        <v>0</v>
      </c>
      <c r="H24" s="106">
        <v>65</v>
      </c>
      <c r="I24" s="106">
        <v>161</v>
      </c>
      <c r="J24" s="106">
        <v>158</v>
      </c>
      <c r="K24" s="106">
        <v>76</v>
      </c>
      <c r="L24" s="106">
        <v>20</v>
      </c>
      <c r="M24" s="106">
        <v>5</v>
      </c>
      <c r="N24" s="106"/>
      <c r="O24" s="106">
        <v>28</v>
      </c>
      <c r="P24" s="106">
        <v>35</v>
      </c>
      <c r="Q24" s="106">
        <v>43</v>
      </c>
    </row>
    <row r="25" spans="1:25" ht="14.25" customHeight="1" x14ac:dyDescent="0.2">
      <c r="A25" s="98">
        <v>2011</v>
      </c>
      <c r="B25" s="106">
        <v>584</v>
      </c>
      <c r="C25" s="106"/>
      <c r="D25" s="106">
        <v>429</v>
      </c>
      <c r="E25" s="106">
        <v>155</v>
      </c>
      <c r="F25" s="106"/>
      <c r="G25" s="106">
        <v>0</v>
      </c>
      <c r="H25" s="106">
        <v>58</v>
      </c>
      <c r="I25" s="106">
        <v>184</v>
      </c>
      <c r="J25" s="106">
        <v>212</v>
      </c>
      <c r="K25" s="106">
        <v>94</v>
      </c>
      <c r="L25" s="106">
        <v>26</v>
      </c>
      <c r="M25" s="106">
        <v>10</v>
      </c>
      <c r="N25" s="106"/>
      <c r="O25" s="106">
        <v>30</v>
      </c>
      <c r="P25" s="106">
        <v>37</v>
      </c>
      <c r="Q25" s="106">
        <v>43</v>
      </c>
    </row>
    <row r="26" spans="1:25" ht="14.25" customHeight="1" x14ac:dyDescent="0.2">
      <c r="A26" s="98">
        <v>2012</v>
      </c>
      <c r="B26" s="106">
        <v>581</v>
      </c>
      <c r="C26" s="106"/>
      <c r="D26" s="106">
        <v>416</v>
      </c>
      <c r="E26" s="106">
        <v>165</v>
      </c>
      <c r="F26" s="106"/>
      <c r="G26" s="106">
        <v>0</v>
      </c>
      <c r="H26" s="106">
        <v>46</v>
      </c>
      <c r="I26" s="106">
        <v>171</v>
      </c>
      <c r="J26" s="106">
        <v>199</v>
      </c>
      <c r="K26" s="106">
        <v>115</v>
      </c>
      <c r="L26" s="106">
        <v>34</v>
      </c>
      <c r="M26" s="106">
        <v>16</v>
      </c>
      <c r="N26" s="106"/>
      <c r="O26" s="106">
        <v>31</v>
      </c>
      <c r="P26" s="106">
        <v>38</v>
      </c>
      <c r="Q26" s="106">
        <v>46</v>
      </c>
    </row>
    <row r="27" spans="1:25" ht="14.25" customHeight="1" x14ac:dyDescent="0.2">
      <c r="A27" s="98">
        <v>2013</v>
      </c>
      <c r="B27" s="106">
        <v>527</v>
      </c>
      <c r="C27" s="106"/>
      <c r="D27" s="106">
        <v>393</v>
      </c>
      <c r="E27" s="106">
        <v>134</v>
      </c>
      <c r="F27" s="106"/>
      <c r="G27" s="106">
        <v>0</v>
      </c>
      <c r="H27" s="106">
        <v>32</v>
      </c>
      <c r="I27" s="106">
        <v>138</v>
      </c>
      <c r="J27" s="106">
        <v>184</v>
      </c>
      <c r="K27" s="106">
        <v>125</v>
      </c>
      <c r="L27" s="106">
        <v>39</v>
      </c>
      <c r="M27" s="106">
        <v>9</v>
      </c>
      <c r="N27" s="106"/>
      <c r="O27" s="106">
        <v>32</v>
      </c>
      <c r="P27" s="106">
        <v>40</v>
      </c>
      <c r="Q27" s="106">
        <v>47</v>
      </c>
    </row>
    <row r="28" spans="1:25" ht="14.25" customHeight="1" x14ac:dyDescent="0.2">
      <c r="A28" s="98">
        <v>2014</v>
      </c>
      <c r="B28" s="106">
        <v>613</v>
      </c>
      <c r="C28" s="106"/>
      <c r="D28" s="106">
        <v>452</v>
      </c>
      <c r="E28" s="106">
        <v>161</v>
      </c>
      <c r="F28" s="106"/>
      <c r="G28" s="106">
        <v>1</v>
      </c>
      <c r="H28" s="106">
        <v>46</v>
      </c>
      <c r="I28" s="106">
        <v>157</v>
      </c>
      <c r="J28" s="106">
        <v>213</v>
      </c>
      <c r="K28" s="106">
        <v>148</v>
      </c>
      <c r="L28" s="106">
        <v>36</v>
      </c>
      <c r="M28" s="106">
        <v>12</v>
      </c>
      <c r="N28" s="106"/>
      <c r="O28" s="106">
        <v>32</v>
      </c>
      <c r="P28" s="106">
        <v>40</v>
      </c>
      <c r="Q28" s="106">
        <v>47</v>
      </c>
    </row>
    <row r="29" spans="1:25" ht="31.5" customHeight="1" x14ac:dyDescent="0.2">
      <c r="A29" s="72" t="s">
        <v>461</v>
      </c>
      <c r="B29" s="106">
        <f>AVERAGE(B24:B28)</f>
        <v>558</v>
      </c>
      <c r="C29" s="106"/>
      <c r="D29" s="106">
        <f t="shared" ref="D29:M29" si="2">AVERAGE(D24:D28)</f>
        <v>410.6</v>
      </c>
      <c r="E29" s="106">
        <f t="shared" si="2"/>
        <v>147.4</v>
      </c>
      <c r="F29" s="106"/>
      <c r="G29" s="106">
        <f t="shared" si="2"/>
        <v>0.2</v>
      </c>
      <c r="H29" s="106">
        <f t="shared" si="2"/>
        <v>49.4</v>
      </c>
      <c r="I29" s="106">
        <f t="shared" si="2"/>
        <v>162.19999999999999</v>
      </c>
      <c r="J29" s="106">
        <f t="shared" si="2"/>
        <v>193.2</v>
      </c>
      <c r="K29" s="106">
        <f t="shared" si="2"/>
        <v>111.6</v>
      </c>
      <c r="L29" s="106">
        <f t="shared" si="2"/>
        <v>31</v>
      </c>
      <c r="M29" s="106">
        <f t="shared" si="2"/>
        <v>10.4</v>
      </c>
      <c r="N29" s="106"/>
      <c r="O29" s="608" t="s">
        <v>85</v>
      </c>
      <c r="P29" s="608" t="s">
        <v>85</v>
      </c>
      <c r="Q29" s="608" t="s">
        <v>85</v>
      </c>
    </row>
    <row r="30" spans="1:25" ht="15" customHeight="1" x14ac:dyDescent="0.2">
      <c r="A30" s="21"/>
      <c r="B30" s="27"/>
      <c r="C30" s="21"/>
      <c r="D30" s="22"/>
      <c r="E30" s="23"/>
      <c r="F30" s="23"/>
      <c r="G30" s="23"/>
      <c r="H30" s="23"/>
      <c r="I30" s="23"/>
      <c r="J30" s="23"/>
      <c r="K30" s="23"/>
      <c r="L30" s="23"/>
      <c r="M30" s="23"/>
      <c r="N30" s="23"/>
      <c r="O30" s="23"/>
      <c r="P30" s="23"/>
      <c r="Q30" s="23"/>
    </row>
    <row r="31" spans="1:25" x14ac:dyDescent="0.2">
      <c r="A31" s="107"/>
      <c r="B31" s="107"/>
      <c r="C31" s="107"/>
      <c r="D31" s="107"/>
      <c r="E31" s="107"/>
      <c r="F31" s="107"/>
      <c r="G31" s="107"/>
      <c r="H31" s="107"/>
      <c r="I31" s="107"/>
      <c r="J31" s="107"/>
      <c r="K31" s="107"/>
      <c r="L31" s="107"/>
      <c r="M31" s="107"/>
      <c r="N31" s="107"/>
      <c r="O31" s="107"/>
      <c r="P31" s="107"/>
      <c r="Q31" s="107"/>
    </row>
    <row r="32" spans="1:25" x14ac:dyDescent="0.2">
      <c r="A32" s="108" t="s">
        <v>195</v>
      </c>
      <c r="B32" s="107"/>
      <c r="C32" s="107"/>
      <c r="D32" s="107"/>
      <c r="E32" s="107"/>
      <c r="F32" s="107"/>
      <c r="G32" s="107"/>
      <c r="H32" s="107"/>
      <c r="I32" s="107"/>
      <c r="J32" s="107"/>
      <c r="K32" s="107"/>
      <c r="L32" s="107"/>
      <c r="M32" s="107"/>
      <c r="N32" s="107"/>
      <c r="O32" s="107"/>
      <c r="P32" s="107"/>
      <c r="Q32" s="107"/>
    </row>
    <row r="33" spans="1:17" ht="24" customHeight="1" x14ac:dyDescent="0.2">
      <c r="A33" s="823" t="s">
        <v>727</v>
      </c>
      <c r="B33" s="824"/>
      <c r="C33" s="824"/>
      <c r="D33" s="824"/>
      <c r="E33" s="824"/>
      <c r="F33" s="824"/>
      <c r="G33" s="824"/>
      <c r="H33" s="824"/>
      <c r="I33" s="824"/>
      <c r="J33" s="824"/>
      <c r="K33" s="824"/>
      <c r="L33" s="824"/>
      <c r="M33" s="824"/>
      <c r="N33" s="824"/>
      <c r="O33" s="824"/>
      <c r="P33" s="824"/>
      <c r="Q33" s="824"/>
    </row>
    <row r="34" spans="1:17" x14ac:dyDescent="0.2">
      <c r="A34" s="109"/>
      <c r="B34" s="107"/>
      <c r="C34" s="107"/>
      <c r="D34" s="107"/>
      <c r="E34" s="107"/>
      <c r="F34" s="107"/>
      <c r="G34" s="107"/>
      <c r="H34" s="107"/>
      <c r="I34" s="107"/>
      <c r="J34" s="107"/>
      <c r="K34" s="107"/>
      <c r="L34" s="107"/>
      <c r="M34" s="107"/>
      <c r="N34" s="107"/>
      <c r="O34" s="107"/>
      <c r="P34" s="107"/>
      <c r="Q34" s="107"/>
    </row>
    <row r="35" spans="1:17" x14ac:dyDescent="0.2">
      <c r="A35" s="777" t="s">
        <v>440</v>
      </c>
      <c r="B35" s="778"/>
      <c r="C35" s="107"/>
      <c r="D35" s="107"/>
      <c r="E35" s="107"/>
      <c r="F35" s="107"/>
      <c r="G35" s="107"/>
      <c r="H35" s="107"/>
      <c r="I35" s="107"/>
      <c r="J35" s="107"/>
      <c r="K35" s="107"/>
      <c r="L35" s="107"/>
      <c r="M35" s="107"/>
      <c r="N35" s="107"/>
      <c r="O35" s="107"/>
      <c r="P35" s="107"/>
      <c r="Q35" s="107"/>
    </row>
  </sheetData>
  <mergeCells count="31">
    <mergeCell ref="A35:B35"/>
    <mergeCell ref="G7:H7"/>
    <mergeCell ref="G10:H10"/>
    <mergeCell ref="G11:H11"/>
    <mergeCell ref="G12:H12"/>
    <mergeCell ref="G13:H13"/>
    <mergeCell ref="A33:Q33"/>
    <mergeCell ref="S1:U1"/>
    <mergeCell ref="A1:Q1"/>
    <mergeCell ref="L13:M13"/>
    <mergeCell ref="L7:M7"/>
    <mergeCell ref="L10:M10"/>
    <mergeCell ref="L11:M11"/>
    <mergeCell ref="L12:M12"/>
    <mergeCell ref="A3:A5"/>
    <mergeCell ref="M4:M5"/>
    <mergeCell ref="I4:I5"/>
    <mergeCell ref="D4:D5"/>
    <mergeCell ref="E4:E5"/>
    <mergeCell ref="H4:H5"/>
    <mergeCell ref="L4:L5"/>
    <mergeCell ref="Q4:Q5"/>
    <mergeCell ref="P4:P5"/>
    <mergeCell ref="B3:B5"/>
    <mergeCell ref="D3:E3"/>
    <mergeCell ref="O4:O5"/>
    <mergeCell ref="J4:J5"/>
    <mergeCell ref="K4:K5"/>
    <mergeCell ref="G3:M3"/>
    <mergeCell ref="O3:Q3"/>
    <mergeCell ref="G4:G5"/>
  </mergeCells>
  <phoneticPr fontId="13" type="noConversion"/>
  <hyperlinks>
    <hyperlink ref="S1:U1" location="Contents!A1" display="Back to contents"/>
  </hyperlinks>
  <pageMargins left="0.75" right="0.75" top="1" bottom="1" header="0.5" footer="0.5"/>
  <pageSetup paperSize="9" scale="71" orientation="portrait" r:id="rId1"/>
  <headerFooter alignWithMargins="0"/>
  <ignoredErrors>
    <ignoredError sqref="B7:F7 I7:K7 B29:M29 B8:M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workbookViewId="0">
      <selection sqref="A1:I1"/>
    </sheetView>
  </sheetViews>
  <sheetFormatPr defaultRowHeight="11.25" x14ac:dyDescent="0.2"/>
  <cols>
    <col min="1" max="1" width="16.5" style="110" customWidth="1"/>
    <col min="2" max="2" width="17.1640625" style="110" customWidth="1"/>
    <col min="3" max="3" width="17.33203125" style="110" customWidth="1"/>
    <col min="4" max="4" width="15.1640625" style="110" customWidth="1"/>
    <col min="5" max="5" width="17.5" style="110" customWidth="1"/>
    <col min="6" max="6" width="14.5" style="110" customWidth="1"/>
    <col min="7" max="7" width="18.6640625" style="110" customWidth="1"/>
    <col min="8" max="8" width="1.83203125" style="110" customWidth="1"/>
    <col min="9" max="16384" width="9.33203125" style="110"/>
  </cols>
  <sheetData>
    <row r="1" spans="1:13" ht="18.75" x14ac:dyDescent="0.2">
      <c r="A1" s="786" t="s">
        <v>462</v>
      </c>
      <c r="B1" s="828"/>
      <c r="C1" s="828"/>
      <c r="D1" s="828"/>
      <c r="E1" s="828"/>
      <c r="F1" s="828"/>
      <c r="G1" s="828"/>
      <c r="H1" s="828"/>
      <c r="I1" s="828"/>
      <c r="K1" s="756" t="s">
        <v>423</v>
      </c>
      <c r="L1" s="756"/>
      <c r="M1" s="756"/>
    </row>
    <row r="2" spans="1:13" ht="15" customHeight="1" x14ac:dyDescent="0.25">
      <c r="A2" s="6"/>
      <c r="B2" s="5"/>
      <c r="C2" s="5"/>
      <c r="D2" s="5"/>
      <c r="E2" s="5"/>
      <c r="F2" s="5"/>
      <c r="G2" s="8"/>
    </row>
    <row r="3" spans="1:13" s="111" customFormat="1" ht="15.75" customHeight="1" x14ac:dyDescent="0.2">
      <c r="A3" s="656"/>
      <c r="B3" s="768" t="s">
        <v>198</v>
      </c>
      <c r="C3" s="833" t="s">
        <v>172</v>
      </c>
      <c r="D3" s="833"/>
      <c r="E3" s="833"/>
      <c r="F3" s="833"/>
      <c r="G3" s="833"/>
    </row>
    <row r="4" spans="1:13" s="111" customFormat="1" ht="12.75" customHeight="1" x14ac:dyDescent="0.2">
      <c r="A4" s="655"/>
      <c r="B4" s="836"/>
      <c r="C4" s="838" t="s">
        <v>40</v>
      </c>
      <c r="D4" s="834" t="s">
        <v>199</v>
      </c>
      <c r="E4" s="834" t="s">
        <v>200</v>
      </c>
      <c r="F4" s="834" t="s">
        <v>201</v>
      </c>
      <c r="G4" s="834" t="s">
        <v>202</v>
      </c>
    </row>
    <row r="5" spans="1:13" s="111" customFormat="1" ht="15.75" customHeight="1" x14ac:dyDescent="0.2">
      <c r="A5" s="654"/>
      <c r="B5" s="836"/>
      <c r="C5" s="839"/>
      <c r="D5" s="835"/>
      <c r="E5" s="835"/>
      <c r="F5" s="835"/>
      <c r="G5" s="835"/>
    </row>
    <row r="6" spans="1:13" s="111" customFormat="1" ht="12.75" x14ac:dyDescent="0.2">
      <c r="A6" s="657"/>
      <c r="B6" s="837"/>
      <c r="C6" s="652" t="s">
        <v>44</v>
      </c>
      <c r="D6" s="652" t="s">
        <v>41</v>
      </c>
      <c r="E6" s="652" t="s">
        <v>42</v>
      </c>
      <c r="F6" s="652" t="s">
        <v>49</v>
      </c>
      <c r="G6" s="653" t="s">
        <v>43</v>
      </c>
    </row>
    <row r="7" spans="1:13" s="111" customFormat="1" ht="6" customHeight="1" x14ac:dyDescent="0.2">
      <c r="A7" s="112"/>
      <c r="B7" s="59"/>
      <c r="C7" s="113"/>
      <c r="D7" s="113"/>
      <c r="E7" s="113"/>
      <c r="F7" s="113"/>
      <c r="G7" s="114"/>
    </row>
    <row r="8" spans="1:13" s="111" customFormat="1" ht="13.5" customHeight="1" x14ac:dyDescent="0.2">
      <c r="A8" s="829" t="s">
        <v>307</v>
      </c>
      <c r="B8" s="830"/>
      <c r="C8" s="113"/>
      <c r="D8" s="113"/>
      <c r="E8" s="113"/>
      <c r="F8" s="113"/>
      <c r="G8" s="114"/>
    </row>
    <row r="9" spans="1:13" s="111" customFormat="1" ht="6" customHeight="1" x14ac:dyDescent="0.2">
      <c r="A9" s="112"/>
      <c r="B9" s="59"/>
      <c r="C9" s="113"/>
      <c r="D9" s="113"/>
      <c r="E9" s="113"/>
      <c r="F9" s="113"/>
      <c r="G9" s="114"/>
    </row>
    <row r="10" spans="1:13" s="111" customFormat="1" ht="12.75" x14ac:dyDescent="0.2">
      <c r="A10" s="276" t="s">
        <v>82</v>
      </c>
      <c r="B10" s="116">
        <v>613</v>
      </c>
      <c r="C10" s="117">
        <v>32</v>
      </c>
      <c r="D10" s="117">
        <v>470</v>
      </c>
      <c r="E10" s="117">
        <v>45</v>
      </c>
      <c r="F10" s="117">
        <v>0</v>
      </c>
      <c r="G10" s="117">
        <v>66</v>
      </c>
    </row>
    <row r="11" spans="1:13" s="111" customFormat="1" ht="6" customHeight="1" x14ac:dyDescent="0.2">
      <c r="A11" s="245"/>
      <c r="B11" s="116"/>
      <c r="C11" s="117"/>
      <c r="D11" s="117"/>
      <c r="E11" s="117"/>
      <c r="F11" s="117"/>
      <c r="G11" s="117"/>
    </row>
    <row r="12" spans="1:13" s="111" customFormat="1" ht="12.75" x14ac:dyDescent="0.2">
      <c r="A12" s="231" t="s">
        <v>47</v>
      </c>
      <c r="B12" s="116">
        <v>452</v>
      </c>
      <c r="C12" s="117">
        <v>24</v>
      </c>
      <c r="D12" s="117">
        <v>359</v>
      </c>
      <c r="E12" s="117">
        <v>25</v>
      </c>
      <c r="F12" s="117">
        <v>0</v>
      </c>
      <c r="G12" s="117">
        <v>44</v>
      </c>
    </row>
    <row r="13" spans="1:13" s="111" customFormat="1" ht="12.75" x14ac:dyDescent="0.2">
      <c r="A13" s="245" t="s">
        <v>48</v>
      </c>
      <c r="B13" s="116">
        <v>161</v>
      </c>
      <c r="C13" s="117">
        <v>8</v>
      </c>
      <c r="D13" s="117">
        <v>111</v>
      </c>
      <c r="E13" s="117">
        <v>20</v>
      </c>
      <c r="F13" s="117">
        <v>0</v>
      </c>
      <c r="G13" s="117">
        <v>22</v>
      </c>
    </row>
    <row r="14" spans="1:13" s="111" customFormat="1" ht="6" customHeight="1" x14ac:dyDescent="0.2">
      <c r="A14" s="245"/>
      <c r="B14" s="116"/>
      <c r="C14" s="117"/>
      <c r="D14" s="117"/>
      <c r="E14" s="117"/>
      <c r="F14" s="117"/>
      <c r="G14" s="117"/>
    </row>
    <row r="15" spans="1:13" s="111" customFormat="1" ht="12.75" x14ac:dyDescent="0.2">
      <c r="A15" s="231" t="s">
        <v>35</v>
      </c>
      <c r="B15" s="116">
        <v>47</v>
      </c>
      <c r="C15" s="117">
        <v>3</v>
      </c>
      <c r="D15" s="117">
        <v>38</v>
      </c>
      <c r="E15" s="117">
        <v>4</v>
      </c>
      <c r="F15" s="117">
        <v>0</v>
      </c>
      <c r="G15" s="117">
        <v>2</v>
      </c>
    </row>
    <row r="16" spans="1:13" s="111" customFormat="1" ht="12.75" x14ac:dyDescent="0.2">
      <c r="A16" s="231" t="s">
        <v>45</v>
      </c>
      <c r="B16" s="116">
        <v>157</v>
      </c>
      <c r="C16" s="117">
        <v>7</v>
      </c>
      <c r="D16" s="117">
        <v>131</v>
      </c>
      <c r="E16" s="117">
        <v>9</v>
      </c>
      <c r="F16" s="117">
        <v>0</v>
      </c>
      <c r="G16" s="117">
        <v>10</v>
      </c>
    </row>
    <row r="17" spans="1:7" s="111" customFormat="1" ht="12.75" x14ac:dyDescent="0.2">
      <c r="A17" s="231" t="s">
        <v>46</v>
      </c>
      <c r="B17" s="116">
        <v>213</v>
      </c>
      <c r="C17" s="117">
        <v>13</v>
      </c>
      <c r="D17" s="117">
        <v>171</v>
      </c>
      <c r="E17" s="117">
        <v>5</v>
      </c>
      <c r="F17" s="117">
        <v>0</v>
      </c>
      <c r="G17" s="117">
        <v>24</v>
      </c>
    </row>
    <row r="18" spans="1:7" s="111" customFormat="1" ht="12.75" x14ac:dyDescent="0.2">
      <c r="A18" s="231" t="s">
        <v>105</v>
      </c>
      <c r="B18" s="116">
        <v>148</v>
      </c>
      <c r="C18" s="117">
        <v>9</v>
      </c>
      <c r="D18" s="117">
        <v>104</v>
      </c>
      <c r="E18" s="117">
        <v>16</v>
      </c>
      <c r="F18" s="117">
        <v>0</v>
      </c>
      <c r="G18" s="117">
        <v>19</v>
      </c>
    </row>
    <row r="19" spans="1:7" s="111" customFormat="1" ht="12.75" x14ac:dyDescent="0.2">
      <c r="A19" s="231" t="s">
        <v>106</v>
      </c>
      <c r="B19" s="116">
        <v>48</v>
      </c>
      <c r="C19" s="117">
        <v>0</v>
      </c>
      <c r="D19" s="117">
        <v>26</v>
      </c>
      <c r="E19" s="117">
        <v>11</v>
      </c>
      <c r="F19" s="117">
        <v>0</v>
      </c>
      <c r="G19" s="117">
        <v>11</v>
      </c>
    </row>
    <row r="20" spans="1:7" s="111" customFormat="1" ht="6" customHeight="1" x14ac:dyDescent="0.2">
      <c r="A20" s="245"/>
      <c r="B20" s="116"/>
      <c r="C20" s="117"/>
      <c r="D20" s="117"/>
      <c r="E20" s="117"/>
      <c r="F20" s="117"/>
      <c r="G20" s="117"/>
    </row>
    <row r="21" spans="1:7" s="111" customFormat="1" ht="12.75" x14ac:dyDescent="0.2">
      <c r="A21" s="282" t="s">
        <v>47</v>
      </c>
      <c r="B21" s="116"/>
      <c r="C21" s="117"/>
      <c r="D21" s="117"/>
      <c r="E21" s="117"/>
      <c r="F21" s="117"/>
      <c r="G21" s="117"/>
    </row>
    <row r="22" spans="1:7" s="111" customFormat="1" ht="12.75" x14ac:dyDescent="0.2">
      <c r="A22" s="231" t="s">
        <v>35</v>
      </c>
      <c r="B22" s="116">
        <v>37</v>
      </c>
      <c r="C22" s="117">
        <v>2</v>
      </c>
      <c r="D22" s="117">
        <v>31</v>
      </c>
      <c r="E22" s="117">
        <v>2</v>
      </c>
      <c r="F22" s="117">
        <v>0</v>
      </c>
      <c r="G22" s="117">
        <v>2</v>
      </c>
    </row>
    <row r="23" spans="1:7" s="111" customFormat="1" ht="12.75" x14ac:dyDescent="0.2">
      <c r="A23" s="231" t="s">
        <v>45</v>
      </c>
      <c r="B23" s="116">
        <v>117</v>
      </c>
      <c r="C23" s="117">
        <v>6</v>
      </c>
      <c r="D23" s="117">
        <v>98</v>
      </c>
      <c r="E23" s="117">
        <v>5</v>
      </c>
      <c r="F23" s="117">
        <v>0</v>
      </c>
      <c r="G23" s="117">
        <v>8</v>
      </c>
    </row>
    <row r="24" spans="1:7" s="111" customFormat="1" ht="12.75" x14ac:dyDescent="0.2">
      <c r="A24" s="231" t="s">
        <v>46</v>
      </c>
      <c r="B24" s="116">
        <v>161</v>
      </c>
      <c r="C24" s="117">
        <v>9</v>
      </c>
      <c r="D24" s="117">
        <v>134</v>
      </c>
      <c r="E24" s="117">
        <v>3</v>
      </c>
      <c r="F24" s="117">
        <v>0</v>
      </c>
      <c r="G24" s="117">
        <v>15</v>
      </c>
    </row>
    <row r="25" spans="1:7" s="111" customFormat="1" ht="12.75" x14ac:dyDescent="0.2">
      <c r="A25" s="231" t="s">
        <v>105</v>
      </c>
      <c r="B25" s="116">
        <v>110</v>
      </c>
      <c r="C25" s="117">
        <v>7</v>
      </c>
      <c r="D25" s="117">
        <v>81</v>
      </c>
      <c r="E25" s="117">
        <v>9</v>
      </c>
      <c r="F25" s="117">
        <v>0</v>
      </c>
      <c r="G25" s="117">
        <v>13</v>
      </c>
    </row>
    <row r="26" spans="1:7" s="111" customFormat="1" ht="12.75" x14ac:dyDescent="0.2">
      <c r="A26" s="231" t="s">
        <v>106</v>
      </c>
      <c r="B26" s="116">
        <v>27</v>
      </c>
      <c r="C26" s="117">
        <v>0</v>
      </c>
      <c r="D26" s="117">
        <v>15</v>
      </c>
      <c r="E26" s="117">
        <v>6</v>
      </c>
      <c r="F26" s="117">
        <v>0</v>
      </c>
      <c r="G26" s="117">
        <v>6</v>
      </c>
    </row>
    <row r="27" spans="1:7" s="111" customFormat="1" ht="6" customHeight="1" x14ac:dyDescent="0.2">
      <c r="A27" s="245"/>
      <c r="B27" s="116"/>
      <c r="C27" s="117"/>
      <c r="D27" s="117"/>
      <c r="E27" s="117"/>
      <c r="F27" s="117"/>
      <c r="G27" s="117"/>
    </row>
    <row r="28" spans="1:7" s="111" customFormat="1" ht="12.75" x14ac:dyDescent="0.2">
      <c r="A28" s="282" t="s">
        <v>48</v>
      </c>
      <c r="B28" s="116"/>
      <c r="C28" s="117"/>
      <c r="D28" s="117"/>
      <c r="E28" s="117"/>
      <c r="F28" s="117"/>
      <c r="G28" s="117"/>
    </row>
    <row r="29" spans="1:7" s="111" customFormat="1" ht="12.75" x14ac:dyDescent="0.2">
      <c r="A29" s="231" t="s">
        <v>35</v>
      </c>
      <c r="B29" s="116">
        <v>10</v>
      </c>
      <c r="C29" s="117">
        <v>1</v>
      </c>
      <c r="D29" s="117">
        <v>7</v>
      </c>
      <c r="E29" s="117">
        <v>2</v>
      </c>
      <c r="F29" s="117">
        <v>0</v>
      </c>
      <c r="G29" s="117">
        <v>0</v>
      </c>
    </row>
    <row r="30" spans="1:7" s="111" customFormat="1" ht="12.75" x14ac:dyDescent="0.2">
      <c r="A30" s="231" t="s">
        <v>45</v>
      </c>
      <c r="B30" s="116">
        <v>40</v>
      </c>
      <c r="C30" s="117">
        <v>1</v>
      </c>
      <c r="D30" s="117">
        <v>33</v>
      </c>
      <c r="E30" s="117">
        <v>4</v>
      </c>
      <c r="F30" s="117">
        <v>0</v>
      </c>
      <c r="G30" s="117">
        <v>2</v>
      </c>
    </row>
    <row r="31" spans="1:7" s="111" customFormat="1" ht="12.75" x14ac:dyDescent="0.2">
      <c r="A31" s="231" t="s">
        <v>46</v>
      </c>
      <c r="B31" s="116">
        <v>52</v>
      </c>
      <c r="C31" s="117">
        <v>4</v>
      </c>
      <c r="D31" s="117">
        <v>37</v>
      </c>
      <c r="E31" s="117">
        <v>2</v>
      </c>
      <c r="F31" s="117">
        <v>0</v>
      </c>
      <c r="G31" s="117">
        <v>9</v>
      </c>
    </row>
    <row r="32" spans="1:7" s="111" customFormat="1" ht="12.75" x14ac:dyDescent="0.2">
      <c r="A32" s="231" t="s">
        <v>105</v>
      </c>
      <c r="B32" s="116">
        <v>38</v>
      </c>
      <c r="C32" s="117">
        <v>2</v>
      </c>
      <c r="D32" s="117">
        <v>23</v>
      </c>
      <c r="E32" s="117">
        <v>7</v>
      </c>
      <c r="F32" s="117">
        <v>0</v>
      </c>
      <c r="G32" s="117">
        <v>6</v>
      </c>
    </row>
    <row r="33" spans="1:7" s="111" customFormat="1" ht="12.75" x14ac:dyDescent="0.2">
      <c r="A33" s="231" t="s">
        <v>106</v>
      </c>
      <c r="B33" s="116">
        <v>21</v>
      </c>
      <c r="C33" s="117">
        <v>0</v>
      </c>
      <c r="D33" s="117">
        <v>11</v>
      </c>
      <c r="E33" s="117">
        <v>5</v>
      </c>
      <c r="F33" s="117">
        <v>0</v>
      </c>
      <c r="G33" s="117">
        <v>5</v>
      </c>
    </row>
    <row r="34" spans="1:7" s="111" customFormat="1" ht="6" customHeight="1" x14ac:dyDescent="0.2">
      <c r="A34" s="279"/>
      <c r="B34" s="178"/>
      <c r="C34" s="271"/>
      <c r="D34" s="271"/>
      <c r="E34" s="271"/>
      <c r="F34" s="271"/>
      <c r="G34" s="273"/>
    </row>
    <row r="35" spans="1:7" s="111" customFormat="1" ht="13.5" customHeight="1" x14ac:dyDescent="0.2">
      <c r="A35" s="831" t="s">
        <v>308</v>
      </c>
      <c r="B35" s="832"/>
      <c r="C35" s="271"/>
      <c r="D35" s="271"/>
      <c r="E35" s="271"/>
      <c r="F35" s="271"/>
      <c r="G35" s="273"/>
    </row>
    <row r="36" spans="1:7" s="111" customFormat="1" ht="6" customHeight="1" x14ac:dyDescent="0.2">
      <c r="A36" s="279"/>
      <c r="B36" s="178"/>
      <c r="C36" s="271"/>
      <c r="D36" s="271"/>
      <c r="E36" s="271"/>
      <c r="F36" s="271"/>
      <c r="G36" s="273"/>
    </row>
    <row r="37" spans="1:7" s="111" customFormat="1" ht="12.75" x14ac:dyDescent="0.2">
      <c r="A37" s="276" t="s">
        <v>82</v>
      </c>
      <c r="B37" s="116">
        <v>613</v>
      </c>
      <c r="C37" s="117">
        <v>429</v>
      </c>
      <c r="D37" s="117">
        <v>108</v>
      </c>
      <c r="E37" s="117">
        <v>45</v>
      </c>
      <c r="F37" s="117">
        <v>0</v>
      </c>
      <c r="G37" s="117">
        <v>31</v>
      </c>
    </row>
    <row r="38" spans="1:7" s="111" customFormat="1" ht="6" customHeight="1" x14ac:dyDescent="0.2">
      <c r="A38" s="245"/>
      <c r="B38" s="116"/>
      <c r="C38" s="117"/>
      <c r="D38" s="117"/>
      <c r="E38" s="117"/>
      <c r="F38" s="117"/>
      <c r="G38" s="117"/>
    </row>
    <row r="39" spans="1:7" s="111" customFormat="1" ht="12.75" x14ac:dyDescent="0.2">
      <c r="A39" s="231" t="s">
        <v>47</v>
      </c>
      <c r="B39" s="116">
        <v>452</v>
      </c>
      <c r="C39" s="117">
        <v>330</v>
      </c>
      <c r="D39" s="117">
        <v>81</v>
      </c>
      <c r="E39" s="117">
        <v>25</v>
      </c>
      <c r="F39" s="117">
        <v>0</v>
      </c>
      <c r="G39" s="117">
        <v>16</v>
      </c>
    </row>
    <row r="40" spans="1:7" s="111" customFormat="1" ht="12.75" x14ac:dyDescent="0.2">
      <c r="A40" s="245" t="s">
        <v>48</v>
      </c>
      <c r="B40" s="116">
        <v>161</v>
      </c>
      <c r="C40" s="117">
        <v>99</v>
      </c>
      <c r="D40" s="117">
        <v>27</v>
      </c>
      <c r="E40" s="117">
        <v>20</v>
      </c>
      <c r="F40" s="117">
        <v>0</v>
      </c>
      <c r="G40" s="117">
        <v>15</v>
      </c>
    </row>
    <row r="41" spans="1:7" s="111" customFormat="1" ht="6" customHeight="1" x14ac:dyDescent="0.2">
      <c r="A41" s="245"/>
      <c r="B41" s="116"/>
      <c r="C41" s="117"/>
      <c r="D41" s="117"/>
      <c r="E41" s="117"/>
      <c r="F41" s="117"/>
      <c r="G41" s="117"/>
    </row>
    <row r="42" spans="1:7" s="111" customFormat="1" ht="12.75" x14ac:dyDescent="0.2">
      <c r="A42" s="231" t="s">
        <v>35</v>
      </c>
      <c r="B42" s="116">
        <v>47</v>
      </c>
      <c r="C42" s="117">
        <v>32</v>
      </c>
      <c r="D42" s="117">
        <v>11</v>
      </c>
      <c r="E42" s="117">
        <v>4</v>
      </c>
      <c r="F42" s="117">
        <v>0</v>
      </c>
      <c r="G42" s="117">
        <v>0</v>
      </c>
    </row>
    <row r="43" spans="1:7" s="111" customFormat="1" ht="12.75" x14ac:dyDescent="0.2">
      <c r="A43" s="231" t="s">
        <v>45</v>
      </c>
      <c r="B43" s="116">
        <v>157</v>
      </c>
      <c r="C43" s="117">
        <v>124</v>
      </c>
      <c r="D43" s="117">
        <v>24</v>
      </c>
      <c r="E43" s="117">
        <v>9</v>
      </c>
      <c r="F43" s="117">
        <v>0</v>
      </c>
      <c r="G43" s="117">
        <v>0</v>
      </c>
    </row>
    <row r="44" spans="1:7" s="111" customFormat="1" ht="12.75" x14ac:dyDescent="0.2">
      <c r="A44" s="231" t="s">
        <v>46</v>
      </c>
      <c r="B44" s="116">
        <v>213</v>
      </c>
      <c r="C44" s="117">
        <v>170</v>
      </c>
      <c r="D44" s="117">
        <v>27</v>
      </c>
      <c r="E44" s="117">
        <v>5</v>
      </c>
      <c r="F44" s="117">
        <v>0</v>
      </c>
      <c r="G44" s="117">
        <v>11</v>
      </c>
    </row>
    <row r="45" spans="1:7" s="111" customFormat="1" ht="12.75" x14ac:dyDescent="0.2">
      <c r="A45" s="231" t="s">
        <v>105</v>
      </c>
      <c r="B45" s="116">
        <v>148</v>
      </c>
      <c r="C45" s="117">
        <v>88</v>
      </c>
      <c r="D45" s="117">
        <v>33</v>
      </c>
      <c r="E45" s="117">
        <v>16</v>
      </c>
      <c r="F45" s="117">
        <v>0</v>
      </c>
      <c r="G45" s="117">
        <v>11</v>
      </c>
    </row>
    <row r="46" spans="1:7" s="111" customFormat="1" ht="12.75" x14ac:dyDescent="0.2">
      <c r="A46" s="231" t="s">
        <v>106</v>
      </c>
      <c r="B46" s="116">
        <v>48</v>
      </c>
      <c r="C46" s="117">
        <v>15</v>
      </c>
      <c r="D46" s="117">
        <v>13</v>
      </c>
      <c r="E46" s="117">
        <v>11</v>
      </c>
      <c r="F46" s="117">
        <v>0</v>
      </c>
      <c r="G46" s="117">
        <v>9</v>
      </c>
    </row>
    <row r="47" spans="1:7" s="111" customFormat="1" ht="6" customHeight="1" x14ac:dyDescent="0.2">
      <c r="A47" s="245"/>
      <c r="B47" s="116"/>
      <c r="C47" s="117"/>
      <c r="D47" s="117"/>
      <c r="E47" s="117"/>
      <c r="F47" s="117"/>
      <c r="G47" s="117"/>
    </row>
    <row r="48" spans="1:7" s="111" customFormat="1" ht="12.75" x14ac:dyDescent="0.2">
      <c r="A48" s="282" t="s">
        <v>47</v>
      </c>
      <c r="B48" s="116"/>
      <c r="C48" s="117"/>
      <c r="D48" s="117"/>
      <c r="E48" s="117"/>
      <c r="F48" s="117"/>
      <c r="G48" s="117"/>
    </row>
    <row r="49" spans="1:7" s="111" customFormat="1" ht="12.75" x14ac:dyDescent="0.2">
      <c r="A49" s="231" t="s">
        <v>35</v>
      </c>
      <c r="B49" s="116">
        <v>37</v>
      </c>
      <c r="C49" s="117">
        <v>26</v>
      </c>
      <c r="D49" s="117">
        <v>9</v>
      </c>
      <c r="E49" s="117">
        <v>2</v>
      </c>
      <c r="F49" s="117">
        <v>0</v>
      </c>
      <c r="G49" s="117">
        <v>0</v>
      </c>
    </row>
    <row r="50" spans="1:7" s="111" customFormat="1" ht="12.75" x14ac:dyDescent="0.2">
      <c r="A50" s="231" t="s">
        <v>45</v>
      </c>
      <c r="B50" s="116">
        <v>117</v>
      </c>
      <c r="C50" s="117">
        <v>90</v>
      </c>
      <c r="D50" s="117">
        <v>22</v>
      </c>
      <c r="E50" s="117">
        <v>5</v>
      </c>
      <c r="F50" s="117">
        <v>0</v>
      </c>
      <c r="G50" s="117">
        <v>0</v>
      </c>
    </row>
    <row r="51" spans="1:7" s="111" customFormat="1" ht="12.75" x14ac:dyDescent="0.2">
      <c r="A51" s="231" t="s">
        <v>46</v>
      </c>
      <c r="B51" s="116">
        <v>161</v>
      </c>
      <c r="C51" s="117">
        <v>132</v>
      </c>
      <c r="D51" s="117">
        <v>21</v>
      </c>
      <c r="E51" s="117">
        <v>3</v>
      </c>
      <c r="F51" s="117">
        <v>0</v>
      </c>
      <c r="G51" s="117">
        <v>5</v>
      </c>
    </row>
    <row r="52" spans="1:7" s="111" customFormat="1" ht="12.75" x14ac:dyDescent="0.2">
      <c r="A52" s="231" t="s">
        <v>105</v>
      </c>
      <c r="B52" s="116">
        <v>110</v>
      </c>
      <c r="C52" s="117">
        <v>73</v>
      </c>
      <c r="D52" s="117">
        <v>22</v>
      </c>
      <c r="E52" s="117">
        <v>9</v>
      </c>
      <c r="F52" s="117">
        <v>0</v>
      </c>
      <c r="G52" s="117">
        <v>6</v>
      </c>
    </row>
    <row r="53" spans="1:7" s="111" customFormat="1" ht="12.75" x14ac:dyDescent="0.2">
      <c r="A53" s="231" t="s">
        <v>106</v>
      </c>
      <c r="B53" s="116">
        <v>27</v>
      </c>
      <c r="C53" s="117">
        <v>9</v>
      </c>
      <c r="D53" s="117">
        <v>7</v>
      </c>
      <c r="E53" s="117">
        <v>6</v>
      </c>
      <c r="F53" s="117">
        <v>0</v>
      </c>
      <c r="G53" s="117">
        <v>5</v>
      </c>
    </row>
    <row r="54" spans="1:7" s="111" customFormat="1" ht="6" customHeight="1" x14ac:dyDescent="0.2">
      <c r="A54" s="245"/>
      <c r="B54" s="116"/>
      <c r="C54" s="117"/>
      <c r="D54" s="117"/>
      <c r="E54" s="117"/>
      <c r="F54" s="117"/>
      <c r="G54" s="117"/>
    </row>
    <row r="55" spans="1:7" s="111" customFormat="1" ht="12.75" x14ac:dyDescent="0.2">
      <c r="A55" s="282" t="s">
        <v>48</v>
      </c>
      <c r="B55" s="116"/>
      <c r="C55" s="117"/>
      <c r="D55" s="117"/>
      <c r="E55" s="117"/>
      <c r="F55" s="117"/>
      <c r="G55" s="117"/>
    </row>
    <row r="56" spans="1:7" s="111" customFormat="1" ht="12.75" x14ac:dyDescent="0.2">
      <c r="A56" s="231" t="s">
        <v>35</v>
      </c>
      <c r="B56" s="116">
        <v>10</v>
      </c>
      <c r="C56" s="117">
        <v>6</v>
      </c>
      <c r="D56" s="117">
        <v>2</v>
      </c>
      <c r="E56" s="117">
        <v>2</v>
      </c>
      <c r="F56" s="117">
        <v>0</v>
      </c>
      <c r="G56" s="117">
        <v>0</v>
      </c>
    </row>
    <row r="57" spans="1:7" s="111" customFormat="1" ht="12.75" x14ac:dyDescent="0.2">
      <c r="A57" s="231" t="s">
        <v>45</v>
      </c>
      <c r="B57" s="116">
        <v>40</v>
      </c>
      <c r="C57" s="117">
        <v>34</v>
      </c>
      <c r="D57" s="117">
        <v>2</v>
      </c>
      <c r="E57" s="117">
        <v>4</v>
      </c>
      <c r="F57" s="117">
        <v>0</v>
      </c>
      <c r="G57" s="117">
        <v>0</v>
      </c>
    </row>
    <row r="58" spans="1:7" s="111" customFormat="1" ht="12.75" x14ac:dyDescent="0.2">
      <c r="A58" s="231" t="s">
        <v>46</v>
      </c>
      <c r="B58" s="116">
        <v>52</v>
      </c>
      <c r="C58" s="117">
        <v>38</v>
      </c>
      <c r="D58" s="117">
        <v>6</v>
      </c>
      <c r="E58" s="117">
        <v>2</v>
      </c>
      <c r="F58" s="117">
        <v>0</v>
      </c>
      <c r="G58" s="117">
        <v>6</v>
      </c>
    </row>
    <row r="59" spans="1:7" s="111" customFormat="1" ht="12.75" x14ac:dyDescent="0.2">
      <c r="A59" s="231" t="s">
        <v>105</v>
      </c>
      <c r="B59" s="116">
        <v>38</v>
      </c>
      <c r="C59" s="117">
        <v>15</v>
      </c>
      <c r="D59" s="117">
        <v>11</v>
      </c>
      <c r="E59" s="117">
        <v>7</v>
      </c>
      <c r="F59" s="117">
        <v>0</v>
      </c>
      <c r="G59" s="117">
        <v>5</v>
      </c>
    </row>
    <row r="60" spans="1:7" s="111" customFormat="1" ht="12.75" x14ac:dyDescent="0.2">
      <c r="A60" s="231" t="s">
        <v>106</v>
      </c>
      <c r="B60" s="116">
        <v>21</v>
      </c>
      <c r="C60" s="117">
        <v>6</v>
      </c>
      <c r="D60" s="117">
        <v>6</v>
      </c>
      <c r="E60" s="117">
        <v>5</v>
      </c>
      <c r="F60" s="117">
        <v>0</v>
      </c>
      <c r="G60" s="117">
        <v>4</v>
      </c>
    </row>
    <row r="61" spans="1:7" s="111" customFormat="1" ht="6" customHeight="1" x14ac:dyDescent="0.2">
      <c r="A61" s="121"/>
      <c r="B61" s="122"/>
      <c r="C61" s="122"/>
      <c r="D61" s="122"/>
      <c r="E61" s="122"/>
      <c r="F61" s="122"/>
      <c r="G61" s="122"/>
    </row>
    <row r="62" spans="1:7" s="111" customFormat="1" ht="12.75" customHeight="1" x14ac:dyDescent="0.2">
      <c r="A62" s="54"/>
      <c r="B62" s="54"/>
      <c r="C62" s="54"/>
      <c r="D62" s="54"/>
      <c r="E62" s="54"/>
      <c r="F62" s="54"/>
      <c r="G62" s="54"/>
    </row>
    <row r="63" spans="1:7" ht="12" customHeight="1" x14ac:dyDescent="0.2">
      <c r="A63" s="123" t="s">
        <v>195</v>
      </c>
      <c r="B63"/>
      <c r="C63"/>
      <c r="D63"/>
      <c r="E63"/>
      <c r="F63"/>
      <c r="G63"/>
    </row>
    <row r="64" spans="1:7" s="41" customFormat="1" x14ac:dyDescent="0.2">
      <c r="A64" s="785" t="s">
        <v>2</v>
      </c>
      <c r="B64" s="785"/>
      <c r="C64" s="785"/>
      <c r="D64" s="785"/>
      <c r="E64" s="785"/>
      <c r="F64" s="785"/>
      <c r="G64" s="785"/>
    </row>
    <row r="65" spans="1:8" s="41" customFormat="1" ht="33" customHeight="1" x14ac:dyDescent="0.2">
      <c r="A65" s="785" t="s">
        <v>206</v>
      </c>
      <c r="B65" s="785"/>
      <c r="C65" s="785"/>
      <c r="D65" s="785"/>
      <c r="E65" s="785"/>
      <c r="F65" s="785"/>
      <c r="G65" s="785"/>
    </row>
    <row r="66" spans="1:8" s="41" customFormat="1" ht="24" customHeight="1" x14ac:dyDescent="0.2">
      <c r="A66" s="785" t="s">
        <v>203</v>
      </c>
      <c r="B66" s="785"/>
      <c r="C66" s="785"/>
      <c r="D66" s="785"/>
      <c r="E66" s="785"/>
      <c r="F66" s="785"/>
      <c r="G66" s="785"/>
    </row>
    <row r="67" spans="1:8" s="41" customFormat="1" ht="12" customHeight="1" x14ac:dyDescent="0.2">
      <c r="A67" s="783" t="s">
        <v>204</v>
      </c>
      <c r="B67" s="783"/>
      <c r="C67" s="783"/>
      <c r="D67" s="783"/>
      <c r="E67" s="783"/>
      <c r="F67" s="783"/>
      <c r="G67" s="783"/>
    </row>
    <row r="68" spans="1:8" s="41" customFormat="1" ht="21.6" customHeight="1" x14ac:dyDescent="0.2">
      <c r="A68" s="785" t="s">
        <v>205</v>
      </c>
      <c r="B68" s="785"/>
      <c r="C68" s="785"/>
      <c r="D68" s="785"/>
      <c r="E68" s="785"/>
      <c r="F68" s="785"/>
      <c r="G68" s="785"/>
    </row>
    <row r="69" spans="1:8" s="41" customFormat="1" x14ac:dyDescent="0.2">
      <c r="A69" s="827" t="s">
        <v>695</v>
      </c>
      <c r="B69" s="783"/>
      <c r="C69" s="783"/>
      <c r="D69" s="783"/>
      <c r="E69" s="783"/>
      <c r="F69" s="783"/>
      <c r="G69" s="783"/>
      <c r="H69" s="783"/>
    </row>
    <row r="70" spans="1:8" s="41" customFormat="1" x14ac:dyDescent="0.2">
      <c r="A70" s="827"/>
      <c r="B70" s="783"/>
      <c r="C70" s="783"/>
      <c r="D70" s="783"/>
      <c r="E70" s="783"/>
      <c r="F70" s="783"/>
      <c r="G70" s="783"/>
      <c r="H70" s="783"/>
    </row>
    <row r="71" spans="1:8" ht="12.75" customHeight="1" x14ac:dyDescent="0.2">
      <c r="A71" s="825" t="s">
        <v>440</v>
      </c>
      <c r="B71" s="826"/>
      <c r="C71"/>
      <c r="D71"/>
      <c r="E71"/>
      <c r="F71"/>
      <c r="G71"/>
    </row>
    <row r="72" spans="1:8" x14ac:dyDescent="0.2">
      <c r="C72"/>
      <c r="D72"/>
      <c r="E72"/>
      <c r="F72"/>
      <c r="G72"/>
    </row>
  </sheetData>
  <mergeCells count="19">
    <mergeCell ref="K1:M1"/>
    <mergeCell ref="A1:I1"/>
    <mergeCell ref="A64:G64"/>
    <mergeCell ref="A8:B8"/>
    <mergeCell ref="A35:B35"/>
    <mergeCell ref="C3:G3"/>
    <mergeCell ref="E4:E5"/>
    <mergeCell ref="F4:F5"/>
    <mergeCell ref="G4:G5"/>
    <mergeCell ref="B3:B6"/>
    <mergeCell ref="C4:C5"/>
    <mergeCell ref="D4:D5"/>
    <mergeCell ref="A65:G65"/>
    <mergeCell ref="A71:B71"/>
    <mergeCell ref="A66:G66"/>
    <mergeCell ref="A67:G67"/>
    <mergeCell ref="A68:G68"/>
    <mergeCell ref="A70:H70"/>
    <mergeCell ref="A69:H69"/>
  </mergeCells>
  <phoneticPr fontId="13" type="noConversion"/>
  <hyperlinks>
    <hyperlink ref="K1:M1" location="Contents!A1" display="Back to contents"/>
  </hyperlinks>
  <pageMargins left="0.75" right="0.75" top="1" bottom="1" header="0.5" footer="0.5"/>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workbookViewId="0">
      <selection sqref="A1:N1"/>
    </sheetView>
  </sheetViews>
  <sheetFormatPr defaultColWidth="9.1640625" defaultRowHeight="11.25" customHeight="1" x14ac:dyDescent="0.2"/>
  <cols>
    <col min="1" max="1" width="13.6640625" style="2" customWidth="1"/>
    <col min="2" max="2" width="11.6640625" style="2" customWidth="1"/>
    <col min="3" max="3" width="13.1640625" style="2" customWidth="1"/>
    <col min="4" max="8" width="13.5" style="2" customWidth="1"/>
    <col min="9" max="9" width="12.6640625" style="2" customWidth="1"/>
    <col min="10" max="10" width="12.1640625" style="2" customWidth="1"/>
    <col min="11" max="11" width="11.5" style="2" customWidth="1"/>
    <col min="12" max="12" width="10" style="2" customWidth="1"/>
    <col min="13" max="13" width="11.83203125" style="3" customWidth="1"/>
    <col min="14" max="14" width="13.33203125" style="2" customWidth="1"/>
    <col min="15" max="15" width="2.83203125" style="2" customWidth="1"/>
    <col min="16" max="16384" width="9.1640625" style="2"/>
  </cols>
  <sheetData>
    <row r="1" spans="1:18" ht="21.95" customHeight="1" x14ac:dyDescent="0.2">
      <c r="A1" s="798" t="s">
        <v>463</v>
      </c>
      <c r="B1" s="798"/>
      <c r="C1" s="798"/>
      <c r="D1" s="798"/>
      <c r="E1" s="798"/>
      <c r="F1" s="798"/>
      <c r="G1" s="798"/>
      <c r="H1" s="798"/>
      <c r="I1" s="798"/>
      <c r="J1" s="798"/>
      <c r="K1" s="798"/>
      <c r="L1" s="798"/>
      <c r="M1" s="798"/>
      <c r="N1" s="798"/>
      <c r="P1" s="756" t="s">
        <v>423</v>
      </c>
      <c r="Q1" s="756"/>
      <c r="R1" s="756"/>
    </row>
    <row r="2" spans="1:18" ht="9" customHeight="1" x14ac:dyDescent="0.2">
      <c r="A2" s="14"/>
      <c r="B2" s="14"/>
      <c r="C2" s="14"/>
      <c r="D2" s="14"/>
      <c r="E2" s="14"/>
      <c r="F2" s="14"/>
      <c r="G2" s="14"/>
      <c r="H2" s="14"/>
      <c r="I2" s="14"/>
      <c r="J2" s="14"/>
      <c r="K2" s="14"/>
      <c r="L2" s="14"/>
      <c r="M2" s="14"/>
      <c r="N2" s="14"/>
    </row>
    <row r="3" spans="1:18" ht="13.5" customHeight="1" x14ac:dyDescent="0.2">
      <c r="A3" s="659"/>
      <c r="B3" s="769" t="s">
        <v>149</v>
      </c>
      <c r="C3" s="769" t="s">
        <v>724</v>
      </c>
      <c r="D3" s="769" t="s">
        <v>37</v>
      </c>
      <c r="E3" s="769" t="s">
        <v>725</v>
      </c>
      <c r="F3" s="769" t="s">
        <v>452</v>
      </c>
      <c r="G3" s="769" t="s">
        <v>453</v>
      </c>
      <c r="H3" s="769" t="s">
        <v>454</v>
      </c>
      <c r="I3" s="658"/>
      <c r="J3" s="658"/>
      <c r="K3" s="806" t="s">
        <v>39</v>
      </c>
      <c r="L3" s="804" t="s">
        <v>692</v>
      </c>
      <c r="M3" s="804" t="s">
        <v>208</v>
      </c>
      <c r="N3" s="804" t="s">
        <v>50</v>
      </c>
    </row>
    <row r="4" spans="1:18" ht="13.5" customHeight="1" x14ac:dyDescent="0.2">
      <c r="A4" s="659"/>
      <c r="B4" s="769"/>
      <c r="C4" s="769"/>
      <c r="D4" s="769"/>
      <c r="E4" s="769"/>
      <c r="F4" s="769"/>
      <c r="G4" s="769"/>
      <c r="H4" s="769"/>
      <c r="I4" s="769" t="s">
        <v>96</v>
      </c>
      <c r="J4" s="769"/>
      <c r="K4" s="806"/>
      <c r="L4" s="804"/>
      <c r="M4" s="804"/>
      <c r="N4" s="804"/>
    </row>
    <row r="5" spans="1:18" s="124" customFormat="1" ht="12.75" x14ac:dyDescent="0.2">
      <c r="A5" s="660"/>
      <c r="B5" s="842"/>
      <c r="C5" s="843"/>
      <c r="D5" s="843"/>
      <c r="E5" s="769"/>
      <c r="F5" s="769"/>
      <c r="G5" s="769"/>
      <c r="H5" s="769"/>
      <c r="I5" s="662"/>
      <c r="J5" s="662"/>
      <c r="K5" s="843"/>
      <c r="L5" s="843"/>
      <c r="M5" s="842"/>
      <c r="N5" s="843"/>
    </row>
    <row r="6" spans="1:18" s="124" customFormat="1" ht="12.75" customHeight="1" x14ac:dyDescent="0.2">
      <c r="A6" s="660"/>
      <c r="B6" s="842"/>
      <c r="C6" s="843"/>
      <c r="D6" s="843"/>
      <c r="E6" s="769"/>
      <c r="F6" s="769"/>
      <c r="G6" s="769"/>
      <c r="H6" s="769"/>
      <c r="I6" s="768" t="s">
        <v>209</v>
      </c>
      <c r="J6" s="661" t="s">
        <v>97</v>
      </c>
      <c r="K6" s="843"/>
      <c r="L6" s="843"/>
      <c r="M6" s="842"/>
      <c r="N6" s="843"/>
    </row>
    <row r="7" spans="1:18" s="124" customFormat="1" ht="12.75" x14ac:dyDescent="0.2">
      <c r="A7" s="660"/>
      <c r="B7" s="842"/>
      <c r="C7" s="843"/>
      <c r="D7" s="843"/>
      <c r="E7" s="769"/>
      <c r="F7" s="769"/>
      <c r="G7" s="769"/>
      <c r="H7" s="769"/>
      <c r="I7" s="842"/>
      <c r="J7" s="844" t="s">
        <v>36</v>
      </c>
      <c r="K7" s="843"/>
      <c r="L7" s="843"/>
      <c r="M7" s="842"/>
      <c r="N7" s="843"/>
    </row>
    <row r="8" spans="1:18" s="124" customFormat="1" ht="12.75" x14ac:dyDescent="0.2">
      <c r="A8" s="660"/>
      <c r="B8" s="842"/>
      <c r="C8" s="843"/>
      <c r="D8" s="843"/>
      <c r="E8" s="769"/>
      <c r="F8" s="769"/>
      <c r="G8" s="769"/>
      <c r="H8" s="769"/>
      <c r="I8" s="842"/>
      <c r="J8" s="844"/>
      <c r="K8" s="843"/>
      <c r="L8" s="843"/>
      <c r="M8" s="842"/>
      <c r="N8" s="843"/>
    </row>
    <row r="9" spans="1:18" s="124" customFormat="1" ht="4.5" customHeight="1" x14ac:dyDescent="0.2">
      <c r="A9" s="125"/>
      <c r="B9" s="125"/>
      <c r="C9" s="125"/>
      <c r="D9" s="125"/>
      <c r="E9" s="125"/>
      <c r="F9" s="125"/>
      <c r="G9" s="125"/>
      <c r="H9" s="125"/>
      <c r="I9" s="125"/>
      <c r="J9" s="125"/>
      <c r="K9" s="125"/>
      <c r="L9" s="125"/>
      <c r="M9" s="125"/>
      <c r="N9" s="125"/>
    </row>
    <row r="10" spans="1:18" s="124" customFormat="1" ht="6" customHeight="1" x14ac:dyDescent="0.2">
      <c r="A10" s="78"/>
      <c r="B10" s="78"/>
      <c r="C10" s="78"/>
      <c r="D10" s="78"/>
      <c r="E10" s="78"/>
      <c r="F10" s="78"/>
      <c r="G10" s="78"/>
      <c r="H10" s="78"/>
      <c r="I10" s="78"/>
      <c r="J10" s="78"/>
      <c r="K10" s="78"/>
      <c r="L10" s="78"/>
      <c r="M10" s="78"/>
      <c r="N10" s="78"/>
    </row>
    <row r="11" spans="1:18" s="124" customFormat="1" ht="15" customHeight="1" x14ac:dyDescent="0.2">
      <c r="A11" s="841" t="s">
        <v>425</v>
      </c>
      <c r="B11" s="841"/>
      <c r="C11" s="841"/>
      <c r="D11" s="841"/>
      <c r="E11" s="841"/>
      <c r="F11" s="841"/>
      <c r="G11" s="841"/>
      <c r="H11" s="841"/>
      <c r="I11" s="841"/>
      <c r="J11" s="841"/>
      <c r="K11" s="841"/>
      <c r="L11" s="841"/>
      <c r="M11" s="78"/>
      <c r="N11" s="78"/>
    </row>
    <row r="12" spans="1:18" s="124" customFormat="1" ht="6" customHeight="1" x14ac:dyDescent="0.2">
      <c r="A12" s="78"/>
      <c r="B12" s="78"/>
      <c r="C12" s="78"/>
      <c r="D12" s="78"/>
      <c r="E12" s="78"/>
      <c r="F12" s="78"/>
      <c r="G12" s="78"/>
      <c r="H12" s="78"/>
      <c r="I12" s="78"/>
      <c r="J12" s="78"/>
      <c r="K12" s="78"/>
      <c r="L12" s="78"/>
      <c r="M12" s="78"/>
      <c r="N12" s="78"/>
    </row>
    <row r="13" spans="1:18" s="88" customFormat="1" ht="15" customHeight="1" x14ac:dyDescent="0.2">
      <c r="A13" s="126" t="s">
        <v>82</v>
      </c>
      <c r="B13" s="347">
        <v>613</v>
      </c>
      <c r="C13" s="278">
        <v>309</v>
      </c>
      <c r="D13" s="278">
        <v>214</v>
      </c>
      <c r="E13" s="278">
        <v>449</v>
      </c>
      <c r="F13" s="278">
        <v>38</v>
      </c>
      <c r="G13" s="278">
        <v>69</v>
      </c>
      <c r="H13" s="278">
        <v>535</v>
      </c>
      <c r="I13" s="278">
        <v>121</v>
      </c>
      <c r="J13" s="278">
        <v>86</v>
      </c>
      <c r="K13" s="278">
        <v>45</v>
      </c>
      <c r="L13" s="278">
        <v>14</v>
      </c>
      <c r="M13" s="278">
        <v>22</v>
      </c>
      <c r="N13" s="278">
        <v>106</v>
      </c>
    </row>
    <row r="14" spans="1:18" s="88" customFormat="1" ht="6" customHeight="1" x14ac:dyDescent="0.2">
      <c r="A14" s="124"/>
      <c r="B14" s="116"/>
      <c r="C14" s="272"/>
      <c r="D14" s="272"/>
      <c r="E14" s="272"/>
      <c r="F14" s="272"/>
      <c r="G14" s="272"/>
      <c r="H14" s="272"/>
      <c r="I14" s="272"/>
      <c r="J14" s="272"/>
      <c r="K14" s="272"/>
      <c r="L14" s="272"/>
      <c r="M14" s="272"/>
      <c r="N14" s="272"/>
    </row>
    <row r="15" spans="1:18" s="88" customFormat="1" ht="14.25" customHeight="1" x14ac:dyDescent="0.2">
      <c r="A15" s="28" t="s">
        <v>47</v>
      </c>
      <c r="B15" s="116">
        <v>452</v>
      </c>
      <c r="C15" s="272">
        <v>244</v>
      </c>
      <c r="D15" s="272">
        <v>146</v>
      </c>
      <c r="E15" s="272">
        <v>338</v>
      </c>
      <c r="F15" s="272">
        <v>25</v>
      </c>
      <c r="G15" s="272">
        <v>44</v>
      </c>
      <c r="H15" s="272">
        <v>393</v>
      </c>
      <c r="I15" s="272">
        <v>92</v>
      </c>
      <c r="J15" s="272">
        <v>62</v>
      </c>
      <c r="K15" s="272">
        <v>41</v>
      </c>
      <c r="L15" s="272">
        <v>12</v>
      </c>
      <c r="M15" s="272">
        <v>13</v>
      </c>
      <c r="N15" s="272">
        <v>83</v>
      </c>
    </row>
    <row r="16" spans="1:18" s="88" customFormat="1" ht="14.25" customHeight="1" x14ac:dyDescent="0.2">
      <c r="A16" s="124" t="s">
        <v>48</v>
      </c>
      <c r="B16" s="116">
        <v>161</v>
      </c>
      <c r="C16" s="272">
        <v>65</v>
      </c>
      <c r="D16" s="272">
        <v>68</v>
      </c>
      <c r="E16" s="272">
        <v>111</v>
      </c>
      <c r="F16" s="272">
        <v>13</v>
      </c>
      <c r="G16" s="272">
        <v>25</v>
      </c>
      <c r="H16" s="272">
        <v>142</v>
      </c>
      <c r="I16" s="272">
        <v>29</v>
      </c>
      <c r="J16" s="272">
        <v>24</v>
      </c>
      <c r="K16" s="272">
        <v>4</v>
      </c>
      <c r="L16" s="272">
        <v>2</v>
      </c>
      <c r="M16" s="272">
        <v>9</v>
      </c>
      <c r="N16" s="272">
        <v>23</v>
      </c>
    </row>
    <row r="17" spans="1:14" s="88" customFormat="1" ht="6" customHeight="1" x14ac:dyDescent="0.2">
      <c r="A17" s="124"/>
      <c r="B17" s="116"/>
      <c r="C17" s="272"/>
      <c r="D17" s="272"/>
      <c r="E17" s="272"/>
      <c r="F17" s="272"/>
      <c r="G17" s="272"/>
      <c r="H17" s="272"/>
      <c r="I17" s="272"/>
      <c r="J17" s="272"/>
      <c r="K17" s="272"/>
      <c r="L17" s="272"/>
      <c r="M17" s="272"/>
      <c r="N17" s="272"/>
    </row>
    <row r="18" spans="1:14" s="88" customFormat="1" ht="14.25" customHeight="1" x14ac:dyDescent="0.2">
      <c r="A18" s="28" t="s">
        <v>35</v>
      </c>
      <c r="B18" s="116">
        <v>47</v>
      </c>
      <c r="C18" s="272">
        <v>19</v>
      </c>
      <c r="D18" s="272">
        <v>12</v>
      </c>
      <c r="E18" s="272">
        <v>30</v>
      </c>
      <c r="F18" s="272">
        <v>1</v>
      </c>
      <c r="G18" s="272">
        <v>3</v>
      </c>
      <c r="H18" s="272">
        <v>37</v>
      </c>
      <c r="I18" s="272">
        <v>18</v>
      </c>
      <c r="J18" s="272">
        <v>12</v>
      </c>
      <c r="K18" s="272">
        <v>6</v>
      </c>
      <c r="L18" s="272">
        <v>3</v>
      </c>
      <c r="M18" s="272">
        <v>1</v>
      </c>
      <c r="N18" s="272">
        <v>5</v>
      </c>
    </row>
    <row r="19" spans="1:14" s="88" customFormat="1" ht="14.25" customHeight="1" x14ac:dyDescent="0.2">
      <c r="A19" s="28" t="s">
        <v>45</v>
      </c>
      <c r="B19" s="116">
        <v>157</v>
      </c>
      <c r="C19" s="272">
        <v>80</v>
      </c>
      <c r="D19" s="272">
        <v>61</v>
      </c>
      <c r="E19" s="272">
        <v>121</v>
      </c>
      <c r="F19" s="272">
        <v>10</v>
      </c>
      <c r="G19" s="272">
        <v>15</v>
      </c>
      <c r="H19" s="272">
        <v>136</v>
      </c>
      <c r="I19" s="272">
        <v>41</v>
      </c>
      <c r="J19" s="272">
        <v>26</v>
      </c>
      <c r="K19" s="272">
        <v>16</v>
      </c>
      <c r="L19" s="272">
        <v>8</v>
      </c>
      <c r="M19" s="272">
        <v>4</v>
      </c>
      <c r="N19" s="272">
        <v>28</v>
      </c>
    </row>
    <row r="20" spans="1:14" s="88" customFormat="1" ht="14.25" customHeight="1" x14ac:dyDescent="0.2">
      <c r="A20" s="28" t="s">
        <v>46</v>
      </c>
      <c r="B20" s="116">
        <v>213</v>
      </c>
      <c r="C20" s="272">
        <v>120</v>
      </c>
      <c r="D20" s="272">
        <v>74</v>
      </c>
      <c r="E20" s="272">
        <v>166</v>
      </c>
      <c r="F20" s="272">
        <v>10</v>
      </c>
      <c r="G20" s="272">
        <v>19</v>
      </c>
      <c r="H20" s="272">
        <v>190</v>
      </c>
      <c r="I20" s="272">
        <v>36</v>
      </c>
      <c r="J20" s="272">
        <v>26</v>
      </c>
      <c r="K20" s="272">
        <v>15</v>
      </c>
      <c r="L20" s="272">
        <v>3</v>
      </c>
      <c r="M20" s="272">
        <v>10</v>
      </c>
      <c r="N20" s="272">
        <v>46</v>
      </c>
    </row>
    <row r="21" spans="1:14" s="88" customFormat="1" ht="14.25" customHeight="1" x14ac:dyDescent="0.2">
      <c r="A21" s="28" t="s">
        <v>105</v>
      </c>
      <c r="B21" s="116">
        <v>148</v>
      </c>
      <c r="C21" s="272">
        <v>76</v>
      </c>
      <c r="D21" s="272">
        <v>54</v>
      </c>
      <c r="E21" s="272">
        <v>107</v>
      </c>
      <c r="F21" s="272">
        <v>11</v>
      </c>
      <c r="G21" s="272">
        <v>25</v>
      </c>
      <c r="H21" s="272">
        <v>131</v>
      </c>
      <c r="I21" s="272">
        <v>23</v>
      </c>
      <c r="J21" s="272">
        <v>20</v>
      </c>
      <c r="K21" s="272">
        <v>7</v>
      </c>
      <c r="L21" s="272">
        <v>0</v>
      </c>
      <c r="M21" s="272">
        <v>6</v>
      </c>
      <c r="N21" s="272">
        <v>23</v>
      </c>
    </row>
    <row r="22" spans="1:14" s="88" customFormat="1" ht="14.25" customHeight="1" x14ac:dyDescent="0.2">
      <c r="A22" s="28" t="s">
        <v>106</v>
      </c>
      <c r="B22" s="116">
        <v>48</v>
      </c>
      <c r="C22" s="272">
        <v>14</v>
      </c>
      <c r="D22" s="272">
        <v>13</v>
      </c>
      <c r="E22" s="272">
        <v>25</v>
      </c>
      <c r="F22" s="272">
        <v>6</v>
      </c>
      <c r="G22" s="272">
        <v>7</v>
      </c>
      <c r="H22" s="272">
        <v>41</v>
      </c>
      <c r="I22" s="272">
        <v>3</v>
      </c>
      <c r="J22" s="272">
        <v>2</v>
      </c>
      <c r="K22" s="272">
        <v>1</v>
      </c>
      <c r="L22" s="272">
        <v>0</v>
      </c>
      <c r="M22" s="272">
        <v>1</v>
      </c>
      <c r="N22" s="272">
        <v>4</v>
      </c>
    </row>
    <row r="23" spans="1:14" s="88" customFormat="1" ht="6" customHeight="1" x14ac:dyDescent="0.2">
      <c r="A23" s="124"/>
      <c r="B23" s="116"/>
      <c r="C23" s="272"/>
      <c r="D23" s="272"/>
      <c r="E23" s="272"/>
      <c r="F23" s="272"/>
      <c r="G23" s="272"/>
      <c r="H23" s="272"/>
      <c r="I23" s="272"/>
      <c r="J23" s="272"/>
      <c r="K23" s="272"/>
      <c r="L23" s="272"/>
      <c r="M23" s="272"/>
      <c r="N23" s="272"/>
    </row>
    <row r="24" spans="1:14" s="88" customFormat="1" ht="14.25" customHeight="1" x14ac:dyDescent="0.2">
      <c r="A24" s="88" t="s">
        <v>47</v>
      </c>
      <c r="B24" s="116"/>
      <c r="C24" s="272"/>
      <c r="D24" s="272"/>
      <c r="E24" s="272"/>
      <c r="F24" s="272"/>
      <c r="G24" s="272"/>
      <c r="H24" s="272"/>
      <c r="I24" s="272"/>
      <c r="J24" s="272"/>
      <c r="K24" s="272"/>
      <c r="L24" s="272"/>
      <c r="M24" s="272"/>
      <c r="N24" s="272"/>
    </row>
    <row r="25" spans="1:14" s="88" customFormat="1" ht="14.25" customHeight="1" x14ac:dyDescent="0.2">
      <c r="A25" s="28" t="s">
        <v>35</v>
      </c>
      <c r="B25" s="116">
        <v>37</v>
      </c>
      <c r="C25" s="272">
        <v>15</v>
      </c>
      <c r="D25" s="272">
        <v>10</v>
      </c>
      <c r="E25" s="272">
        <v>24</v>
      </c>
      <c r="F25" s="272">
        <v>1</v>
      </c>
      <c r="G25" s="272">
        <v>2</v>
      </c>
      <c r="H25" s="272">
        <v>30</v>
      </c>
      <c r="I25" s="272">
        <v>15</v>
      </c>
      <c r="J25" s="272">
        <v>9</v>
      </c>
      <c r="K25" s="272">
        <v>5</v>
      </c>
      <c r="L25" s="272">
        <v>2</v>
      </c>
      <c r="M25" s="272">
        <v>1</v>
      </c>
      <c r="N25" s="272">
        <v>3</v>
      </c>
    </row>
    <row r="26" spans="1:14" s="88" customFormat="1" ht="14.25" customHeight="1" x14ac:dyDescent="0.2">
      <c r="A26" s="28" t="s">
        <v>45</v>
      </c>
      <c r="B26" s="116">
        <v>117</v>
      </c>
      <c r="C26" s="272">
        <v>62</v>
      </c>
      <c r="D26" s="272">
        <v>38</v>
      </c>
      <c r="E26" s="272">
        <v>88</v>
      </c>
      <c r="F26" s="272">
        <v>7</v>
      </c>
      <c r="G26" s="272">
        <v>13</v>
      </c>
      <c r="H26" s="272">
        <v>100</v>
      </c>
      <c r="I26" s="272">
        <v>34</v>
      </c>
      <c r="J26" s="272">
        <v>20</v>
      </c>
      <c r="K26" s="272">
        <v>15</v>
      </c>
      <c r="L26" s="272">
        <v>7</v>
      </c>
      <c r="M26" s="272">
        <v>2</v>
      </c>
      <c r="N26" s="272">
        <v>21</v>
      </c>
    </row>
    <row r="27" spans="1:14" s="88" customFormat="1" ht="14.25" customHeight="1" x14ac:dyDescent="0.2">
      <c r="A27" s="28" t="s">
        <v>46</v>
      </c>
      <c r="B27" s="116">
        <v>161</v>
      </c>
      <c r="C27" s="272">
        <v>98</v>
      </c>
      <c r="D27" s="272">
        <v>51</v>
      </c>
      <c r="E27" s="272">
        <v>129</v>
      </c>
      <c r="F27" s="272">
        <v>8</v>
      </c>
      <c r="G27" s="272">
        <v>14</v>
      </c>
      <c r="H27" s="272">
        <v>144</v>
      </c>
      <c r="I27" s="272">
        <v>27</v>
      </c>
      <c r="J27" s="272">
        <v>21</v>
      </c>
      <c r="K27" s="272">
        <v>13</v>
      </c>
      <c r="L27" s="272">
        <v>3</v>
      </c>
      <c r="M27" s="272">
        <v>4</v>
      </c>
      <c r="N27" s="272">
        <v>35</v>
      </c>
    </row>
    <row r="28" spans="1:14" s="88" customFormat="1" ht="14.25" customHeight="1" x14ac:dyDescent="0.2">
      <c r="A28" s="28" t="s">
        <v>105</v>
      </c>
      <c r="B28" s="116">
        <v>110</v>
      </c>
      <c r="C28" s="272">
        <v>61</v>
      </c>
      <c r="D28" s="272">
        <v>40</v>
      </c>
      <c r="E28" s="272">
        <v>82</v>
      </c>
      <c r="F28" s="272">
        <v>5</v>
      </c>
      <c r="G28" s="272">
        <v>12</v>
      </c>
      <c r="H28" s="272">
        <v>96</v>
      </c>
      <c r="I28" s="272">
        <v>14</v>
      </c>
      <c r="J28" s="272">
        <v>11</v>
      </c>
      <c r="K28" s="272">
        <v>7</v>
      </c>
      <c r="L28" s="272">
        <v>0</v>
      </c>
      <c r="M28" s="272">
        <v>5</v>
      </c>
      <c r="N28" s="272">
        <v>20</v>
      </c>
    </row>
    <row r="29" spans="1:14" s="88" customFormat="1" ht="14.25" customHeight="1" x14ac:dyDescent="0.2">
      <c r="A29" s="28" t="s">
        <v>106</v>
      </c>
      <c r="B29" s="116">
        <v>27</v>
      </c>
      <c r="C29" s="272">
        <v>8</v>
      </c>
      <c r="D29" s="272">
        <v>7</v>
      </c>
      <c r="E29" s="272">
        <v>15</v>
      </c>
      <c r="F29" s="272">
        <v>4</v>
      </c>
      <c r="G29" s="272">
        <v>3</v>
      </c>
      <c r="H29" s="272">
        <v>23</v>
      </c>
      <c r="I29" s="272">
        <v>2</v>
      </c>
      <c r="J29" s="272">
        <v>1</v>
      </c>
      <c r="K29" s="272">
        <v>1</v>
      </c>
      <c r="L29" s="272">
        <v>0</v>
      </c>
      <c r="M29" s="272">
        <v>1</v>
      </c>
      <c r="N29" s="272">
        <v>4</v>
      </c>
    </row>
    <row r="30" spans="1:14" s="88" customFormat="1" ht="6" customHeight="1" x14ac:dyDescent="0.2">
      <c r="A30" s="124"/>
      <c r="B30" s="116"/>
      <c r="C30" s="272"/>
      <c r="D30" s="272"/>
      <c r="E30" s="272"/>
      <c r="F30" s="272"/>
      <c r="G30" s="272"/>
      <c r="H30" s="272"/>
      <c r="I30" s="272"/>
      <c r="J30" s="272"/>
      <c r="K30" s="272"/>
      <c r="L30" s="272"/>
      <c r="M30" s="272"/>
      <c r="N30" s="272"/>
    </row>
    <row r="31" spans="1:14" s="88" customFormat="1" ht="14.25" customHeight="1" x14ac:dyDescent="0.2">
      <c r="A31" s="88" t="s">
        <v>48</v>
      </c>
      <c r="B31" s="116"/>
      <c r="C31" s="272"/>
      <c r="D31" s="272"/>
      <c r="E31" s="272"/>
      <c r="F31" s="272"/>
      <c r="G31" s="272"/>
      <c r="H31" s="272"/>
      <c r="I31" s="272"/>
      <c r="J31" s="272"/>
      <c r="K31" s="272"/>
      <c r="L31" s="272"/>
      <c r="M31" s="272"/>
      <c r="N31" s="272"/>
    </row>
    <row r="32" spans="1:14" s="88" customFormat="1" ht="14.25" customHeight="1" x14ac:dyDescent="0.2">
      <c r="A32" s="28" t="s">
        <v>35</v>
      </c>
      <c r="B32" s="116">
        <v>10</v>
      </c>
      <c r="C32" s="272">
        <v>4</v>
      </c>
      <c r="D32" s="272">
        <v>2</v>
      </c>
      <c r="E32" s="272">
        <v>6</v>
      </c>
      <c r="F32" s="272">
        <v>0</v>
      </c>
      <c r="G32" s="272">
        <v>1</v>
      </c>
      <c r="H32" s="272">
        <v>7</v>
      </c>
      <c r="I32" s="272">
        <v>3</v>
      </c>
      <c r="J32" s="272">
        <v>3</v>
      </c>
      <c r="K32" s="272">
        <v>1</v>
      </c>
      <c r="L32" s="272">
        <v>1</v>
      </c>
      <c r="M32" s="272">
        <v>0</v>
      </c>
      <c r="N32" s="272">
        <v>2</v>
      </c>
    </row>
    <row r="33" spans="1:14" s="88" customFormat="1" ht="14.25" customHeight="1" x14ac:dyDescent="0.2">
      <c r="A33" s="28" t="s">
        <v>45</v>
      </c>
      <c r="B33" s="116">
        <v>40</v>
      </c>
      <c r="C33" s="272">
        <v>18</v>
      </c>
      <c r="D33" s="272">
        <v>23</v>
      </c>
      <c r="E33" s="272">
        <v>33</v>
      </c>
      <c r="F33" s="272">
        <v>3</v>
      </c>
      <c r="G33" s="272">
        <v>2</v>
      </c>
      <c r="H33" s="272">
        <v>36</v>
      </c>
      <c r="I33" s="272">
        <v>7</v>
      </c>
      <c r="J33" s="272">
        <v>6</v>
      </c>
      <c r="K33" s="272">
        <v>1</v>
      </c>
      <c r="L33" s="272">
        <v>1</v>
      </c>
      <c r="M33" s="272">
        <v>2</v>
      </c>
      <c r="N33" s="272">
        <v>7</v>
      </c>
    </row>
    <row r="34" spans="1:14" s="88" customFormat="1" ht="14.25" customHeight="1" x14ac:dyDescent="0.2">
      <c r="A34" s="28" t="s">
        <v>46</v>
      </c>
      <c r="B34" s="116">
        <v>52</v>
      </c>
      <c r="C34" s="272">
        <v>22</v>
      </c>
      <c r="D34" s="272">
        <v>23</v>
      </c>
      <c r="E34" s="272">
        <v>37</v>
      </c>
      <c r="F34" s="272">
        <v>2</v>
      </c>
      <c r="G34" s="272">
        <v>5</v>
      </c>
      <c r="H34" s="272">
        <v>46</v>
      </c>
      <c r="I34" s="272">
        <v>9</v>
      </c>
      <c r="J34" s="272">
        <v>5</v>
      </c>
      <c r="K34" s="272">
        <v>2</v>
      </c>
      <c r="L34" s="272">
        <v>0</v>
      </c>
      <c r="M34" s="272">
        <v>6</v>
      </c>
      <c r="N34" s="272">
        <v>11</v>
      </c>
    </row>
    <row r="35" spans="1:14" s="88" customFormat="1" ht="14.25" customHeight="1" x14ac:dyDescent="0.2">
      <c r="A35" s="28" t="s">
        <v>105</v>
      </c>
      <c r="B35" s="116">
        <v>38</v>
      </c>
      <c r="C35" s="272">
        <v>15</v>
      </c>
      <c r="D35" s="272">
        <v>14</v>
      </c>
      <c r="E35" s="272">
        <v>25</v>
      </c>
      <c r="F35" s="272">
        <v>6</v>
      </c>
      <c r="G35" s="272">
        <v>13</v>
      </c>
      <c r="H35" s="272">
        <v>35</v>
      </c>
      <c r="I35" s="272">
        <v>9</v>
      </c>
      <c r="J35" s="272">
        <v>9</v>
      </c>
      <c r="K35" s="272">
        <v>0</v>
      </c>
      <c r="L35" s="272">
        <v>0</v>
      </c>
      <c r="M35" s="272">
        <v>1</v>
      </c>
      <c r="N35" s="272">
        <v>3</v>
      </c>
    </row>
    <row r="36" spans="1:14" s="88" customFormat="1" ht="14.25" customHeight="1" x14ac:dyDescent="0.2">
      <c r="A36" s="28" t="s">
        <v>106</v>
      </c>
      <c r="B36" s="116">
        <v>21</v>
      </c>
      <c r="C36" s="272">
        <v>6</v>
      </c>
      <c r="D36" s="272">
        <v>6</v>
      </c>
      <c r="E36" s="272">
        <v>10</v>
      </c>
      <c r="F36" s="272">
        <v>2</v>
      </c>
      <c r="G36" s="272">
        <v>4</v>
      </c>
      <c r="H36" s="272">
        <v>18</v>
      </c>
      <c r="I36" s="272">
        <v>1</v>
      </c>
      <c r="J36" s="272">
        <v>1</v>
      </c>
      <c r="K36" s="272">
        <v>0</v>
      </c>
      <c r="L36" s="272">
        <v>0</v>
      </c>
      <c r="M36" s="272">
        <v>0</v>
      </c>
      <c r="N36" s="272">
        <v>0</v>
      </c>
    </row>
    <row r="37" spans="1:14" s="88" customFormat="1" ht="6" customHeight="1" x14ac:dyDescent="0.2">
      <c r="A37" s="28"/>
      <c r="B37" s="28"/>
      <c r="C37" s="83"/>
      <c r="D37" s="83"/>
      <c r="E37" s="83"/>
      <c r="F37" s="83"/>
      <c r="G37" s="83"/>
      <c r="H37" s="83"/>
      <c r="I37" s="83"/>
      <c r="J37" s="83"/>
      <c r="K37" s="83"/>
      <c r="L37" s="83"/>
      <c r="M37" s="83"/>
      <c r="N37" s="83"/>
    </row>
    <row r="38" spans="1:14" s="88" customFormat="1" ht="14.25" customHeight="1" x14ac:dyDescent="0.2">
      <c r="A38" s="840" t="s">
        <v>424</v>
      </c>
      <c r="B38" s="840"/>
      <c r="C38" s="840"/>
      <c r="D38" s="840"/>
      <c r="E38" s="840"/>
      <c r="F38" s="840"/>
      <c r="G38" s="840"/>
      <c r="H38" s="840"/>
      <c r="I38" s="840"/>
      <c r="J38" s="840"/>
      <c r="K38" s="83"/>
      <c r="L38" s="83"/>
      <c r="M38" s="83"/>
      <c r="N38" s="83"/>
    </row>
    <row r="39" spans="1:14" s="88" customFormat="1" ht="6" customHeight="1" x14ac:dyDescent="0.2">
      <c r="A39" s="80"/>
      <c r="B39" s="80"/>
      <c r="C39" s="83"/>
      <c r="D39" s="83"/>
      <c r="E39" s="83"/>
      <c r="F39" s="83"/>
      <c r="G39" s="83"/>
      <c r="H39" s="83"/>
      <c r="I39" s="83"/>
      <c r="J39" s="83"/>
      <c r="K39" s="83"/>
      <c r="L39" s="83"/>
      <c r="M39" s="83"/>
      <c r="N39" s="83"/>
    </row>
    <row r="40" spans="1:14" s="124" customFormat="1" ht="14.25" customHeight="1" x14ac:dyDescent="0.2">
      <c r="A40" s="126" t="s">
        <v>82</v>
      </c>
      <c r="B40" s="116">
        <v>613</v>
      </c>
      <c r="C40" s="116">
        <v>322</v>
      </c>
      <c r="D40" s="116">
        <v>227</v>
      </c>
      <c r="E40" s="116">
        <v>470</v>
      </c>
      <c r="F40" s="116">
        <v>77</v>
      </c>
      <c r="G40" s="116">
        <v>84</v>
      </c>
      <c r="H40" s="116">
        <v>559</v>
      </c>
      <c r="I40" s="116">
        <v>426</v>
      </c>
      <c r="J40" s="116">
        <v>377</v>
      </c>
      <c r="K40" s="116">
        <v>62</v>
      </c>
      <c r="L40" s="116">
        <v>15</v>
      </c>
      <c r="M40" s="116">
        <v>34</v>
      </c>
      <c r="N40" s="116">
        <v>236</v>
      </c>
    </row>
    <row r="41" spans="1:14" s="124" customFormat="1" ht="6" customHeight="1" x14ac:dyDescent="0.2">
      <c r="B41" s="116"/>
      <c r="C41" s="272"/>
      <c r="D41" s="272"/>
      <c r="E41" s="272"/>
      <c r="F41" s="272"/>
      <c r="G41" s="272"/>
      <c r="H41" s="272"/>
      <c r="I41" s="272"/>
      <c r="J41" s="272"/>
      <c r="K41" s="272"/>
      <c r="L41" s="272"/>
      <c r="M41" s="272"/>
      <c r="N41" s="272"/>
    </row>
    <row r="42" spans="1:14" s="124" customFormat="1" ht="14.25" customHeight="1" x14ac:dyDescent="0.2">
      <c r="A42" s="28" t="s">
        <v>47</v>
      </c>
      <c r="B42" s="116">
        <v>452</v>
      </c>
      <c r="C42" s="272">
        <v>252</v>
      </c>
      <c r="D42" s="272">
        <v>156</v>
      </c>
      <c r="E42" s="272">
        <v>352</v>
      </c>
      <c r="F42" s="272">
        <v>60</v>
      </c>
      <c r="G42" s="272">
        <v>56</v>
      </c>
      <c r="H42" s="272">
        <v>411</v>
      </c>
      <c r="I42" s="272">
        <v>316</v>
      </c>
      <c r="J42" s="272">
        <v>275</v>
      </c>
      <c r="K42" s="272">
        <v>55</v>
      </c>
      <c r="L42" s="272">
        <v>13</v>
      </c>
      <c r="M42" s="272">
        <v>23</v>
      </c>
      <c r="N42" s="272">
        <v>182</v>
      </c>
    </row>
    <row r="43" spans="1:14" s="124" customFormat="1" ht="14.25" customHeight="1" x14ac:dyDescent="0.2">
      <c r="A43" s="124" t="s">
        <v>48</v>
      </c>
      <c r="B43" s="116">
        <v>161</v>
      </c>
      <c r="C43" s="272">
        <v>70</v>
      </c>
      <c r="D43" s="272">
        <v>71</v>
      </c>
      <c r="E43" s="272">
        <v>118</v>
      </c>
      <c r="F43" s="272">
        <v>17</v>
      </c>
      <c r="G43" s="272">
        <v>28</v>
      </c>
      <c r="H43" s="272">
        <v>148</v>
      </c>
      <c r="I43" s="272">
        <v>110</v>
      </c>
      <c r="J43" s="272">
        <v>102</v>
      </c>
      <c r="K43" s="272">
        <v>7</v>
      </c>
      <c r="L43" s="272">
        <v>2</v>
      </c>
      <c r="M43" s="272">
        <v>11</v>
      </c>
      <c r="N43" s="272">
        <v>54</v>
      </c>
    </row>
    <row r="44" spans="1:14" s="124" customFormat="1" ht="6" customHeight="1" x14ac:dyDescent="0.2">
      <c r="B44" s="116"/>
      <c r="C44" s="272"/>
      <c r="D44" s="272"/>
      <c r="E44" s="272"/>
      <c r="F44" s="272"/>
      <c r="G44" s="272"/>
      <c r="H44" s="272"/>
      <c r="I44" s="272"/>
      <c r="J44" s="272"/>
      <c r="K44" s="272"/>
      <c r="L44" s="272"/>
      <c r="M44" s="272"/>
      <c r="N44" s="272"/>
    </row>
    <row r="45" spans="1:14" s="124" customFormat="1" ht="14.25" customHeight="1" x14ac:dyDescent="0.2">
      <c r="A45" s="28" t="s">
        <v>35</v>
      </c>
      <c r="B45" s="116">
        <v>47</v>
      </c>
      <c r="C45" s="272">
        <v>21</v>
      </c>
      <c r="D45" s="272">
        <v>12</v>
      </c>
      <c r="E45" s="272">
        <v>32</v>
      </c>
      <c r="F45" s="272">
        <v>6</v>
      </c>
      <c r="G45" s="272">
        <v>5</v>
      </c>
      <c r="H45" s="272">
        <v>40</v>
      </c>
      <c r="I45" s="272">
        <v>36</v>
      </c>
      <c r="J45" s="272">
        <v>29</v>
      </c>
      <c r="K45" s="272">
        <v>8</v>
      </c>
      <c r="L45" s="272">
        <v>3</v>
      </c>
      <c r="M45" s="272">
        <v>3</v>
      </c>
      <c r="N45" s="272">
        <v>16</v>
      </c>
    </row>
    <row r="46" spans="1:14" s="124" customFormat="1" ht="14.25" customHeight="1" x14ac:dyDescent="0.2">
      <c r="A46" s="28" t="s">
        <v>45</v>
      </c>
      <c r="B46" s="116">
        <v>157</v>
      </c>
      <c r="C46" s="272">
        <v>82</v>
      </c>
      <c r="D46" s="272">
        <v>62</v>
      </c>
      <c r="E46" s="272">
        <v>123</v>
      </c>
      <c r="F46" s="272">
        <v>20</v>
      </c>
      <c r="G46" s="272">
        <v>16</v>
      </c>
      <c r="H46" s="272">
        <v>139</v>
      </c>
      <c r="I46" s="272">
        <v>122</v>
      </c>
      <c r="J46" s="272">
        <v>107</v>
      </c>
      <c r="K46" s="272">
        <v>26</v>
      </c>
      <c r="L46" s="272">
        <v>9</v>
      </c>
      <c r="M46" s="272">
        <v>10</v>
      </c>
      <c r="N46" s="272">
        <v>62</v>
      </c>
    </row>
    <row r="47" spans="1:14" s="124" customFormat="1" ht="14.25" customHeight="1" x14ac:dyDescent="0.2">
      <c r="A47" s="28" t="s">
        <v>46</v>
      </c>
      <c r="B47" s="116">
        <v>213</v>
      </c>
      <c r="C47" s="272">
        <v>125</v>
      </c>
      <c r="D47" s="272">
        <v>79</v>
      </c>
      <c r="E47" s="272">
        <v>174</v>
      </c>
      <c r="F47" s="272">
        <v>23</v>
      </c>
      <c r="G47" s="272">
        <v>22</v>
      </c>
      <c r="H47" s="272">
        <v>199</v>
      </c>
      <c r="I47" s="272">
        <v>157</v>
      </c>
      <c r="J47" s="272">
        <v>139</v>
      </c>
      <c r="K47" s="272">
        <v>18</v>
      </c>
      <c r="L47" s="272">
        <v>3</v>
      </c>
      <c r="M47" s="272">
        <v>14</v>
      </c>
      <c r="N47" s="272">
        <v>92</v>
      </c>
    </row>
    <row r="48" spans="1:14" s="124" customFormat="1" ht="14.25" customHeight="1" x14ac:dyDescent="0.2">
      <c r="A48" s="28" t="s">
        <v>105</v>
      </c>
      <c r="B48" s="116">
        <v>148</v>
      </c>
      <c r="C48" s="272">
        <v>79</v>
      </c>
      <c r="D48" s="272">
        <v>60</v>
      </c>
      <c r="E48" s="272">
        <v>114</v>
      </c>
      <c r="F48" s="272">
        <v>19</v>
      </c>
      <c r="G48" s="272">
        <v>30</v>
      </c>
      <c r="H48" s="272">
        <v>138</v>
      </c>
      <c r="I48" s="272">
        <v>91</v>
      </c>
      <c r="J48" s="272">
        <v>85</v>
      </c>
      <c r="K48" s="272">
        <v>9</v>
      </c>
      <c r="L48" s="272">
        <v>0</v>
      </c>
      <c r="M48" s="272">
        <v>6</v>
      </c>
      <c r="N48" s="272">
        <v>54</v>
      </c>
    </row>
    <row r="49" spans="1:14" s="124" customFormat="1" ht="14.25" customHeight="1" x14ac:dyDescent="0.2">
      <c r="A49" s="28" t="s">
        <v>106</v>
      </c>
      <c r="B49" s="116">
        <v>48</v>
      </c>
      <c r="C49" s="272">
        <v>15</v>
      </c>
      <c r="D49" s="272">
        <v>14</v>
      </c>
      <c r="E49" s="272">
        <v>27</v>
      </c>
      <c r="F49" s="272">
        <v>9</v>
      </c>
      <c r="G49" s="272">
        <v>11</v>
      </c>
      <c r="H49" s="272">
        <v>43</v>
      </c>
      <c r="I49" s="272">
        <v>20</v>
      </c>
      <c r="J49" s="272">
        <v>17</v>
      </c>
      <c r="K49" s="272">
        <v>1</v>
      </c>
      <c r="L49" s="272">
        <v>0</v>
      </c>
      <c r="M49" s="272">
        <v>1</v>
      </c>
      <c r="N49" s="272">
        <v>12</v>
      </c>
    </row>
    <row r="50" spans="1:14" s="124" customFormat="1" ht="6" customHeight="1" x14ac:dyDescent="0.2">
      <c r="B50" s="116"/>
      <c r="C50" s="272"/>
      <c r="D50" s="272"/>
      <c r="E50" s="272"/>
      <c r="F50" s="272"/>
      <c r="G50" s="272"/>
      <c r="H50" s="272"/>
      <c r="I50" s="272"/>
      <c r="J50" s="272"/>
      <c r="K50" s="272"/>
      <c r="L50" s="272"/>
      <c r="M50" s="272"/>
      <c r="N50" s="272"/>
    </row>
    <row r="51" spans="1:14" s="124" customFormat="1" ht="14.25" customHeight="1" x14ac:dyDescent="0.2">
      <c r="A51" s="88" t="s">
        <v>47</v>
      </c>
      <c r="B51" s="116"/>
      <c r="C51" s="272"/>
      <c r="D51" s="272"/>
      <c r="E51" s="272"/>
      <c r="F51" s="272"/>
      <c r="G51" s="272"/>
      <c r="H51" s="272"/>
      <c r="I51" s="272"/>
      <c r="J51" s="272"/>
      <c r="K51" s="272"/>
      <c r="L51" s="272"/>
      <c r="M51" s="272"/>
      <c r="N51" s="272"/>
    </row>
    <row r="52" spans="1:14" s="124" customFormat="1" ht="14.25" customHeight="1" x14ac:dyDescent="0.2">
      <c r="A52" s="28" t="s">
        <v>35</v>
      </c>
      <c r="B52" s="116">
        <v>37</v>
      </c>
      <c r="C52" s="272">
        <v>16</v>
      </c>
      <c r="D52" s="272">
        <v>10</v>
      </c>
      <c r="E52" s="272">
        <v>25</v>
      </c>
      <c r="F52" s="272">
        <v>5</v>
      </c>
      <c r="G52" s="272">
        <v>4</v>
      </c>
      <c r="H52" s="272">
        <v>32</v>
      </c>
      <c r="I52" s="272">
        <v>28</v>
      </c>
      <c r="J52" s="272">
        <v>23</v>
      </c>
      <c r="K52" s="272">
        <v>7</v>
      </c>
      <c r="L52" s="272">
        <v>2</v>
      </c>
      <c r="M52" s="272">
        <v>2</v>
      </c>
      <c r="N52" s="272">
        <v>14</v>
      </c>
    </row>
    <row r="53" spans="1:14" s="124" customFormat="1" ht="14.25" customHeight="1" x14ac:dyDescent="0.2">
      <c r="A53" s="28" t="s">
        <v>45</v>
      </c>
      <c r="B53" s="116">
        <v>117</v>
      </c>
      <c r="C53" s="272">
        <v>62</v>
      </c>
      <c r="D53" s="272">
        <v>38</v>
      </c>
      <c r="E53" s="272">
        <v>88</v>
      </c>
      <c r="F53" s="272">
        <v>17</v>
      </c>
      <c r="G53" s="272">
        <v>14</v>
      </c>
      <c r="H53" s="272">
        <v>102</v>
      </c>
      <c r="I53" s="272">
        <v>91</v>
      </c>
      <c r="J53" s="272">
        <v>79</v>
      </c>
      <c r="K53" s="272">
        <v>22</v>
      </c>
      <c r="L53" s="272">
        <v>8</v>
      </c>
      <c r="M53" s="272">
        <v>8</v>
      </c>
      <c r="N53" s="272">
        <v>47</v>
      </c>
    </row>
    <row r="54" spans="1:14" s="124" customFormat="1" ht="14.25" customHeight="1" x14ac:dyDescent="0.2">
      <c r="A54" s="28" t="s">
        <v>46</v>
      </c>
      <c r="B54" s="116">
        <v>161</v>
      </c>
      <c r="C54" s="272">
        <v>101</v>
      </c>
      <c r="D54" s="272">
        <v>55</v>
      </c>
      <c r="E54" s="272">
        <v>135</v>
      </c>
      <c r="F54" s="272">
        <v>19</v>
      </c>
      <c r="G54" s="272">
        <v>17</v>
      </c>
      <c r="H54" s="272">
        <v>151</v>
      </c>
      <c r="I54" s="272">
        <v>117</v>
      </c>
      <c r="J54" s="272">
        <v>102</v>
      </c>
      <c r="K54" s="272">
        <v>16</v>
      </c>
      <c r="L54" s="272">
        <v>3</v>
      </c>
      <c r="M54" s="272">
        <v>7</v>
      </c>
      <c r="N54" s="272">
        <v>69</v>
      </c>
    </row>
    <row r="55" spans="1:14" s="124" customFormat="1" ht="14.25" customHeight="1" x14ac:dyDescent="0.2">
      <c r="A55" s="28" t="s">
        <v>105</v>
      </c>
      <c r="B55" s="116">
        <v>110</v>
      </c>
      <c r="C55" s="272">
        <v>64</v>
      </c>
      <c r="D55" s="272">
        <v>45</v>
      </c>
      <c r="E55" s="272">
        <v>88</v>
      </c>
      <c r="F55" s="272">
        <v>13</v>
      </c>
      <c r="G55" s="272">
        <v>16</v>
      </c>
      <c r="H55" s="272">
        <v>102</v>
      </c>
      <c r="I55" s="272">
        <v>67</v>
      </c>
      <c r="J55" s="272">
        <v>61</v>
      </c>
      <c r="K55" s="272">
        <v>9</v>
      </c>
      <c r="L55" s="272">
        <v>0</v>
      </c>
      <c r="M55" s="272">
        <v>5</v>
      </c>
      <c r="N55" s="272">
        <v>45</v>
      </c>
    </row>
    <row r="56" spans="1:14" s="124" customFormat="1" ht="14.25" customHeight="1" x14ac:dyDescent="0.2">
      <c r="A56" s="28" t="s">
        <v>106</v>
      </c>
      <c r="B56" s="116">
        <v>27</v>
      </c>
      <c r="C56" s="272">
        <v>9</v>
      </c>
      <c r="D56" s="272">
        <v>8</v>
      </c>
      <c r="E56" s="272">
        <v>16</v>
      </c>
      <c r="F56" s="272">
        <v>6</v>
      </c>
      <c r="G56" s="272">
        <v>5</v>
      </c>
      <c r="H56" s="272">
        <v>24</v>
      </c>
      <c r="I56" s="272">
        <v>13</v>
      </c>
      <c r="J56" s="272">
        <v>10</v>
      </c>
      <c r="K56" s="272">
        <v>1</v>
      </c>
      <c r="L56" s="272">
        <v>0</v>
      </c>
      <c r="M56" s="272">
        <v>1</v>
      </c>
      <c r="N56" s="272">
        <v>7</v>
      </c>
    </row>
    <row r="57" spans="1:14" s="124" customFormat="1" ht="6" customHeight="1" x14ac:dyDescent="0.2">
      <c r="B57" s="116"/>
      <c r="C57" s="272"/>
      <c r="D57" s="272"/>
      <c r="E57" s="272"/>
      <c r="F57" s="272"/>
      <c r="G57" s="272"/>
      <c r="H57" s="272"/>
      <c r="I57" s="272"/>
      <c r="J57" s="272"/>
      <c r="K57" s="272"/>
      <c r="L57" s="272"/>
      <c r="M57" s="272"/>
      <c r="N57" s="272"/>
    </row>
    <row r="58" spans="1:14" s="124" customFormat="1" ht="14.25" customHeight="1" x14ac:dyDescent="0.2">
      <c r="A58" s="88" t="s">
        <v>48</v>
      </c>
      <c r="B58" s="116"/>
      <c r="C58" s="272"/>
      <c r="D58" s="272"/>
      <c r="E58" s="272"/>
      <c r="F58" s="272"/>
      <c r="G58" s="272"/>
      <c r="H58" s="272"/>
      <c r="I58" s="272"/>
      <c r="J58" s="272"/>
      <c r="K58" s="272"/>
      <c r="L58" s="272"/>
      <c r="M58" s="272"/>
      <c r="N58" s="272"/>
    </row>
    <row r="59" spans="1:14" s="124" customFormat="1" ht="14.25" customHeight="1" x14ac:dyDescent="0.2">
      <c r="A59" s="28" t="s">
        <v>35</v>
      </c>
      <c r="B59" s="116">
        <v>10</v>
      </c>
      <c r="C59" s="272">
        <v>5</v>
      </c>
      <c r="D59" s="272">
        <v>2</v>
      </c>
      <c r="E59" s="272">
        <v>7</v>
      </c>
      <c r="F59" s="272">
        <v>1</v>
      </c>
      <c r="G59" s="272">
        <v>1</v>
      </c>
      <c r="H59" s="272">
        <v>8</v>
      </c>
      <c r="I59" s="272">
        <v>8</v>
      </c>
      <c r="J59" s="272">
        <v>6</v>
      </c>
      <c r="K59" s="272">
        <v>1</v>
      </c>
      <c r="L59" s="272">
        <v>1</v>
      </c>
      <c r="M59" s="272">
        <v>1</v>
      </c>
      <c r="N59" s="272">
        <v>2</v>
      </c>
    </row>
    <row r="60" spans="1:14" s="124" customFormat="1" ht="14.25" customHeight="1" x14ac:dyDescent="0.2">
      <c r="A60" s="28" t="s">
        <v>45</v>
      </c>
      <c r="B60" s="116">
        <v>40</v>
      </c>
      <c r="C60" s="272">
        <v>20</v>
      </c>
      <c r="D60" s="272">
        <v>24</v>
      </c>
      <c r="E60" s="272">
        <v>35</v>
      </c>
      <c r="F60" s="272">
        <v>3</v>
      </c>
      <c r="G60" s="272">
        <v>2</v>
      </c>
      <c r="H60" s="272">
        <v>37</v>
      </c>
      <c r="I60" s="272">
        <v>31</v>
      </c>
      <c r="J60" s="272">
        <v>28</v>
      </c>
      <c r="K60" s="272">
        <v>4</v>
      </c>
      <c r="L60" s="272">
        <v>1</v>
      </c>
      <c r="M60" s="272">
        <v>2</v>
      </c>
      <c r="N60" s="272">
        <v>15</v>
      </c>
    </row>
    <row r="61" spans="1:14" s="124" customFormat="1" ht="14.25" customHeight="1" x14ac:dyDescent="0.2">
      <c r="A61" s="28" t="s">
        <v>46</v>
      </c>
      <c r="B61" s="116">
        <v>52</v>
      </c>
      <c r="C61" s="272">
        <v>24</v>
      </c>
      <c r="D61" s="272">
        <v>24</v>
      </c>
      <c r="E61" s="272">
        <v>39</v>
      </c>
      <c r="F61" s="272">
        <v>4</v>
      </c>
      <c r="G61" s="272">
        <v>5</v>
      </c>
      <c r="H61" s="272">
        <v>48</v>
      </c>
      <c r="I61" s="272">
        <v>40</v>
      </c>
      <c r="J61" s="272">
        <v>37</v>
      </c>
      <c r="K61" s="272">
        <v>2</v>
      </c>
      <c r="L61" s="272">
        <v>0</v>
      </c>
      <c r="M61" s="272">
        <v>7</v>
      </c>
      <c r="N61" s="272">
        <v>23</v>
      </c>
    </row>
    <row r="62" spans="1:14" s="124" customFormat="1" ht="14.25" customHeight="1" x14ac:dyDescent="0.2">
      <c r="A62" s="28" t="s">
        <v>105</v>
      </c>
      <c r="B62" s="116">
        <v>38</v>
      </c>
      <c r="C62" s="272">
        <v>15</v>
      </c>
      <c r="D62" s="272">
        <v>15</v>
      </c>
      <c r="E62" s="272">
        <v>26</v>
      </c>
      <c r="F62" s="272">
        <v>6</v>
      </c>
      <c r="G62" s="272">
        <v>14</v>
      </c>
      <c r="H62" s="272">
        <v>36</v>
      </c>
      <c r="I62" s="272">
        <v>24</v>
      </c>
      <c r="J62" s="272">
        <v>24</v>
      </c>
      <c r="K62" s="272">
        <v>0</v>
      </c>
      <c r="L62" s="272">
        <v>0</v>
      </c>
      <c r="M62" s="272">
        <v>1</v>
      </c>
      <c r="N62" s="272">
        <v>9</v>
      </c>
    </row>
    <row r="63" spans="1:14" s="124" customFormat="1" ht="14.25" customHeight="1" x14ac:dyDescent="0.2">
      <c r="A63" s="28" t="s">
        <v>106</v>
      </c>
      <c r="B63" s="116">
        <v>21</v>
      </c>
      <c r="C63" s="272">
        <v>6</v>
      </c>
      <c r="D63" s="272">
        <v>6</v>
      </c>
      <c r="E63" s="272">
        <v>11</v>
      </c>
      <c r="F63" s="272">
        <v>3</v>
      </c>
      <c r="G63" s="272">
        <v>6</v>
      </c>
      <c r="H63" s="272">
        <v>19</v>
      </c>
      <c r="I63" s="272">
        <v>7</v>
      </c>
      <c r="J63" s="272">
        <v>7</v>
      </c>
      <c r="K63" s="272">
        <v>0</v>
      </c>
      <c r="L63" s="272">
        <v>0</v>
      </c>
      <c r="M63" s="272">
        <v>0</v>
      </c>
      <c r="N63" s="272">
        <v>5</v>
      </c>
    </row>
    <row r="64" spans="1:14" s="124" customFormat="1" ht="6" customHeight="1" thickBot="1" x14ac:dyDescent="0.25">
      <c r="A64" s="127"/>
      <c r="B64" s="127"/>
      <c r="C64" s="277"/>
      <c r="D64" s="277"/>
      <c r="E64" s="277"/>
      <c r="F64" s="277"/>
      <c r="G64" s="277"/>
      <c r="H64" s="277"/>
      <c r="I64" s="277"/>
      <c r="J64" s="277"/>
      <c r="K64" s="277"/>
      <c r="L64" s="277"/>
      <c r="M64" s="277"/>
      <c r="N64" s="277"/>
    </row>
    <row r="65" spans="1:14" ht="12.75" customHeight="1" x14ac:dyDescent="0.2">
      <c r="A65" s="19"/>
      <c r="B65" s="19"/>
      <c r="C65" s="128"/>
      <c r="D65" s="128"/>
      <c r="E65" s="128"/>
      <c r="F65" s="128"/>
      <c r="G65" s="128"/>
      <c r="H65" s="128"/>
      <c r="I65" s="128"/>
      <c r="J65" s="128"/>
      <c r="K65" s="128"/>
      <c r="L65" s="128"/>
      <c r="M65" s="128"/>
    </row>
    <row r="66" spans="1:14" s="41" customFormat="1" ht="15" customHeight="1" x14ac:dyDescent="0.2">
      <c r="A66" s="74" t="s">
        <v>210</v>
      </c>
      <c r="B66" s="40"/>
      <c r="C66" s="129"/>
      <c r="D66" s="129"/>
      <c r="E66" s="129"/>
      <c r="F66" s="129"/>
      <c r="G66" s="129"/>
      <c r="H66" s="129"/>
      <c r="I66" s="129"/>
      <c r="J66" s="129"/>
      <c r="K66" s="129"/>
      <c r="L66" s="129"/>
      <c r="M66" s="129"/>
    </row>
    <row r="67" spans="1:14" s="41" customFormat="1" ht="15" customHeight="1" x14ac:dyDescent="0.2">
      <c r="A67" s="850" t="s">
        <v>728</v>
      </c>
      <c r="B67" s="851"/>
      <c r="C67" s="851"/>
      <c r="D67" s="851"/>
      <c r="E67" s="851"/>
      <c r="F67" s="851"/>
      <c r="G67" s="851"/>
      <c r="H67" s="851"/>
      <c r="I67" s="851"/>
      <c r="J67" s="851"/>
      <c r="K67" s="851"/>
      <c r="L67" s="851"/>
      <c r="M67" s="129"/>
    </row>
    <row r="68" spans="1:14" s="41" customFormat="1" ht="15" customHeight="1" x14ac:dyDescent="0.2">
      <c r="A68" s="852" t="s">
        <v>729</v>
      </c>
      <c r="B68" s="853"/>
      <c r="C68" s="853"/>
      <c r="D68" s="853"/>
      <c r="E68" s="853"/>
      <c r="F68" s="853"/>
      <c r="G68" s="853"/>
      <c r="H68" s="853"/>
      <c r="I68" s="853"/>
      <c r="J68" s="853"/>
      <c r="K68" s="853"/>
      <c r="L68" s="853"/>
      <c r="M68" s="129"/>
    </row>
    <row r="69" spans="1:14" s="41" customFormat="1" ht="15" customHeight="1" x14ac:dyDescent="0.2">
      <c r="A69" s="847" t="s">
        <v>371</v>
      </c>
      <c r="B69" s="848"/>
      <c r="C69" s="848"/>
      <c r="D69" s="848"/>
      <c r="E69" s="848"/>
      <c r="F69" s="848"/>
      <c r="G69" s="848"/>
      <c r="H69" s="848"/>
      <c r="I69" s="848"/>
      <c r="J69" s="848"/>
      <c r="K69" s="848"/>
      <c r="L69" s="848"/>
      <c r="M69" s="848"/>
      <c r="N69" s="848"/>
    </row>
    <row r="70" spans="1:14" s="41" customFormat="1" ht="14.25" customHeight="1" x14ac:dyDescent="0.2">
      <c r="A70" s="849" t="s">
        <v>213</v>
      </c>
      <c r="B70" s="849"/>
      <c r="C70" s="849"/>
      <c r="D70" s="849"/>
      <c r="E70" s="849"/>
      <c r="F70" s="849"/>
      <c r="G70" s="849"/>
      <c r="H70" s="849"/>
      <c r="I70" s="849"/>
      <c r="J70" s="849"/>
      <c r="K70" s="849"/>
      <c r="L70" s="849"/>
      <c r="M70" s="849"/>
      <c r="N70" s="849"/>
    </row>
    <row r="71" spans="1:14" s="41" customFormat="1" ht="11.25" customHeight="1" x14ac:dyDescent="0.2">
      <c r="E71" s="448"/>
      <c r="F71" s="448"/>
      <c r="G71" s="448"/>
      <c r="H71" s="448"/>
      <c r="M71" s="76"/>
    </row>
    <row r="72" spans="1:14" s="41" customFormat="1" ht="11.25" customHeight="1" x14ac:dyDescent="0.2">
      <c r="A72" s="845" t="s">
        <v>440</v>
      </c>
      <c r="B72" s="846"/>
      <c r="E72" s="448"/>
      <c r="F72" s="448"/>
      <c r="G72" s="448"/>
      <c r="H72" s="448"/>
      <c r="M72" s="76"/>
    </row>
    <row r="73" spans="1:14" s="41" customFormat="1" ht="11.25" customHeight="1" x14ac:dyDescent="0.2">
      <c r="E73" s="448"/>
      <c r="F73" s="448"/>
      <c r="G73" s="448"/>
      <c r="H73" s="448"/>
      <c r="M73" s="76"/>
    </row>
    <row r="74" spans="1:14" s="41" customFormat="1" ht="11.25" customHeight="1" x14ac:dyDescent="0.2">
      <c r="E74" s="448"/>
      <c r="F74" s="448"/>
      <c r="G74" s="448"/>
      <c r="H74" s="448"/>
      <c r="M74" s="76"/>
    </row>
    <row r="75" spans="1:14" s="41" customFormat="1" ht="11.25" customHeight="1" x14ac:dyDescent="0.2">
      <c r="E75" s="448"/>
      <c r="F75" s="448"/>
      <c r="G75" s="448"/>
      <c r="H75" s="448"/>
      <c r="M75" s="76"/>
    </row>
    <row r="76" spans="1:14" s="41" customFormat="1" ht="11.25" customHeight="1" x14ac:dyDescent="0.2">
      <c r="E76" s="448"/>
      <c r="F76" s="448"/>
      <c r="G76" s="448"/>
      <c r="H76" s="448"/>
      <c r="M76" s="76"/>
    </row>
  </sheetData>
  <mergeCells count="23">
    <mergeCell ref="A72:B72"/>
    <mergeCell ref="A69:N69"/>
    <mergeCell ref="A70:N70"/>
    <mergeCell ref="B3:B8"/>
    <mergeCell ref="C3:C8"/>
    <mergeCell ref="E3:E8"/>
    <mergeCell ref="F3:F8"/>
    <mergeCell ref="G3:G8"/>
    <mergeCell ref="H3:H8"/>
    <mergeCell ref="N3:N8"/>
    <mergeCell ref="A67:L67"/>
    <mergeCell ref="A68:L68"/>
    <mergeCell ref="P1:R1"/>
    <mergeCell ref="A38:J38"/>
    <mergeCell ref="A11:L11"/>
    <mergeCell ref="A1:N1"/>
    <mergeCell ref="M3:M8"/>
    <mergeCell ref="K3:K8"/>
    <mergeCell ref="L3:L8"/>
    <mergeCell ref="D3:D8"/>
    <mergeCell ref="I6:I8"/>
    <mergeCell ref="J7:J8"/>
    <mergeCell ref="I4:J4"/>
  </mergeCells>
  <phoneticPr fontId="13" type="noConversion"/>
  <hyperlinks>
    <hyperlink ref="P1:R1" location="Contents!A1" display="Back to contents"/>
  </hyperlinks>
  <pageMargins left="0.75" right="0.75" top="1" bottom="1" header="0.5" footer="0.5"/>
  <pageSetup paperSize="9" scale="6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4"/>
  <sheetViews>
    <sheetView zoomScaleNormal="100" workbookViewId="0">
      <selection sqref="A1:P1"/>
    </sheetView>
  </sheetViews>
  <sheetFormatPr defaultColWidth="9.1640625" defaultRowHeight="11.25" customHeight="1" x14ac:dyDescent="0.2"/>
  <cols>
    <col min="1" max="1" width="18.5" style="2" customWidth="1"/>
    <col min="2" max="2" width="12" style="2" customWidth="1"/>
    <col min="3" max="3" width="15.33203125" style="2" customWidth="1"/>
    <col min="4" max="8" width="14" style="2" customWidth="1"/>
    <col min="9" max="9" width="13.33203125" style="2" customWidth="1"/>
    <col min="10" max="10" width="12.1640625" style="2" bestFit="1" customWidth="1"/>
    <col min="11" max="12" width="10" style="2" customWidth="1"/>
    <col min="13" max="13" width="10" style="3" customWidth="1"/>
    <col min="14" max="14" width="11.5" style="3" customWidth="1"/>
    <col min="15" max="15" width="2.33203125" style="3" customWidth="1"/>
    <col min="16" max="16" width="17.5" style="2" customWidth="1"/>
    <col min="17" max="17" width="3" style="2" customWidth="1"/>
    <col min="18" max="16384" width="9.1640625" style="2"/>
  </cols>
  <sheetData>
    <row r="1" spans="1:20" ht="21.95" customHeight="1" x14ac:dyDescent="0.2">
      <c r="A1" s="873" t="s">
        <v>691</v>
      </c>
      <c r="B1" s="873"/>
      <c r="C1" s="873"/>
      <c r="D1" s="873"/>
      <c r="E1" s="873"/>
      <c r="F1" s="873"/>
      <c r="G1" s="873"/>
      <c r="H1" s="873"/>
      <c r="I1" s="873"/>
      <c r="J1" s="873"/>
      <c r="K1" s="873"/>
      <c r="L1" s="873"/>
      <c r="M1" s="873"/>
      <c r="N1" s="873"/>
      <c r="O1" s="873"/>
      <c r="P1" s="873"/>
      <c r="R1" s="756" t="s">
        <v>423</v>
      </c>
      <c r="S1" s="756"/>
      <c r="T1" s="756"/>
    </row>
    <row r="2" spans="1:20" ht="13.5" customHeight="1" x14ac:dyDescent="0.25">
      <c r="A2" s="641"/>
      <c r="B2" s="637"/>
      <c r="C2" s="637"/>
      <c r="D2" s="637"/>
      <c r="E2" s="637"/>
      <c r="F2" s="637"/>
      <c r="G2" s="637"/>
      <c r="H2" s="637"/>
      <c r="I2" s="637"/>
      <c r="J2" s="637"/>
      <c r="K2" s="637"/>
      <c r="L2" s="637"/>
      <c r="M2" s="637"/>
      <c r="N2" s="637"/>
      <c r="O2" s="637"/>
      <c r="P2" s="637"/>
    </row>
    <row r="3" spans="1:20" s="124" customFormat="1" ht="12.75" customHeight="1" x14ac:dyDescent="0.2">
      <c r="A3" s="663"/>
      <c r="B3" s="844" t="s">
        <v>314</v>
      </c>
      <c r="C3" s="844" t="s">
        <v>724</v>
      </c>
      <c r="D3" s="844" t="s">
        <v>37</v>
      </c>
      <c r="E3" s="769" t="s">
        <v>725</v>
      </c>
      <c r="F3" s="769" t="s">
        <v>452</v>
      </c>
      <c r="G3" s="769" t="s">
        <v>453</v>
      </c>
      <c r="H3" s="769" t="s">
        <v>454</v>
      </c>
      <c r="I3" s="874" t="s">
        <v>96</v>
      </c>
      <c r="J3" s="874"/>
      <c r="K3" s="862" t="s">
        <v>39</v>
      </c>
      <c r="L3" s="835" t="s">
        <v>692</v>
      </c>
      <c r="M3" s="864" t="s">
        <v>208</v>
      </c>
      <c r="N3" s="868" t="s">
        <v>730</v>
      </c>
      <c r="O3" s="664"/>
      <c r="P3" s="866" t="s">
        <v>731</v>
      </c>
    </row>
    <row r="4" spans="1:20" s="124" customFormat="1" ht="12.75" customHeight="1" x14ac:dyDescent="0.2">
      <c r="A4" s="663"/>
      <c r="B4" s="836"/>
      <c r="C4" s="836"/>
      <c r="D4" s="836"/>
      <c r="E4" s="769"/>
      <c r="F4" s="769"/>
      <c r="G4" s="769"/>
      <c r="H4" s="769"/>
      <c r="I4" s="768" t="s">
        <v>209</v>
      </c>
      <c r="J4" s="665" t="s">
        <v>97</v>
      </c>
      <c r="K4" s="863"/>
      <c r="L4" s="836"/>
      <c r="M4" s="865"/>
      <c r="N4" s="868"/>
      <c r="O4" s="664"/>
      <c r="P4" s="867"/>
    </row>
    <row r="5" spans="1:20" s="124" customFormat="1" ht="12.75" customHeight="1" x14ac:dyDescent="0.2">
      <c r="A5" s="663"/>
      <c r="B5" s="836"/>
      <c r="C5" s="836"/>
      <c r="D5" s="836"/>
      <c r="E5" s="769"/>
      <c r="F5" s="769"/>
      <c r="G5" s="769"/>
      <c r="H5" s="769"/>
      <c r="I5" s="863"/>
      <c r="J5" s="844" t="s">
        <v>36</v>
      </c>
      <c r="K5" s="863"/>
      <c r="L5" s="836"/>
      <c r="M5" s="865"/>
      <c r="N5" s="868"/>
      <c r="O5" s="666"/>
      <c r="P5" s="867"/>
    </row>
    <row r="6" spans="1:20" s="124" customFormat="1" ht="48" customHeight="1" x14ac:dyDescent="0.2">
      <c r="A6" s="663"/>
      <c r="B6" s="836"/>
      <c r="C6" s="836"/>
      <c r="D6" s="836"/>
      <c r="E6" s="769"/>
      <c r="F6" s="769"/>
      <c r="G6" s="769"/>
      <c r="H6" s="769"/>
      <c r="I6" s="863"/>
      <c r="J6" s="844"/>
      <c r="K6" s="863"/>
      <c r="L6" s="836"/>
      <c r="M6" s="865"/>
      <c r="N6" s="868"/>
      <c r="O6" s="666"/>
      <c r="P6" s="867"/>
    </row>
    <row r="7" spans="1:20" s="124" customFormat="1" ht="9" customHeight="1" x14ac:dyDescent="0.2">
      <c r="A7" s="95"/>
      <c r="B7" s="95"/>
      <c r="C7" s="95"/>
      <c r="D7" s="95"/>
      <c r="E7" s="474"/>
      <c r="F7" s="474"/>
      <c r="G7" s="474"/>
      <c r="H7" s="474"/>
      <c r="I7" s="95"/>
      <c r="J7" s="95"/>
      <c r="K7" s="95"/>
      <c r="L7" s="95"/>
      <c r="M7" s="95"/>
      <c r="N7" s="95"/>
      <c r="O7" s="95"/>
      <c r="P7" s="95"/>
    </row>
    <row r="8" spans="1:20" s="124" customFormat="1" ht="15" customHeight="1" x14ac:dyDescent="0.2">
      <c r="A8" s="872" t="s">
        <v>309</v>
      </c>
      <c r="B8" s="872"/>
      <c r="C8" s="872"/>
      <c r="D8" s="872"/>
      <c r="E8" s="872"/>
      <c r="F8" s="872"/>
      <c r="G8" s="872"/>
      <c r="H8" s="872"/>
      <c r="I8" s="872"/>
      <c r="J8" s="872"/>
      <c r="K8" s="872"/>
      <c r="L8" s="872"/>
      <c r="M8" s="872"/>
      <c r="N8" s="77"/>
      <c r="O8" s="59"/>
      <c r="P8" s="59"/>
    </row>
    <row r="9" spans="1:20" s="124" customFormat="1" ht="6" customHeight="1" x14ac:dyDescent="0.2">
      <c r="A9" s="59"/>
      <c r="B9" s="59"/>
      <c r="C9" s="59"/>
      <c r="D9" s="59"/>
      <c r="E9" s="59"/>
      <c r="F9" s="59"/>
      <c r="G9" s="59"/>
      <c r="H9" s="59"/>
      <c r="I9" s="59"/>
      <c r="J9" s="59"/>
      <c r="K9" s="59"/>
      <c r="L9" s="59"/>
      <c r="M9" s="59"/>
      <c r="N9" s="59"/>
      <c r="O9" s="59"/>
      <c r="P9" s="59"/>
    </row>
    <row r="10" spans="1:20" s="88" customFormat="1" ht="15" customHeight="1" x14ac:dyDescent="0.2">
      <c r="A10" s="115" t="s">
        <v>151</v>
      </c>
      <c r="B10" s="278">
        <v>60</v>
      </c>
      <c r="C10" s="278">
        <v>19</v>
      </c>
      <c r="D10" s="278">
        <v>5</v>
      </c>
      <c r="E10" s="278">
        <v>26</v>
      </c>
      <c r="F10" s="278">
        <v>3</v>
      </c>
      <c r="G10" s="278">
        <v>4</v>
      </c>
      <c r="H10" s="278">
        <v>36</v>
      </c>
      <c r="I10" s="278">
        <v>1</v>
      </c>
      <c r="J10" s="278">
        <v>1</v>
      </c>
      <c r="K10" s="278">
        <v>2</v>
      </c>
      <c r="L10" s="278">
        <v>2</v>
      </c>
      <c r="M10" s="278">
        <v>4</v>
      </c>
      <c r="N10" s="278">
        <f>B10-H10-I10-K10-L10-M10</f>
        <v>15</v>
      </c>
      <c r="O10" s="275"/>
      <c r="P10" s="278">
        <v>15</v>
      </c>
    </row>
    <row r="11" spans="1:20" s="88" customFormat="1" ht="6" customHeight="1" x14ac:dyDescent="0.2">
      <c r="A11" s="118"/>
      <c r="B11" s="272"/>
      <c r="C11" s="272"/>
      <c r="D11" s="272"/>
      <c r="E11" s="272"/>
      <c r="F11" s="272"/>
      <c r="G11" s="272"/>
      <c r="H11" s="272"/>
      <c r="I11" s="272"/>
      <c r="J11" s="272"/>
      <c r="K11" s="272"/>
      <c r="L11" s="272"/>
      <c r="M11" s="272"/>
      <c r="N11" s="117"/>
      <c r="O11" s="275"/>
      <c r="P11" s="272"/>
    </row>
    <row r="12" spans="1:20" s="88" customFormat="1" ht="15" customHeight="1" x14ac:dyDescent="0.2">
      <c r="A12" s="28" t="s">
        <v>47</v>
      </c>
      <c r="B12" s="272">
        <v>48</v>
      </c>
      <c r="C12" s="272">
        <v>17</v>
      </c>
      <c r="D12" s="272">
        <v>4</v>
      </c>
      <c r="E12" s="272">
        <v>23</v>
      </c>
      <c r="F12" s="272">
        <v>3</v>
      </c>
      <c r="G12" s="272">
        <v>1</v>
      </c>
      <c r="H12" s="272">
        <v>30</v>
      </c>
      <c r="I12" s="272">
        <v>0</v>
      </c>
      <c r="J12" s="272">
        <v>0</v>
      </c>
      <c r="K12" s="272">
        <v>2</v>
      </c>
      <c r="L12" s="272">
        <v>2</v>
      </c>
      <c r="M12" s="272">
        <v>3</v>
      </c>
      <c r="N12" s="117">
        <f>B12-H12-I12-K12-L12-M12</f>
        <v>11</v>
      </c>
      <c r="O12" s="270"/>
      <c r="P12" s="272">
        <v>11</v>
      </c>
    </row>
    <row r="13" spans="1:20" s="88" customFormat="1" ht="15" customHeight="1" x14ac:dyDescent="0.2">
      <c r="A13" s="124" t="s">
        <v>48</v>
      </c>
      <c r="B13" s="272">
        <v>12</v>
      </c>
      <c r="C13" s="272">
        <v>2</v>
      </c>
      <c r="D13" s="272">
        <v>1</v>
      </c>
      <c r="E13" s="272">
        <v>3</v>
      </c>
      <c r="F13" s="272">
        <v>0</v>
      </c>
      <c r="G13" s="272">
        <v>3</v>
      </c>
      <c r="H13" s="272">
        <v>6</v>
      </c>
      <c r="I13" s="272">
        <v>1</v>
      </c>
      <c r="J13" s="272">
        <v>1</v>
      </c>
      <c r="K13" s="272">
        <v>0</v>
      </c>
      <c r="L13" s="272">
        <v>0</v>
      </c>
      <c r="M13" s="272">
        <v>1</v>
      </c>
      <c r="N13" s="117">
        <f t="shared" ref="N13:N33" si="0">B13-H13-I13-K13-L13-M13</f>
        <v>4</v>
      </c>
      <c r="O13" s="270"/>
      <c r="P13" s="272">
        <v>4</v>
      </c>
    </row>
    <row r="14" spans="1:20" s="88" customFormat="1" ht="6" customHeight="1" x14ac:dyDescent="0.2">
      <c r="A14" s="124"/>
      <c r="B14" s="272"/>
      <c r="C14" s="272"/>
      <c r="D14" s="272"/>
      <c r="E14" s="272"/>
      <c r="F14" s="272"/>
      <c r="G14" s="272"/>
      <c r="H14" s="272"/>
      <c r="I14" s="272"/>
      <c r="J14" s="272"/>
      <c r="K14" s="272"/>
      <c r="L14" s="272"/>
      <c r="M14" s="272"/>
      <c r="N14" s="117"/>
      <c r="O14" s="270"/>
      <c r="P14" s="272"/>
    </row>
    <row r="15" spans="1:20" s="88" customFormat="1" ht="15" customHeight="1" x14ac:dyDescent="0.2">
      <c r="A15" s="119" t="s">
        <v>35</v>
      </c>
      <c r="B15" s="272">
        <v>3</v>
      </c>
      <c r="C15" s="272">
        <v>0</v>
      </c>
      <c r="D15" s="272">
        <v>0</v>
      </c>
      <c r="E15" s="272">
        <v>0</v>
      </c>
      <c r="F15" s="272">
        <v>0</v>
      </c>
      <c r="G15" s="272">
        <v>0</v>
      </c>
      <c r="H15" s="272">
        <v>1</v>
      </c>
      <c r="I15" s="272">
        <v>0</v>
      </c>
      <c r="J15" s="272">
        <v>0</v>
      </c>
      <c r="K15" s="272">
        <v>1</v>
      </c>
      <c r="L15" s="272">
        <v>0</v>
      </c>
      <c r="M15" s="272">
        <v>0</v>
      </c>
      <c r="N15" s="117">
        <f t="shared" si="0"/>
        <v>1</v>
      </c>
      <c r="O15" s="270"/>
      <c r="P15" s="272">
        <v>0</v>
      </c>
    </row>
    <row r="16" spans="1:20" s="88" customFormat="1" ht="15" customHeight="1" x14ac:dyDescent="0.2">
      <c r="A16" s="119" t="s">
        <v>45</v>
      </c>
      <c r="B16" s="272">
        <v>10</v>
      </c>
      <c r="C16" s="272">
        <v>2</v>
      </c>
      <c r="D16" s="272">
        <v>2</v>
      </c>
      <c r="E16" s="272">
        <v>5</v>
      </c>
      <c r="F16" s="272">
        <v>0</v>
      </c>
      <c r="G16" s="272">
        <v>0</v>
      </c>
      <c r="H16" s="272">
        <v>5</v>
      </c>
      <c r="I16" s="272">
        <v>0</v>
      </c>
      <c r="J16" s="272">
        <v>0</v>
      </c>
      <c r="K16" s="272">
        <v>0</v>
      </c>
      <c r="L16" s="272">
        <v>1</v>
      </c>
      <c r="M16" s="272">
        <v>1</v>
      </c>
      <c r="N16" s="117">
        <f t="shared" si="0"/>
        <v>3</v>
      </c>
      <c r="O16" s="270"/>
      <c r="P16" s="272">
        <v>2</v>
      </c>
    </row>
    <row r="17" spans="1:16" s="88" customFormat="1" ht="15" customHeight="1" x14ac:dyDescent="0.2">
      <c r="A17" s="28" t="s">
        <v>46</v>
      </c>
      <c r="B17" s="272">
        <v>21</v>
      </c>
      <c r="C17" s="272">
        <v>7</v>
      </c>
      <c r="D17" s="272">
        <v>3</v>
      </c>
      <c r="E17" s="272">
        <v>11</v>
      </c>
      <c r="F17" s="272">
        <v>0</v>
      </c>
      <c r="G17" s="272">
        <v>0</v>
      </c>
      <c r="H17" s="272">
        <v>11</v>
      </c>
      <c r="I17" s="272">
        <v>0</v>
      </c>
      <c r="J17" s="272">
        <v>0</v>
      </c>
      <c r="K17" s="272">
        <v>0</v>
      </c>
      <c r="L17" s="272">
        <v>1</v>
      </c>
      <c r="M17" s="272">
        <v>3</v>
      </c>
      <c r="N17" s="117">
        <f t="shared" si="0"/>
        <v>6</v>
      </c>
      <c r="O17" s="270"/>
      <c r="P17" s="272">
        <v>7</v>
      </c>
    </row>
    <row r="18" spans="1:16" s="88" customFormat="1" ht="15" customHeight="1" x14ac:dyDescent="0.2">
      <c r="A18" s="28" t="s">
        <v>105</v>
      </c>
      <c r="B18" s="272">
        <v>14</v>
      </c>
      <c r="C18" s="272">
        <v>7</v>
      </c>
      <c r="D18" s="272">
        <v>0</v>
      </c>
      <c r="E18" s="272">
        <v>7</v>
      </c>
      <c r="F18" s="272">
        <v>1</v>
      </c>
      <c r="G18" s="272">
        <v>0</v>
      </c>
      <c r="H18" s="272">
        <v>9</v>
      </c>
      <c r="I18" s="272">
        <v>1</v>
      </c>
      <c r="J18" s="272">
        <v>1</v>
      </c>
      <c r="K18" s="272">
        <v>1</v>
      </c>
      <c r="L18" s="272">
        <v>0</v>
      </c>
      <c r="M18" s="272">
        <v>0</v>
      </c>
      <c r="N18" s="117">
        <f t="shared" si="0"/>
        <v>3</v>
      </c>
      <c r="O18" s="270"/>
      <c r="P18" s="272">
        <v>5</v>
      </c>
    </row>
    <row r="19" spans="1:16" s="88" customFormat="1" ht="15" customHeight="1" x14ac:dyDescent="0.2">
      <c r="A19" s="28" t="s">
        <v>106</v>
      </c>
      <c r="B19" s="272">
        <v>12</v>
      </c>
      <c r="C19" s="272">
        <v>3</v>
      </c>
      <c r="D19" s="272">
        <v>0</v>
      </c>
      <c r="E19" s="272">
        <v>3</v>
      </c>
      <c r="F19" s="272">
        <v>2</v>
      </c>
      <c r="G19" s="272">
        <v>4</v>
      </c>
      <c r="H19" s="272">
        <v>10</v>
      </c>
      <c r="I19" s="272">
        <v>0</v>
      </c>
      <c r="J19" s="272">
        <v>0</v>
      </c>
      <c r="K19" s="272">
        <v>0</v>
      </c>
      <c r="L19" s="272">
        <v>0</v>
      </c>
      <c r="M19" s="272">
        <v>0</v>
      </c>
      <c r="N19" s="117">
        <f t="shared" si="0"/>
        <v>2</v>
      </c>
      <c r="O19" s="270"/>
      <c r="P19" s="272">
        <v>1</v>
      </c>
    </row>
    <row r="20" spans="1:16" s="88" customFormat="1" ht="6" customHeight="1" x14ac:dyDescent="0.2">
      <c r="A20" s="124"/>
      <c r="B20" s="272"/>
      <c r="C20" s="272"/>
      <c r="D20" s="272"/>
      <c r="E20" s="272"/>
      <c r="F20" s="272"/>
      <c r="G20" s="272"/>
      <c r="H20" s="272"/>
      <c r="I20" s="272"/>
      <c r="J20" s="272"/>
      <c r="K20" s="272"/>
      <c r="L20" s="272"/>
      <c r="M20" s="272"/>
      <c r="N20" s="117"/>
      <c r="O20" s="270"/>
      <c r="P20" s="272"/>
    </row>
    <row r="21" spans="1:16" s="88" customFormat="1" ht="15" customHeight="1" x14ac:dyDescent="0.2">
      <c r="A21" s="88" t="s">
        <v>47</v>
      </c>
      <c r="B21" s="272"/>
      <c r="C21" s="272"/>
      <c r="D21" s="272"/>
      <c r="E21" s="272"/>
      <c r="F21" s="272"/>
      <c r="G21" s="272"/>
      <c r="H21" s="272"/>
      <c r="I21" s="272"/>
      <c r="J21" s="272"/>
      <c r="K21" s="272"/>
      <c r="L21" s="272"/>
      <c r="M21" s="272"/>
      <c r="N21" s="117"/>
      <c r="O21" s="270"/>
      <c r="P21" s="272"/>
    </row>
    <row r="22" spans="1:16" s="88" customFormat="1" ht="15" customHeight="1" x14ac:dyDescent="0.2">
      <c r="A22" s="119" t="s">
        <v>35</v>
      </c>
      <c r="B22" s="272">
        <v>2</v>
      </c>
      <c r="C22" s="272">
        <v>0</v>
      </c>
      <c r="D22" s="272">
        <v>0</v>
      </c>
      <c r="E22" s="272">
        <v>0</v>
      </c>
      <c r="F22" s="272">
        <v>0</v>
      </c>
      <c r="G22" s="272">
        <v>0</v>
      </c>
      <c r="H22" s="272">
        <v>1</v>
      </c>
      <c r="I22" s="272">
        <v>0</v>
      </c>
      <c r="J22" s="272">
        <v>0</v>
      </c>
      <c r="K22" s="272">
        <v>1</v>
      </c>
      <c r="L22" s="272">
        <v>0</v>
      </c>
      <c r="M22" s="272">
        <v>0</v>
      </c>
      <c r="N22" s="117">
        <f t="shared" si="0"/>
        <v>0</v>
      </c>
      <c r="O22" s="270"/>
      <c r="P22" s="272">
        <v>0</v>
      </c>
    </row>
    <row r="23" spans="1:16" s="88" customFormat="1" ht="15" customHeight="1" x14ac:dyDescent="0.2">
      <c r="A23" s="119" t="s">
        <v>45</v>
      </c>
      <c r="B23" s="272">
        <v>9</v>
      </c>
      <c r="C23" s="272">
        <v>2</v>
      </c>
      <c r="D23" s="272">
        <v>2</v>
      </c>
      <c r="E23" s="272">
        <v>5</v>
      </c>
      <c r="F23" s="272">
        <v>0</v>
      </c>
      <c r="G23" s="272">
        <v>0</v>
      </c>
      <c r="H23" s="272">
        <v>5</v>
      </c>
      <c r="I23" s="272">
        <v>0</v>
      </c>
      <c r="J23" s="272">
        <v>0</v>
      </c>
      <c r="K23" s="272">
        <v>0</v>
      </c>
      <c r="L23" s="272">
        <v>1</v>
      </c>
      <c r="M23" s="272">
        <v>1</v>
      </c>
      <c r="N23" s="117">
        <f t="shared" si="0"/>
        <v>2</v>
      </c>
      <c r="O23" s="270"/>
      <c r="P23" s="272">
        <v>2</v>
      </c>
    </row>
    <row r="24" spans="1:16" s="88" customFormat="1" ht="15" customHeight="1" x14ac:dyDescent="0.2">
      <c r="A24" s="28" t="s">
        <v>46</v>
      </c>
      <c r="B24" s="272">
        <v>16</v>
      </c>
      <c r="C24" s="272">
        <v>6</v>
      </c>
      <c r="D24" s="272">
        <v>2</v>
      </c>
      <c r="E24" s="272">
        <v>9</v>
      </c>
      <c r="F24" s="272">
        <v>0</v>
      </c>
      <c r="G24" s="272">
        <v>0</v>
      </c>
      <c r="H24" s="272">
        <v>9</v>
      </c>
      <c r="I24" s="272">
        <v>0</v>
      </c>
      <c r="J24" s="272">
        <v>0</v>
      </c>
      <c r="K24" s="272">
        <v>0</v>
      </c>
      <c r="L24" s="272">
        <v>1</v>
      </c>
      <c r="M24" s="272">
        <v>2</v>
      </c>
      <c r="N24" s="117">
        <f t="shared" si="0"/>
        <v>4</v>
      </c>
      <c r="O24" s="270"/>
      <c r="P24" s="272">
        <v>4</v>
      </c>
    </row>
    <row r="25" spans="1:16" s="88" customFormat="1" ht="15" customHeight="1" x14ac:dyDescent="0.2">
      <c r="A25" s="28" t="s">
        <v>105</v>
      </c>
      <c r="B25" s="272">
        <v>13</v>
      </c>
      <c r="C25" s="272">
        <v>7</v>
      </c>
      <c r="D25" s="272">
        <v>0</v>
      </c>
      <c r="E25" s="272">
        <v>7</v>
      </c>
      <c r="F25" s="272">
        <v>1</v>
      </c>
      <c r="G25" s="272">
        <v>0</v>
      </c>
      <c r="H25" s="272">
        <v>9</v>
      </c>
      <c r="I25" s="272">
        <v>0</v>
      </c>
      <c r="J25" s="272">
        <v>0</v>
      </c>
      <c r="K25" s="272">
        <v>1</v>
      </c>
      <c r="L25" s="272">
        <v>0</v>
      </c>
      <c r="M25" s="272">
        <v>0</v>
      </c>
      <c r="N25" s="117">
        <f t="shared" si="0"/>
        <v>3</v>
      </c>
      <c r="O25" s="270"/>
      <c r="P25" s="272">
        <v>4</v>
      </c>
    </row>
    <row r="26" spans="1:16" s="88" customFormat="1" ht="15" customHeight="1" x14ac:dyDescent="0.2">
      <c r="A26" s="28" t="s">
        <v>106</v>
      </c>
      <c r="B26" s="272">
        <v>8</v>
      </c>
      <c r="C26" s="272">
        <v>2</v>
      </c>
      <c r="D26" s="272">
        <v>0</v>
      </c>
      <c r="E26" s="272">
        <v>2</v>
      </c>
      <c r="F26" s="272">
        <v>2</v>
      </c>
      <c r="G26" s="272">
        <v>1</v>
      </c>
      <c r="H26" s="272">
        <v>6</v>
      </c>
      <c r="I26" s="272">
        <v>0</v>
      </c>
      <c r="J26" s="272">
        <v>0</v>
      </c>
      <c r="K26" s="272">
        <v>0</v>
      </c>
      <c r="L26" s="272">
        <v>0</v>
      </c>
      <c r="M26" s="272">
        <v>0</v>
      </c>
      <c r="N26" s="117">
        <f t="shared" si="0"/>
        <v>2</v>
      </c>
      <c r="O26" s="270"/>
      <c r="P26" s="272">
        <v>1</v>
      </c>
    </row>
    <row r="27" spans="1:16" s="88" customFormat="1" ht="6" customHeight="1" x14ac:dyDescent="0.2">
      <c r="A27" s="124"/>
      <c r="B27" s="272"/>
      <c r="C27" s="272"/>
      <c r="D27" s="272"/>
      <c r="E27" s="272"/>
      <c r="F27" s="272"/>
      <c r="G27" s="272"/>
      <c r="H27" s="272"/>
      <c r="I27" s="272"/>
      <c r="J27" s="272"/>
      <c r="K27" s="272"/>
      <c r="L27" s="272"/>
      <c r="M27" s="272"/>
      <c r="N27" s="117"/>
      <c r="O27" s="270"/>
      <c r="P27" s="272"/>
    </row>
    <row r="28" spans="1:16" s="88" customFormat="1" ht="15" customHeight="1" x14ac:dyDescent="0.2">
      <c r="A28" s="88" t="s">
        <v>48</v>
      </c>
      <c r="B28" s="272"/>
      <c r="C28" s="272"/>
      <c r="D28" s="272"/>
      <c r="E28" s="272"/>
      <c r="F28" s="272"/>
      <c r="G28" s="272"/>
      <c r="H28" s="272"/>
      <c r="I28" s="272"/>
      <c r="J28" s="272"/>
      <c r="K28" s="272"/>
      <c r="L28" s="272"/>
      <c r="M28" s="272"/>
      <c r="N28" s="117"/>
      <c r="O28" s="270"/>
      <c r="P28" s="272"/>
    </row>
    <row r="29" spans="1:16" s="88" customFormat="1" ht="15" customHeight="1" x14ac:dyDescent="0.2">
      <c r="A29" s="119" t="s">
        <v>35</v>
      </c>
      <c r="B29" s="272">
        <v>1</v>
      </c>
      <c r="C29" s="272">
        <v>0</v>
      </c>
      <c r="D29" s="272">
        <v>0</v>
      </c>
      <c r="E29" s="272">
        <v>0</v>
      </c>
      <c r="F29" s="272">
        <v>0</v>
      </c>
      <c r="G29" s="272">
        <v>0</v>
      </c>
      <c r="H29" s="272">
        <v>0</v>
      </c>
      <c r="I29" s="272">
        <v>0</v>
      </c>
      <c r="J29" s="272">
        <v>0</v>
      </c>
      <c r="K29" s="272">
        <v>0</v>
      </c>
      <c r="L29" s="272">
        <v>0</v>
      </c>
      <c r="M29" s="272">
        <v>0</v>
      </c>
      <c r="N29" s="117">
        <f t="shared" si="0"/>
        <v>1</v>
      </c>
      <c r="O29" s="270"/>
      <c r="P29" s="272">
        <v>0</v>
      </c>
    </row>
    <row r="30" spans="1:16" s="88" customFormat="1" ht="15" customHeight="1" x14ac:dyDescent="0.2">
      <c r="A30" s="119" t="s">
        <v>45</v>
      </c>
      <c r="B30" s="272">
        <v>1</v>
      </c>
      <c r="C30" s="272">
        <v>0</v>
      </c>
      <c r="D30" s="272">
        <v>0</v>
      </c>
      <c r="E30" s="272">
        <v>0</v>
      </c>
      <c r="F30" s="272">
        <v>0</v>
      </c>
      <c r="G30" s="272">
        <v>0</v>
      </c>
      <c r="H30" s="272">
        <v>0</v>
      </c>
      <c r="I30" s="272">
        <v>0</v>
      </c>
      <c r="J30" s="272">
        <v>0</v>
      </c>
      <c r="K30" s="272">
        <v>0</v>
      </c>
      <c r="L30" s="272">
        <v>0</v>
      </c>
      <c r="M30" s="272">
        <v>0</v>
      </c>
      <c r="N30" s="117">
        <f t="shared" si="0"/>
        <v>1</v>
      </c>
      <c r="O30" s="270"/>
      <c r="P30" s="272">
        <v>0</v>
      </c>
    </row>
    <row r="31" spans="1:16" s="88" customFormat="1" ht="15" customHeight="1" x14ac:dyDescent="0.2">
      <c r="A31" s="28" t="s">
        <v>46</v>
      </c>
      <c r="B31" s="272">
        <v>5</v>
      </c>
      <c r="C31" s="272">
        <v>1</v>
      </c>
      <c r="D31" s="272">
        <v>1</v>
      </c>
      <c r="E31" s="272">
        <v>2</v>
      </c>
      <c r="F31" s="272">
        <v>0</v>
      </c>
      <c r="G31" s="272">
        <v>0</v>
      </c>
      <c r="H31" s="272">
        <v>2</v>
      </c>
      <c r="I31" s="272">
        <v>0</v>
      </c>
      <c r="J31" s="272">
        <v>0</v>
      </c>
      <c r="K31" s="272">
        <v>0</v>
      </c>
      <c r="L31" s="272">
        <v>0</v>
      </c>
      <c r="M31" s="272">
        <v>1</v>
      </c>
      <c r="N31" s="117">
        <f t="shared" si="0"/>
        <v>2</v>
      </c>
      <c r="O31" s="270"/>
      <c r="P31" s="272">
        <v>3</v>
      </c>
    </row>
    <row r="32" spans="1:16" s="88" customFormat="1" ht="15" customHeight="1" x14ac:dyDescent="0.2">
      <c r="A32" s="28" t="s">
        <v>105</v>
      </c>
      <c r="B32" s="272">
        <v>1</v>
      </c>
      <c r="C32" s="272">
        <v>0</v>
      </c>
      <c r="D32" s="272">
        <v>0</v>
      </c>
      <c r="E32" s="272">
        <v>0</v>
      </c>
      <c r="F32" s="272">
        <v>0</v>
      </c>
      <c r="G32" s="272">
        <v>0</v>
      </c>
      <c r="H32" s="272">
        <v>0</v>
      </c>
      <c r="I32" s="272">
        <v>1</v>
      </c>
      <c r="J32" s="272">
        <v>1</v>
      </c>
      <c r="K32" s="272">
        <v>0</v>
      </c>
      <c r="L32" s="272">
        <v>0</v>
      </c>
      <c r="M32" s="272">
        <v>0</v>
      </c>
      <c r="N32" s="117">
        <f t="shared" si="0"/>
        <v>0</v>
      </c>
      <c r="O32" s="270"/>
      <c r="P32" s="272">
        <v>1</v>
      </c>
    </row>
    <row r="33" spans="1:16" s="88" customFormat="1" ht="15" customHeight="1" x14ac:dyDescent="0.2">
      <c r="A33" s="28" t="s">
        <v>106</v>
      </c>
      <c r="B33" s="272">
        <v>4</v>
      </c>
      <c r="C33" s="272">
        <v>1</v>
      </c>
      <c r="D33" s="272">
        <v>0</v>
      </c>
      <c r="E33" s="272">
        <v>1</v>
      </c>
      <c r="F33" s="272">
        <v>0</v>
      </c>
      <c r="G33" s="272">
        <v>3</v>
      </c>
      <c r="H33" s="272">
        <v>4</v>
      </c>
      <c r="I33" s="272">
        <v>0</v>
      </c>
      <c r="J33" s="272">
        <v>0</v>
      </c>
      <c r="K33" s="272">
        <v>0</v>
      </c>
      <c r="L33" s="272">
        <v>0</v>
      </c>
      <c r="M33" s="272">
        <v>0</v>
      </c>
      <c r="N33" s="117">
        <f t="shared" si="0"/>
        <v>0</v>
      </c>
      <c r="O33" s="270"/>
      <c r="P33" s="272">
        <v>0</v>
      </c>
    </row>
    <row r="34" spans="1:16" s="88" customFormat="1" ht="6" customHeight="1" x14ac:dyDescent="0.2">
      <c r="A34" s="28"/>
      <c r="B34" s="83"/>
      <c r="C34" s="83"/>
      <c r="D34" s="83"/>
      <c r="E34" s="83"/>
      <c r="F34" s="83"/>
      <c r="G34" s="83"/>
      <c r="H34" s="83"/>
      <c r="I34" s="83"/>
      <c r="J34" s="83"/>
      <c r="K34" s="83"/>
      <c r="L34" s="83"/>
      <c r="M34" s="83"/>
      <c r="N34" s="83"/>
      <c r="O34" s="83"/>
      <c r="P34" s="83"/>
    </row>
    <row r="35" spans="1:16" s="88" customFormat="1" ht="15" customHeight="1" x14ac:dyDescent="0.2">
      <c r="A35" s="840" t="s">
        <v>369</v>
      </c>
      <c r="B35" s="840"/>
      <c r="C35" s="840"/>
      <c r="D35" s="840"/>
      <c r="E35" s="840"/>
      <c r="F35" s="840"/>
      <c r="G35" s="840"/>
      <c r="H35" s="840"/>
      <c r="I35" s="840"/>
      <c r="J35" s="840"/>
      <c r="K35" s="840"/>
      <c r="L35" s="840"/>
      <c r="M35" s="840"/>
      <c r="N35" s="77"/>
      <c r="O35" s="59"/>
      <c r="P35" s="59"/>
    </row>
    <row r="36" spans="1:16" s="88" customFormat="1" ht="15" customHeight="1" x14ac:dyDescent="0.2">
      <c r="A36" s="871" t="s">
        <v>372</v>
      </c>
      <c r="B36" s="871"/>
      <c r="C36" s="871"/>
      <c r="D36" s="871"/>
      <c r="E36" s="871"/>
      <c r="F36" s="871"/>
      <c r="G36" s="871"/>
      <c r="H36" s="871"/>
      <c r="I36" s="871"/>
      <c r="J36" s="871"/>
      <c r="K36" s="871"/>
      <c r="L36" s="871"/>
      <c r="M36" s="871"/>
      <c r="N36" s="871"/>
      <c r="O36" s="871"/>
      <c r="P36" s="871"/>
    </row>
    <row r="37" spans="1:16" s="88" customFormat="1" ht="6" customHeight="1" x14ac:dyDescent="0.2">
      <c r="A37" s="59"/>
      <c r="B37" s="59"/>
      <c r="C37" s="59"/>
      <c r="D37" s="59"/>
      <c r="E37" s="59"/>
      <c r="F37" s="59"/>
      <c r="G37" s="59"/>
      <c r="H37" s="59"/>
      <c r="I37" s="59"/>
      <c r="J37" s="59"/>
      <c r="K37" s="59"/>
      <c r="L37" s="59"/>
      <c r="M37" s="59"/>
      <c r="N37" s="59"/>
      <c r="O37" s="59"/>
      <c r="P37" s="59"/>
    </row>
    <row r="38" spans="1:16" s="88" customFormat="1" ht="15" customHeight="1" x14ac:dyDescent="0.2">
      <c r="A38" s="115" t="s">
        <v>151</v>
      </c>
      <c r="B38" s="278">
        <v>247</v>
      </c>
      <c r="C38" s="278">
        <v>113</v>
      </c>
      <c r="D38" s="278">
        <v>53</v>
      </c>
      <c r="E38" s="278">
        <v>172</v>
      </c>
      <c r="F38" s="278">
        <v>5</v>
      </c>
      <c r="G38" s="278">
        <v>21</v>
      </c>
      <c r="H38" s="278">
        <v>209</v>
      </c>
      <c r="I38" s="278">
        <v>3</v>
      </c>
      <c r="J38" s="278">
        <v>2</v>
      </c>
      <c r="K38" s="278">
        <v>4</v>
      </c>
      <c r="L38" s="278">
        <v>2</v>
      </c>
      <c r="M38" s="278">
        <v>6</v>
      </c>
      <c r="N38" s="278">
        <f t="shared" ref="N38:N61" si="1">B38-H38-I38-K38-L38-M38</f>
        <v>23</v>
      </c>
      <c r="O38" s="275"/>
      <c r="P38" s="278">
        <v>60</v>
      </c>
    </row>
    <row r="39" spans="1:16" s="88" customFormat="1" ht="6" customHeight="1" x14ac:dyDescent="0.2">
      <c r="A39" s="118"/>
      <c r="B39" s="272"/>
      <c r="C39" s="272"/>
      <c r="D39" s="272"/>
      <c r="E39" s="272"/>
      <c r="F39" s="272"/>
      <c r="G39" s="272"/>
      <c r="H39" s="272"/>
      <c r="I39" s="272"/>
      <c r="J39" s="272"/>
      <c r="K39" s="272"/>
      <c r="L39" s="272"/>
      <c r="M39" s="272"/>
      <c r="N39" s="117"/>
      <c r="O39" s="275"/>
      <c r="P39" s="272"/>
    </row>
    <row r="40" spans="1:16" s="88" customFormat="1" ht="15" customHeight="1" x14ac:dyDescent="0.2">
      <c r="A40" s="28" t="s">
        <v>47</v>
      </c>
      <c r="B40" s="272">
        <v>196</v>
      </c>
      <c r="C40" s="272">
        <v>96</v>
      </c>
      <c r="D40" s="272">
        <v>39</v>
      </c>
      <c r="E40" s="272">
        <v>140</v>
      </c>
      <c r="F40" s="272">
        <v>4</v>
      </c>
      <c r="G40" s="272">
        <v>15</v>
      </c>
      <c r="H40" s="272">
        <v>168</v>
      </c>
      <c r="I40" s="272">
        <v>2</v>
      </c>
      <c r="J40" s="272">
        <v>1</v>
      </c>
      <c r="K40" s="272">
        <v>4</v>
      </c>
      <c r="L40" s="272">
        <v>2</v>
      </c>
      <c r="M40" s="272">
        <v>5</v>
      </c>
      <c r="N40" s="117">
        <f t="shared" si="1"/>
        <v>15</v>
      </c>
      <c r="O40" s="275"/>
      <c r="P40" s="272">
        <v>44</v>
      </c>
    </row>
    <row r="41" spans="1:16" s="88" customFormat="1" ht="15" customHeight="1" x14ac:dyDescent="0.2">
      <c r="A41" s="124" t="s">
        <v>48</v>
      </c>
      <c r="B41" s="272">
        <v>51</v>
      </c>
      <c r="C41" s="272">
        <v>17</v>
      </c>
      <c r="D41" s="272">
        <v>14</v>
      </c>
      <c r="E41" s="272">
        <v>32</v>
      </c>
      <c r="F41" s="272">
        <v>1</v>
      </c>
      <c r="G41" s="272">
        <v>6</v>
      </c>
      <c r="H41" s="272">
        <v>41</v>
      </c>
      <c r="I41" s="272">
        <v>1</v>
      </c>
      <c r="J41" s="272">
        <v>1</v>
      </c>
      <c r="K41" s="272">
        <v>0</v>
      </c>
      <c r="L41" s="272">
        <v>0</v>
      </c>
      <c r="M41" s="272">
        <v>1</v>
      </c>
      <c r="N41" s="117">
        <f t="shared" si="1"/>
        <v>8</v>
      </c>
      <c r="O41" s="275"/>
      <c r="P41" s="272">
        <v>16</v>
      </c>
    </row>
    <row r="42" spans="1:16" s="88" customFormat="1" ht="6" customHeight="1" x14ac:dyDescent="0.2">
      <c r="A42" s="124"/>
      <c r="B42" s="272"/>
      <c r="C42" s="272"/>
      <c r="D42" s="272"/>
      <c r="E42" s="272"/>
      <c r="F42" s="272"/>
      <c r="G42" s="272"/>
      <c r="H42" s="272"/>
      <c r="I42" s="272"/>
      <c r="J42" s="272"/>
      <c r="K42" s="272"/>
      <c r="L42" s="272"/>
      <c r="M42" s="272"/>
      <c r="N42" s="117"/>
      <c r="O42" s="275"/>
      <c r="P42" s="272"/>
    </row>
    <row r="43" spans="1:16" s="88" customFormat="1" ht="15" customHeight="1" x14ac:dyDescent="0.2">
      <c r="A43" s="119" t="s">
        <v>35</v>
      </c>
      <c r="B43" s="272">
        <v>17</v>
      </c>
      <c r="C43" s="272">
        <v>4</v>
      </c>
      <c r="D43" s="272">
        <v>3</v>
      </c>
      <c r="E43" s="272">
        <v>8</v>
      </c>
      <c r="F43" s="272">
        <v>0</v>
      </c>
      <c r="G43" s="272">
        <v>1</v>
      </c>
      <c r="H43" s="272">
        <v>13</v>
      </c>
      <c r="I43" s="272">
        <v>0</v>
      </c>
      <c r="J43" s="272">
        <v>0</v>
      </c>
      <c r="K43" s="272">
        <v>2</v>
      </c>
      <c r="L43" s="272">
        <v>0</v>
      </c>
      <c r="M43" s="272">
        <v>0</v>
      </c>
      <c r="N43" s="117">
        <f t="shared" si="1"/>
        <v>2</v>
      </c>
      <c r="O43" s="275"/>
      <c r="P43" s="272">
        <v>3</v>
      </c>
    </row>
    <row r="44" spans="1:16" s="88" customFormat="1" ht="15" customHeight="1" x14ac:dyDescent="0.2">
      <c r="A44" s="119" t="s">
        <v>45</v>
      </c>
      <c r="B44" s="272">
        <v>54</v>
      </c>
      <c r="C44" s="272">
        <v>22</v>
      </c>
      <c r="D44" s="272">
        <v>14</v>
      </c>
      <c r="E44" s="272">
        <v>40</v>
      </c>
      <c r="F44" s="272">
        <v>0</v>
      </c>
      <c r="G44" s="272">
        <v>4</v>
      </c>
      <c r="H44" s="272">
        <v>45</v>
      </c>
      <c r="I44" s="272">
        <v>2</v>
      </c>
      <c r="J44" s="272">
        <v>1</v>
      </c>
      <c r="K44" s="272">
        <v>1</v>
      </c>
      <c r="L44" s="272">
        <v>1</v>
      </c>
      <c r="M44" s="272">
        <v>1</v>
      </c>
      <c r="N44" s="117">
        <f t="shared" si="1"/>
        <v>4</v>
      </c>
      <c r="O44" s="275"/>
      <c r="P44" s="272">
        <v>17</v>
      </c>
    </row>
    <row r="45" spans="1:16" s="88" customFormat="1" ht="15" customHeight="1" x14ac:dyDescent="0.2">
      <c r="A45" s="28" t="s">
        <v>46</v>
      </c>
      <c r="B45" s="272">
        <v>91</v>
      </c>
      <c r="C45" s="272">
        <v>51</v>
      </c>
      <c r="D45" s="272">
        <v>17</v>
      </c>
      <c r="E45" s="272">
        <v>69</v>
      </c>
      <c r="F45" s="272">
        <v>1</v>
      </c>
      <c r="G45" s="272">
        <v>8</v>
      </c>
      <c r="H45" s="272">
        <v>81</v>
      </c>
      <c r="I45" s="272">
        <v>0</v>
      </c>
      <c r="J45" s="272">
        <v>0</v>
      </c>
      <c r="K45" s="272">
        <v>0</v>
      </c>
      <c r="L45" s="272">
        <v>1</v>
      </c>
      <c r="M45" s="272">
        <v>3</v>
      </c>
      <c r="N45" s="117">
        <f t="shared" si="1"/>
        <v>6</v>
      </c>
      <c r="O45" s="275"/>
      <c r="P45" s="272">
        <v>25</v>
      </c>
    </row>
    <row r="46" spans="1:16" s="88" customFormat="1" ht="15" customHeight="1" x14ac:dyDescent="0.2">
      <c r="A46" s="28" t="s">
        <v>105</v>
      </c>
      <c r="B46" s="272">
        <v>57</v>
      </c>
      <c r="C46" s="272">
        <v>30</v>
      </c>
      <c r="D46" s="272">
        <v>13</v>
      </c>
      <c r="E46" s="272">
        <v>43</v>
      </c>
      <c r="F46" s="272">
        <v>2</v>
      </c>
      <c r="G46" s="272">
        <v>2</v>
      </c>
      <c r="H46" s="272">
        <v>49</v>
      </c>
      <c r="I46" s="272">
        <v>1</v>
      </c>
      <c r="J46" s="272">
        <v>1</v>
      </c>
      <c r="K46" s="272">
        <v>1</v>
      </c>
      <c r="L46" s="272">
        <v>0</v>
      </c>
      <c r="M46" s="272">
        <v>1</v>
      </c>
      <c r="N46" s="117">
        <f t="shared" si="1"/>
        <v>5</v>
      </c>
      <c r="O46" s="275"/>
      <c r="P46" s="272">
        <v>12</v>
      </c>
    </row>
    <row r="47" spans="1:16" s="88" customFormat="1" ht="15" customHeight="1" x14ac:dyDescent="0.2">
      <c r="A47" s="28" t="s">
        <v>106</v>
      </c>
      <c r="B47" s="272">
        <v>28</v>
      </c>
      <c r="C47" s="272">
        <v>6</v>
      </c>
      <c r="D47" s="272">
        <v>6</v>
      </c>
      <c r="E47" s="272">
        <v>12</v>
      </c>
      <c r="F47" s="272">
        <v>2</v>
      </c>
      <c r="G47" s="272">
        <v>6</v>
      </c>
      <c r="H47" s="272">
        <v>21</v>
      </c>
      <c r="I47" s="272">
        <v>0</v>
      </c>
      <c r="J47" s="272">
        <v>0</v>
      </c>
      <c r="K47" s="272">
        <v>0</v>
      </c>
      <c r="L47" s="272">
        <v>0</v>
      </c>
      <c r="M47" s="272">
        <v>1</v>
      </c>
      <c r="N47" s="117">
        <f t="shared" si="1"/>
        <v>6</v>
      </c>
      <c r="O47" s="275"/>
      <c r="P47" s="272">
        <v>3</v>
      </c>
    </row>
    <row r="48" spans="1:16" s="88" customFormat="1" ht="6" customHeight="1" x14ac:dyDescent="0.2">
      <c r="A48" s="124"/>
      <c r="B48" s="272"/>
      <c r="C48" s="272"/>
      <c r="D48" s="272"/>
      <c r="E48" s="272"/>
      <c r="F48" s="272"/>
      <c r="G48" s="272"/>
      <c r="H48" s="272"/>
      <c r="I48" s="272"/>
      <c r="J48" s="272"/>
      <c r="K48" s="272"/>
      <c r="L48" s="272"/>
      <c r="M48" s="272"/>
      <c r="N48" s="117"/>
      <c r="O48" s="275"/>
      <c r="P48" s="272"/>
    </row>
    <row r="49" spans="1:16" s="88" customFormat="1" ht="15" customHeight="1" x14ac:dyDescent="0.2">
      <c r="A49" s="88" t="s">
        <v>47</v>
      </c>
      <c r="B49" s="272"/>
      <c r="C49" s="272"/>
      <c r="D49" s="272"/>
      <c r="E49" s="272"/>
      <c r="F49" s="272"/>
      <c r="G49" s="272"/>
      <c r="H49" s="272"/>
      <c r="I49" s="272"/>
      <c r="J49" s="272"/>
      <c r="K49" s="272"/>
      <c r="L49" s="272"/>
      <c r="M49" s="272"/>
      <c r="N49" s="117"/>
      <c r="O49" s="275"/>
      <c r="P49" s="272"/>
    </row>
    <row r="50" spans="1:16" s="88" customFormat="1" ht="15" customHeight="1" x14ac:dyDescent="0.2">
      <c r="A50" s="119" t="s">
        <v>35</v>
      </c>
      <c r="B50" s="272">
        <v>14</v>
      </c>
      <c r="C50" s="272">
        <v>2</v>
      </c>
      <c r="D50" s="272">
        <v>3</v>
      </c>
      <c r="E50" s="272">
        <v>6</v>
      </c>
      <c r="F50" s="272">
        <v>0</v>
      </c>
      <c r="G50" s="272">
        <v>1</v>
      </c>
      <c r="H50" s="272">
        <v>11</v>
      </c>
      <c r="I50" s="272">
        <v>0</v>
      </c>
      <c r="J50" s="272">
        <v>0</v>
      </c>
      <c r="K50" s="272">
        <v>2</v>
      </c>
      <c r="L50" s="272">
        <v>0</v>
      </c>
      <c r="M50" s="272">
        <v>0</v>
      </c>
      <c r="N50" s="117">
        <f t="shared" si="1"/>
        <v>1</v>
      </c>
      <c r="O50" s="275"/>
      <c r="P50" s="272">
        <v>1</v>
      </c>
    </row>
    <row r="51" spans="1:16" s="88" customFormat="1" ht="15" customHeight="1" x14ac:dyDescent="0.2">
      <c r="A51" s="119" t="s">
        <v>45</v>
      </c>
      <c r="B51" s="272">
        <v>44</v>
      </c>
      <c r="C51" s="272">
        <v>20</v>
      </c>
      <c r="D51" s="272">
        <v>8</v>
      </c>
      <c r="E51" s="272">
        <v>31</v>
      </c>
      <c r="F51" s="272">
        <v>0</v>
      </c>
      <c r="G51" s="272">
        <v>4</v>
      </c>
      <c r="H51" s="272">
        <v>36</v>
      </c>
      <c r="I51" s="272">
        <v>2</v>
      </c>
      <c r="J51" s="272">
        <v>1</v>
      </c>
      <c r="K51" s="272">
        <v>1</v>
      </c>
      <c r="L51" s="272">
        <v>1</v>
      </c>
      <c r="M51" s="272">
        <v>1</v>
      </c>
      <c r="N51" s="117">
        <f t="shared" si="1"/>
        <v>3</v>
      </c>
      <c r="O51" s="275"/>
      <c r="P51" s="272">
        <v>13</v>
      </c>
    </row>
    <row r="52" spans="1:16" s="88" customFormat="1" ht="15" customHeight="1" x14ac:dyDescent="0.2">
      <c r="A52" s="28" t="s">
        <v>46</v>
      </c>
      <c r="B52" s="272">
        <v>70</v>
      </c>
      <c r="C52" s="272">
        <v>43</v>
      </c>
      <c r="D52" s="272">
        <v>12</v>
      </c>
      <c r="E52" s="272">
        <v>56</v>
      </c>
      <c r="F52" s="272">
        <v>0</v>
      </c>
      <c r="G52" s="272">
        <v>6</v>
      </c>
      <c r="H52" s="272">
        <v>63</v>
      </c>
      <c r="I52" s="272">
        <v>0</v>
      </c>
      <c r="J52" s="272">
        <v>0</v>
      </c>
      <c r="K52" s="272">
        <v>0</v>
      </c>
      <c r="L52" s="272">
        <v>1</v>
      </c>
      <c r="M52" s="272">
        <v>2</v>
      </c>
      <c r="N52" s="117">
        <f t="shared" si="1"/>
        <v>4</v>
      </c>
      <c r="O52" s="275"/>
      <c r="P52" s="272">
        <v>17</v>
      </c>
    </row>
    <row r="53" spans="1:16" s="88" customFormat="1" ht="15" customHeight="1" x14ac:dyDescent="0.2">
      <c r="A53" s="28" t="s">
        <v>105</v>
      </c>
      <c r="B53" s="272">
        <v>50</v>
      </c>
      <c r="C53" s="272">
        <v>27</v>
      </c>
      <c r="D53" s="272">
        <v>11</v>
      </c>
      <c r="E53" s="272">
        <v>38</v>
      </c>
      <c r="F53" s="272">
        <v>2</v>
      </c>
      <c r="G53" s="272">
        <v>2</v>
      </c>
      <c r="H53" s="272">
        <v>44</v>
      </c>
      <c r="I53" s="272">
        <v>0</v>
      </c>
      <c r="J53" s="272">
        <v>0</v>
      </c>
      <c r="K53" s="272">
        <v>1</v>
      </c>
      <c r="L53" s="272">
        <v>0</v>
      </c>
      <c r="M53" s="272">
        <v>1</v>
      </c>
      <c r="N53" s="117">
        <f t="shared" si="1"/>
        <v>4</v>
      </c>
      <c r="O53" s="275"/>
      <c r="P53" s="272">
        <v>10</v>
      </c>
    </row>
    <row r="54" spans="1:16" s="88" customFormat="1" ht="15" customHeight="1" x14ac:dyDescent="0.2">
      <c r="A54" s="28" t="s">
        <v>106</v>
      </c>
      <c r="B54" s="272">
        <v>18</v>
      </c>
      <c r="C54" s="272">
        <v>4</v>
      </c>
      <c r="D54" s="272">
        <v>5</v>
      </c>
      <c r="E54" s="272">
        <v>9</v>
      </c>
      <c r="F54" s="272">
        <v>2</v>
      </c>
      <c r="G54" s="272">
        <v>2</v>
      </c>
      <c r="H54" s="272">
        <v>14</v>
      </c>
      <c r="I54" s="272">
        <v>0</v>
      </c>
      <c r="J54" s="272">
        <v>0</v>
      </c>
      <c r="K54" s="272">
        <v>0</v>
      </c>
      <c r="L54" s="272">
        <v>0</v>
      </c>
      <c r="M54" s="272">
        <v>1</v>
      </c>
      <c r="N54" s="117">
        <f t="shared" si="1"/>
        <v>3</v>
      </c>
      <c r="O54" s="275"/>
      <c r="P54" s="272">
        <v>3</v>
      </c>
    </row>
    <row r="55" spans="1:16" s="88" customFormat="1" ht="6" customHeight="1" x14ac:dyDescent="0.2">
      <c r="A55" s="124"/>
      <c r="B55" s="272"/>
      <c r="C55" s="272"/>
      <c r="D55" s="272"/>
      <c r="E55" s="272"/>
      <c r="F55" s="272"/>
      <c r="G55" s="272"/>
      <c r="H55" s="272"/>
      <c r="I55" s="272"/>
      <c r="J55" s="272"/>
      <c r="K55" s="272"/>
      <c r="L55" s="272"/>
      <c r="M55" s="272"/>
      <c r="N55" s="117"/>
      <c r="O55" s="275"/>
      <c r="P55" s="272"/>
    </row>
    <row r="56" spans="1:16" s="88" customFormat="1" ht="15" customHeight="1" x14ac:dyDescent="0.2">
      <c r="A56" s="88" t="s">
        <v>48</v>
      </c>
      <c r="B56" s="272"/>
      <c r="C56" s="272"/>
      <c r="D56" s="272"/>
      <c r="E56" s="272"/>
      <c r="F56" s="272"/>
      <c r="G56" s="272"/>
      <c r="H56" s="272"/>
      <c r="I56" s="272"/>
      <c r="J56" s="272"/>
      <c r="K56" s="272"/>
      <c r="L56" s="272"/>
      <c r="M56" s="272"/>
      <c r="N56" s="117"/>
      <c r="O56" s="275"/>
      <c r="P56" s="272"/>
    </row>
    <row r="57" spans="1:16" s="88" customFormat="1" ht="15" customHeight="1" x14ac:dyDescent="0.2">
      <c r="A57" s="119" t="s">
        <v>35</v>
      </c>
      <c r="B57" s="272">
        <v>3</v>
      </c>
      <c r="C57" s="272">
        <v>2</v>
      </c>
      <c r="D57" s="272">
        <v>0</v>
      </c>
      <c r="E57" s="272">
        <v>2</v>
      </c>
      <c r="F57" s="272">
        <v>0</v>
      </c>
      <c r="G57" s="272">
        <v>0</v>
      </c>
      <c r="H57" s="272">
        <v>2</v>
      </c>
      <c r="I57" s="272">
        <v>0</v>
      </c>
      <c r="J57" s="272">
        <v>0</v>
      </c>
      <c r="K57" s="272">
        <v>0</v>
      </c>
      <c r="L57" s="272">
        <v>0</v>
      </c>
      <c r="M57" s="272">
        <v>0</v>
      </c>
      <c r="N57" s="117">
        <f t="shared" si="1"/>
        <v>1</v>
      </c>
      <c r="O57" s="275"/>
      <c r="P57" s="272">
        <v>2</v>
      </c>
    </row>
    <row r="58" spans="1:16" s="88" customFormat="1" ht="15" customHeight="1" x14ac:dyDescent="0.2">
      <c r="A58" s="119" t="s">
        <v>45</v>
      </c>
      <c r="B58" s="272">
        <v>10</v>
      </c>
      <c r="C58" s="272">
        <v>2</v>
      </c>
      <c r="D58" s="272">
        <v>6</v>
      </c>
      <c r="E58" s="272">
        <v>9</v>
      </c>
      <c r="F58" s="272">
        <v>0</v>
      </c>
      <c r="G58" s="272">
        <v>0</v>
      </c>
      <c r="H58" s="272">
        <v>9</v>
      </c>
      <c r="I58" s="272">
        <v>0</v>
      </c>
      <c r="J58" s="272">
        <v>0</v>
      </c>
      <c r="K58" s="272">
        <v>0</v>
      </c>
      <c r="L58" s="272">
        <v>0</v>
      </c>
      <c r="M58" s="272">
        <v>0</v>
      </c>
      <c r="N58" s="117">
        <f t="shared" si="1"/>
        <v>1</v>
      </c>
      <c r="O58" s="275"/>
      <c r="P58" s="272">
        <v>4</v>
      </c>
    </row>
    <row r="59" spans="1:16" s="88" customFormat="1" ht="15" customHeight="1" x14ac:dyDescent="0.2">
      <c r="A59" s="28" t="s">
        <v>46</v>
      </c>
      <c r="B59" s="272">
        <v>21</v>
      </c>
      <c r="C59" s="272">
        <v>8</v>
      </c>
      <c r="D59" s="272">
        <v>5</v>
      </c>
      <c r="E59" s="272">
        <v>13</v>
      </c>
      <c r="F59" s="272">
        <v>1</v>
      </c>
      <c r="G59" s="272">
        <v>2</v>
      </c>
      <c r="H59" s="272">
        <v>18</v>
      </c>
      <c r="I59" s="272">
        <v>0</v>
      </c>
      <c r="J59" s="272">
        <v>0</v>
      </c>
      <c r="K59" s="272">
        <v>0</v>
      </c>
      <c r="L59" s="272">
        <v>0</v>
      </c>
      <c r="M59" s="272">
        <v>1</v>
      </c>
      <c r="N59" s="117">
        <f t="shared" si="1"/>
        <v>2</v>
      </c>
      <c r="O59" s="275"/>
      <c r="P59" s="272">
        <v>8</v>
      </c>
    </row>
    <row r="60" spans="1:16" s="88" customFormat="1" ht="15" customHeight="1" x14ac:dyDescent="0.2">
      <c r="A60" s="28" t="s">
        <v>105</v>
      </c>
      <c r="B60" s="272">
        <v>7</v>
      </c>
      <c r="C60" s="272">
        <v>3</v>
      </c>
      <c r="D60" s="272">
        <v>2</v>
      </c>
      <c r="E60" s="272">
        <v>5</v>
      </c>
      <c r="F60" s="272">
        <v>0</v>
      </c>
      <c r="G60" s="272">
        <v>0</v>
      </c>
      <c r="H60" s="272">
        <v>5</v>
      </c>
      <c r="I60" s="272">
        <v>1</v>
      </c>
      <c r="J60" s="272">
        <v>1</v>
      </c>
      <c r="K60" s="272">
        <v>0</v>
      </c>
      <c r="L60" s="272">
        <v>0</v>
      </c>
      <c r="M60" s="272">
        <v>0</v>
      </c>
      <c r="N60" s="117">
        <f t="shared" si="1"/>
        <v>1</v>
      </c>
      <c r="O60" s="275"/>
      <c r="P60" s="272">
        <v>2</v>
      </c>
    </row>
    <row r="61" spans="1:16" s="88" customFormat="1" ht="15" customHeight="1" x14ac:dyDescent="0.2">
      <c r="A61" s="28" t="s">
        <v>106</v>
      </c>
      <c r="B61" s="272">
        <v>10</v>
      </c>
      <c r="C61" s="272">
        <v>2</v>
      </c>
      <c r="D61" s="272">
        <v>1</v>
      </c>
      <c r="E61" s="272">
        <v>3</v>
      </c>
      <c r="F61" s="272">
        <v>0</v>
      </c>
      <c r="G61" s="272">
        <v>4</v>
      </c>
      <c r="H61" s="272">
        <v>7</v>
      </c>
      <c r="I61" s="272">
        <v>0</v>
      </c>
      <c r="J61" s="272">
        <v>0</v>
      </c>
      <c r="K61" s="272">
        <v>0</v>
      </c>
      <c r="L61" s="272">
        <v>0</v>
      </c>
      <c r="M61" s="272">
        <v>0</v>
      </c>
      <c r="N61" s="117">
        <f t="shared" si="1"/>
        <v>3</v>
      </c>
      <c r="O61" s="275"/>
      <c r="P61" s="272">
        <v>0</v>
      </c>
    </row>
    <row r="62" spans="1:16" s="124" customFormat="1" ht="6" customHeight="1" thickBot="1" x14ac:dyDescent="0.25">
      <c r="A62" s="127"/>
      <c r="B62" s="130"/>
      <c r="C62" s="130"/>
      <c r="D62" s="130"/>
      <c r="E62" s="130"/>
      <c r="F62" s="130"/>
      <c r="G62" s="130"/>
      <c r="H62" s="130"/>
      <c r="I62" s="130"/>
      <c r="J62" s="130"/>
      <c r="K62" s="130"/>
      <c r="L62" s="130"/>
      <c r="M62" s="130"/>
      <c r="N62" s="130"/>
      <c r="O62" s="130"/>
      <c r="P62" s="130"/>
    </row>
    <row r="63" spans="1:16" s="124" customFormat="1" ht="12.75" customHeight="1" x14ac:dyDescent="0.2">
      <c r="A63" s="28"/>
      <c r="B63" s="131"/>
      <c r="C63" s="131"/>
      <c r="D63" s="131"/>
      <c r="E63" s="131"/>
      <c r="F63" s="131"/>
      <c r="G63" s="131"/>
      <c r="H63" s="131"/>
      <c r="I63" s="131"/>
      <c r="J63" s="131"/>
      <c r="K63" s="131"/>
      <c r="L63" s="131"/>
      <c r="M63" s="131"/>
      <c r="N63" s="131"/>
      <c r="O63" s="131"/>
    </row>
    <row r="64" spans="1:16" s="133" customFormat="1" ht="13.5" customHeight="1" x14ac:dyDescent="0.2">
      <c r="A64" s="132" t="s">
        <v>210</v>
      </c>
      <c r="B64" s="135"/>
      <c r="C64" s="135"/>
      <c r="D64" s="135"/>
      <c r="E64" s="135"/>
      <c r="F64" s="135"/>
      <c r="G64" s="135"/>
      <c r="H64" s="135"/>
      <c r="I64" s="135"/>
      <c r="J64" s="135"/>
      <c r="K64" s="135"/>
      <c r="L64" s="135"/>
      <c r="M64" s="135"/>
      <c r="N64" s="135"/>
      <c r="O64" s="135"/>
    </row>
    <row r="65" spans="1:16" s="133" customFormat="1" ht="13.5" customHeight="1" x14ac:dyDescent="0.2">
      <c r="A65" s="860" t="s">
        <v>732</v>
      </c>
      <c r="B65" s="861"/>
      <c r="C65" s="861"/>
      <c r="D65" s="861"/>
      <c r="E65" s="861"/>
      <c r="F65" s="861"/>
      <c r="G65" s="861"/>
      <c r="H65" s="861"/>
      <c r="I65" s="861"/>
      <c r="J65" s="861"/>
      <c r="K65" s="861"/>
      <c r="L65" s="861"/>
      <c r="M65" s="861"/>
      <c r="N65" s="861"/>
      <c r="O65" s="861"/>
      <c r="P65" s="861"/>
    </row>
    <row r="66" spans="1:16" s="133" customFormat="1" ht="13.5" customHeight="1" x14ac:dyDescent="0.2">
      <c r="A66" s="858" t="s">
        <v>225</v>
      </c>
      <c r="B66" s="855"/>
      <c r="C66" s="855"/>
      <c r="D66" s="855"/>
      <c r="E66" s="855"/>
      <c r="F66" s="855"/>
      <c r="G66" s="855"/>
      <c r="H66" s="855"/>
      <c r="I66" s="855"/>
      <c r="J66" s="855"/>
      <c r="K66" s="855"/>
      <c r="L66" s="855"/>
      <c r="M66" s="135"/>
      <c r="N66" s="135"/>
      <c r="O66" s="135"/>
    </row>
    <row r="67" spans="1:16" s="133" customFormat="1" ht="13.5" customHeight="1" x14ac:dyDescent="0.2">
      <c r="A67" s="870" t="s">
        <v>224</v>
      </c>
      <c r="B67" s="861"/>
      <c r="C67" s="861"/>
      <c r="D67" s="861"/>
      <c r="E67" s="861"/>
      <c r="F67" s="861"/>
      <c r="G67" s="861"/>
      <c r="H67" s="861"/>
      <c r="I67" s="861"/>
      <c r="J67" s="861"/>
      <c r="K67" s="861"/>
      <c r="L67" s="861"/>
      <c r="M67" s="861"/>
      <c r="N67" s="861"/>
      <c r="O67" s="861"/>
      <c r="P67" s="861"/>
    </row>
    <row r="68" spans="1:16" s="133" customFormat="1" ht="13.5" customHeight="1" x14ac:dyDescent="0.2">
      <c r="A68" s="855" t="s">
        <v>312</v>
      </c>
      <c r="B68" s="855"/>
      <c r="C68" s="855"/>
      <c r="D68" s="855"/>
      <c r="E68" s="855"/>
      <c r="F68" s="855"/>
      <c r="G68" s="855"/>
      <c r="H68" s="855"/>
      <c r="I68" s="855"/>
      <c r="J68" s="855"/>
      <c r="K68" s="855"/>
      <c r="L68" s="855"/>
      <c r="M68" s="855"/>
      <c r="N68" s="855"/>
      <c r="O68" s="855"/>
    </row>
    <row r="69" spans="1:16" s="133" customFormat="1" ht="13.5" customHeight="1" x14ac:dyDescent="0.2">
      <c r="A69" s="860" t="s">
        <v>310</v>
      </c>
      <c r="B69" s="860"/>
      <c r="C69" s="860"/>
      <c r="D69" s="860"/>
      <c r="E69" s="860"/>
      <c r="F69" s="860"/>
      <c r="G69" s="860"/>
      <c r="H69" s="860"/>
      <c r="I69" s="860"/>
      <c r="J69" s="860"/>
      <c r="K69" s="860"/>
      <c r="L69" s="860"/>
      <c r="M69" s="860"/>
      <c r="N69" s="860"/>
      <c r="O69" s="860"/>
      <c r="P69" s="860"/>
    </row>
    <row r="70" spans="1:16" s="133" customFormat="1" ht="11.25" customHeight="1" x14ac:dyDescent="0.2">
      <c r="A70" s="860"/>
      <c r="B70" s="860"/>
      <c r="C70" s="860"/>
      <c r="D70" s="860"/>
      <c r="E70" s="860"/>
      <c r="F70" s="860"/>
      <c r="G70" s="860"/>
      <c r="H70" s="860"/>
      <c r="I70" s="860"/>
      <c r="J70" s="860"/>
      <c r="K70" s="860"/>
      <c r="L70" s="860"/>
      <c r="M70" s="860"/>
      <c r="N70" s="860"/>
      <c r="O70" s="860"/>
      <c r="P70" s="860"/>
    </row>
    <row r="71" spans="1:16" s="133" customFormat="1" ht="13.5" customHeight="1" x14ac:dyDescent="0.2">
      <c r="A71" s="860" t="s">
        <v>311</v>
      </c>
      <c r="B71" s="861"/>
      <c r="C71" s="861"/>
      <c r="D71" s="861"/>
      <c r="E71" s="861"/>
      <c r="F71" s="861"/>
      <c r="G71" s="861"/>
      <c r="H71" s="861"/>
      <c r="I71" s="861"/>
      <c r="J71" s="861"/>
      <c r="K71" s="861"/>
      <c r="L71" s="861"/>
      <c r="M71" s="861"/>
      <c r="N71" s="861"/>
      <c r="O71" s="861"/>
      <c r="P71" s="861"/>
    </row>
    <row r="72" spans="1:16" s="133" customFormat="1" ht="13.5" customHeight="1" x14ac:dyDescent="0.2">
      <c r="A72" s="869" t="s">
        <v>225</v>
      </c>
      <c r="B72" s="869"/>
      <c r="C72" s="869"/>
      <c r="D72" s="869"/>
      <c r="E72" s="869"/>
      <c r="F72" s="869"/>
      <c r="G72" s="869"/>
      <c r="H72" s="869"/>
      <c r="I72" s="869"/>
      <c r="J72" s="869"/>
      <c r="K72" s="869"/>
      <c r="L72" s="869"/>
      <c r="M72" s="869"/>
      <c r="N72" s="869"/>
      <c r="O72" s="869"/>
      <c r="P72" s="869"/>
    </row>
    <row r="73" spans="1:16" s="133" customFormat="1" ht="13.5" customHeight="1" x14ac:dyDescent="0.2">
      <c r="A73" s="860" t="s">
        <v>226</v>
      </c>
      <c r="B73" s="860"/>
      <c r="C73" s="860"/>
      <c r="D73" s="860"/>
      <c r="E73" s="860"/>
      <c r="F73" s="860"/>
      <c r="G73" s="860"/>
      <c r="H73" s="860"/>
      <c r="I73" s="860"/>
      <c r="J73" s="860"/>
      <c r="K73" s="860"/>
      <c r="L73" s="860"/>
      <c r="M73" s="860"/>
      <c r="N73" s="860"/>
      <c r="O73" s="860"/>
      <c r="P73" s="860"/>
    </row>
    <row r="74" spans="1:16" s="133" customFormat="1" ht="13.5" customHeight="1" x14ac:dyDescent="0.2">
      <c r="A74" s="855" t="s">
        <v>227</v>
      </c>
      <c r="B74" s="855"/>
      <c r="C74" s="855"/>
      <c r="D74" s="855"/>
      <c r="E74" s="855"/>
      <c r="F74" s="855"/>
      <c r="G74" s="855"/>
      <c r="H74" s="855"/>
      <c r="I74" s="855"/>
      <c r="J74" s="855"/>
      <c r="K74" s="667"/>
      <c r="L74" s="667"/>
      <c r="M74" s="667"/>
      <c r="N74" s="667"/>
      <c r="O74" s="667"/>
      <c r="P74" s="667"/>
    </row>
    <row r="75" spans="1:16" s="133" customFormat="1" ht="13.5" customHeight="1" x14ac:dyDescent="0.2">
      <c r="A75" s="858" t="s">
        <v>733</v>
      </c>
      <c r="B75" s="855"/>
      <c r="C75" s="855"/>
      <c r="D75" s="855"/>
      <c r="E75" s="855"/>
      <c r="F75" s="855"/>
      <c r="G75" s="855"/>
      <c r="H75" s="855"/>
      <c r="I75" s="855"/>
      <c r="J75" s="855"/>
      <c r="K75" s="135"/>
      <c r="L75" s="135"/>
      <c r="M75" s="135"/>
      <c r="N75" s="135"/>
      <c r="O75" s="135"/>
    </row>
    <row r="76" spans="1:16" s="133" customFormat="1" ht="13.5" customHeight="1" x14ac:dyDescent="0.2">
      <c r="A76" s="855" t="s">
        <v>734</v>
      </c>
      <c r="B76" s="855"/>
      <c r="C76" s="855"/>
      <c r="D76" s="855"/>
      <c r="E76" s="668"/>
      <c r="F76" s="668"/>
      <c r="G76" s="668"/>
      <c r="H76" s="668"/>
      <c r="I76" s="668"/>
      <c r="J76" s="668"/>
      <c r="K76" s="638"/>
      <c r="L76" s="638"/>
      <c r="M76" s="638"/>
      <c r="N76" s="638"/>
      <c r="O76" s="638"/>
      <c r="P76" s="638"/>
    </row>
    <row r="77" spans="1:16" s="133" customFormat="1" ht="13.5" customHeight="1" x14ac:dyDescent="0.2">
      <c r="A77" s="859" t="s">
        <v>735</v>
      </c>
      <c r="B77" s="859"/>
      <c r="C77" s="859"/>
      <c r="D77" s="859"/>
      <c r="E77" s="859"/>
      <c r="F77" s="859"/>
      <c r="G77" s="859"/>
      <c r="H77" s="859"/>
      <c r="I77" s="859"/>
      <c r="J77" s="859"/>
      <c r="K77" s="859"/>
      <c r="L77" s="859"/>
      <c r="M77" s="859"/>
      <c r="N77" s="859"/>
      <c r="O77" s="859"/>
      <c r="P77" s="859"/>
    </row>
    <row r="78" spans="1:16" s="597" customFormat="1" ht="11.25" customHeight="1" x14ac:dyDescent="0.2">
      <c r="A78" s="859"/>
      <c r="B78" s="859"/>
      <c r="C78" s="859"/>
      <c r="D78" s="859"/>
      <c r="E78" s="859"/>
      <c r="F78" s="859"/>
      <c r="G78" s="859"/>
      <c r="H78" s="859"/>
      <c r="I78" s="859"/>
      <c r="J78" s="859"/>
      <c r="K78" s="859"/>
      <c r="L78" s="859"/>
      <c r="M78" s="859"/>
      <c r="N78" s="859"/>
      <c r="O78" s="859"/>
      <c r="P78" s="859"/>
    </row>
    <row r="79" spans="1:16" s="133" customFormat="1" ht="13.5" customHeight="1" x14ac:dyDescent="0.2">
      <c r="A79" s="855" t="s">
        <v>340</v>
      </c>
      <c r="B79" s="855"/>
      <c r="C79" s="855"/>
      <c r="D79" s="855"/>
      <c r="E79" s="855"/>
      <c r="F79" s="855"/>
      <c r="G79" s="855"/>
      <c r="H79" s="855"/>
      <c r="I79" s="855"/>
      <c r="J79" s="855"/>
      <c r="K79" s="855"/>
      <c r="L79" s="855"/>
      <c r="M79" s="640"/>
      <c r="N79" s="640"/>
      <c r="O79" s="640"/>
      <c r="P79" s="640"/>
    </row>
    <row r="80" spans="1:16" s="597" customFormat="1" ht="13.5" customHeight="1" x14ac:dyDescent="0.2">
      <c r="A80" s="856" t="s">
        <v>213</v>
      </c>
      <c r="B80" s="856"/>
      <c r="C80" s="856"/>
      <c r="D80" s="856"/>
      <c r="E80" s="856"/>
      <c r="F80" s="856"/>
      <c r="G80" s="856"/>
      <c r="H80" s="856"/>
      <c r="I80" s="856"/>
      <c r="J80" s="856"/>
      <c r="K80" s="856"/>
      <c r="L80" s="856"/>
      <c r="M80" s="856"/>
      <c r="N80" s="856"/>
      <c r="O80" s="856"/>
      <c r="P80" s="856"/>
    </row>
    <row r="81" spans="1:16" s="597" customFormat="1" ht="13.5" customHeight="1" x14ac:dyDescent="0.2">
      <c r="A81" s="857" t="s">
        <v>736</v>
      </c>
      <c r="B81" s="856"/>
      <c r="C81" s="856"/>
      <c r="D81" s="856"/>
      <c r="E81" s="856"/>
      <c r="F81" s="856"/>
      <c r="G81" s="856"/>
      <c r="H81" s="856"/>
      <c r="I81" s="856"/>
      <c r="J81" s="856"/>
      <c r="K81" s="856"/>
      <c r="L81" s="856"/>
      <c r="M81" s="856"/>
      <c r="N81" s="856"/>
      <c r="O81" s="856"/>
      <c r="P81" s="856"/>
    </row>
    <row r="82" spans="1:16" s="133" customFormat="1" ht="13.5" customHeight="1" x14ac:dyDescent="0.2">
      <c r="E82" s="450"/>
      <c r="F82" s="450"/>
      <c r="G82" s="450"/>
      <c r="H82" s="450"/>
      <c r="M82" s="134"/>
      <c r="N82" s="134"/>
      <c r="O82" s="134"/>
    </row>
    <row r="83" spans="1:16" s="133" customFormat="1" ht="13.5" customHeight="1" x14ac:dyDescent="0.2">
      <c r="A83" s="854" t="s">
        <v>440</v>
      </c>
      <c r="B83" s="854"/>
      <c r="C83" s="854"/>
      <c r="E83" s="450"/>
      <c r="F83" s="450"/>
      <c r="G83" s="450"/>
      <c r="H83" s="450"/>
      <c r="M83" s="134"/>
      <c r="N83" s="134"/>
      <c r="O83" s="134"/>
    </row>
    <row r="84" spans="1:16" ht="18" customHeight="1" x14ac:dyDescent="0.2"/>
  </sheetData>
  <mergeCells count="36">
    <mergeCell ref="A72:P72"/>
    <mergeCell ref="A67:P67"/>
    <mergeCell ref="A68:O68"/>
    <mergeCell ref="R1:T1"/>
    <mergeCell ref="A36:P36"/>
    <mergeCell ref="A35:M35"/>
    <mergeCell ref="A8:M8"/>
    <mergeCell ref="A1:P1"/>
    <mergeCell ref="F3:F6"/>
    <mergeCell ref="G3:G6"/>
    <mergeCell ref="H3:H6"/>
    <mergeCell ref="I3:J3"/>
    <mergeCell ref="J5:J6"/>
    <mergeCell ref="A73:P73"/>
    <mergeCell ref="A74:J74"/>
    <mergeCell ref="A69:P70"/>
    <mergeCell ref="A71:P71"/>
    <mergeCell ref="B3:B6"/>
    <mergeCell ref="A65:P65"/>
    <mergeCell ref="A66:L66"/>
    <mergeCell ref="K3:K6"/>
    <mergeCell ref="M3:M6"/>
    <mergeCell ref="P3:P6"/>
    <mergeCell ref="N3:N6"/>
    <mergeCell ref="C3:C6"/>
    <mergeCell ref="D3:D6"/>
    <mergeCell ref="I4:I6"/>
    <mergeCell ref="L3:L6"/>
    <mergeCell ref="E3:E6"/>
    <mergeCell ref="A83:C83"/>
    <mergeCell ref="A79:L79"/>
    <mergeCell ref="A80:P80"/>
    <mergeCell ref="A81:P81"/>
    <mergeCell ref="A75:J75"/>
    <mergeCell ref="A76:D76"/>
    <mergeCell ref="A77:P78"/>
  </mergeCells>
  <phoneticPr fontId="13" type="noConversion"/>
  <hyperlinks>
    <hyperlink ref="R1:T1" location="Contents!A1" display="Back to contents"/>
  </hyperlinks>
  <pageMargins left="0.75" right="0.75" top="0.53" bottom="0.56000000000000005" header="0.32" footer="0.35"/>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38</vt:i4>
      </vt:variant>
    </vt:vector>
  </HeadingPairs>
  <TitlesOfParts>
    <vt:vector size="81" baseType="lpstr">
      <vt:lpstr>Contents</vt:lpstr>
      <vt:lpstr>1 - summary</vt:lpstr>
      <vt:lpstr>Figure 1</vt:lpstr>
      <vt:lpstr>2 - causes</vt:lpstr>
      <vt:lpstr>3 - drugs reported</vt:lpstr>
      <vt:lpstr>4 - sex and age</vt:lpstr>
      <vt:lpstr>5 - sex age cause</vt:lpstr>
      <vt:lpstr>6 - sex, age and drugs</vt:lpstr>
      <vt:lpstr>7 - only one drug involved</vt:lpstr>
      <vt:lpstr>8 - death rates by age</vt:lpstr>
      <vt:lpstr>9 - per problem drug user</vt:lpstr>
      <vt:lpstr>HB1 - summary</vt:lpstr>
      <vt:lpstr>HB2 - causes</vt:lpstr>
      <vt:lpstr>HB3 - drugs reported</vt:lpstr>
      <vt:lpstr>HB4 - rates by age-group</vt:lpstr>
      <vt:lpstr>HB5 - per problem drug user</vt:lpstr>
      <vt:lpstr>Figure 2</vt:lpstr>
      <vt:lpstr>C1 - summary</vt:lpstr>
      <vt:lpstr>C2 - causes</vt:lpstr>
      <vt:lpstr>C3 - drugs reported</vt:lpstr>
      <vt:lpstr>C4 - rates by age-group</vt:lpstr>
      <vt:lpstr>C5 - per problem drug user</vt:lpstr>
      <vt:lpstr>Figure 3</vt:lpstr>
      <vt:lpstr>X - different definitions</vt:lpstr>
      <vt:lpstr>Figure 4</vt:lpstr>
      <vt:lpstr>Y - ONS 'wide' defn - drugs</vt:lpstr>
      <vt:lpstr>Z - excluded and other causes</vt:lpstr>
      <vt:lpstr>NPS1</vt:lpstr>
      <vt:lpstr>NPS2</vt:lpstr>
      <vt:lpstr>NPS3</vt:lpstr>
      <vt:lpstr>CS1 - 'extra' deaths - drugs</vt:lpstr>
      <vt:lpstr>CS2 - 'extra' deaths - age sex</vt:lpstr>
      <vt:lpstr>working + background</vt:lpstr>
      <vt:lpstr>unspecified drug</vt:lpstr>
      <vt:lpstr>1+ of main drugs implic</vt:lpstr>
      <vt:lpstr>8 calc Scots rates</vt:lpstr>
      <vt:lpstr>9 for prob drug user</vt:lpstr>
      <vt:lpstr>HB1 and C1 calc 00-04 averages</vt:lpstr>
      <vt:lpstr>HB4 calc HB rates</vt:lpstr>
      <vt:lpstr>Calc new HB 5-yr age grp pops</vt:lpstr>
      <vt:lpstr>Fig 2 calc rates</vt:lpstr>
      <vt:lpstr>C4 calc LA rates</vt:lpstr>
      <vt:lpstr>Fig 3 calc rates</vt:lpstr>
      <vt:lpstr>'1 - summary'!Print_Area</vt:lpstr>
      <vt:lpstr>'1+ of main drugs implic'!Print_Area</vt:lpstr>
      <vt:lpstr>'2 - causes'!Print_Area</vt:lpstr>
      <vt:lpstr>'3 - drugs reported'!Print_Area</vt:lpstr>
      <vt:lpstr>'4 - sex and age'!Print_Area</vt:lpstr>
      <vt:lpstr>'5 - sex age cause'!Print_Area</vt:lpstr>
      <vt:lpstr>'6 - sex, age and drugs'!Print_Area</vt:lpstr>
      <vt:lpstr>'7 - only one drug involved'!Print_Area</vt:lpstr>
      <vt:lpstr>'8 - death rates by age'!Print_Area</vt:lpstr>
      <vt:lpstr>'9 - per problem drug user'!Print_Area</vt:lpstr>
      <vt:lpstr>'9 for prob drug user'!Print_Area</vt:lpstr>
      <vt:lpstr>'C1 - summary'!Print_Area</vt:lpstr>
      <vt:lpstr>'C2 - causes'!Print_Area</vt:lpstr>
      <vt:lpstr>'C3 - drugs reported'!Print_Area</vt:lpstr>
      <vt:lpstr>'C4 - rates by age-group'!Print_Area</vt:lpstr>
      <vt:lpstr>'C5 - per problem drug user'!Print_Area</vt:lpstr>
      <vt:lpstr>'Calc new HB 5-yr age grp pops'!Print_Area</vt:lpstr>
      <vt:lpstr>'CS1 - ''extra'' deaths - drugs'!Print_Area</vt:lpstr>
      <vt:lpstr>'CS2 - ''extra'' deaths - age sex'!Print_Area</vt:lpstr>
      <vt:lpstr>'Fig 2 calc rates'!Print_Area</vt:lpstr>
      <vt:lpstr>'Fig 3 calc rates'!Print_Area</vt:lpstr>
      <vt:lpstr>'Figure 1'!Print_Area</vt:lpstr>
      <vt:lpstr>'Figure 2'!Print_Area</vt:lpstr>
      <vt:lpstr>'Figure 3'!Print_Area</vt:lpstr>
      <vt:lpstr>'Figure 4'!Print_Area</vt:lpstr>
      <vt:lpstr>'HB1 - summary'!Print_Area</vt:lpstr>
      <vt:lpstr>'HB1 and C1 calc 00-04 averages'!Print_Area</vt:lpstr>
      <vt:lpstr>'HB2 - causes'!Print_Area</vt:lpstr>
      <vt:lpstr>'HB3 - drugs reported'!Print_Area</vt:lpstr>
      <vt:lpstr>'HB4 - rates by age-group'!Print_Area</vt:lpstr>
      <vt:lpstr>'HB5 - per problem drug user'!Print_Area</vt:lpstr>
      <vt:lpstr>'NPS1'!Print_Area</vt:lpstr>
      <vt:lpstr>'NPS2'!Print_Area</vt:lpstr>
      <vt:lpstr>'NPS3'!Print_Area</vt:lpstr>
      <vt:lpstr>'unspecified drug'!Print_Area</vt:lpstr>
      <vt:lpstr>'X - different definitions'!Print_Area</vt:lpstr>
      <vt:lpstr>'Y - ONS ''wide'' defn - drugs'!Print_Area</vt:lpstr>
      <vt:lpstr>'Z - excluded and other causes'!Print_Area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u209365</cp:lastModifiedBy>
  <cp:lastPrinted>2016-03-10T09:25:42Z</cp:lastPrinted>
  <dcterms:created xsi:type="dcterms:W3CDTF">2000-07-12T06:56:02Z</dcterms:created>
  <dcterms:modified xsi:type="dcterms:W3CDTF">2016-03-11T16:54:39Z</dcterms:modified>
</cp:coreProperties>
</file>