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15" yWindow="3405" windowWidth="6600" windowHeight="5700" tabRatio="869" activeTab="6"/>
  </bookViews>
  <sheets>
    <sheet name="Contents" sheetId="32" r:id="rId1"/>
    <sheet name="1 - summary" sheetId="8" r:id="rId2"/>
    <sheet name="Figure 1" sheetId="14" r:id="rId3"/>
    <sheet name="2 - causes" sheetId="33" r:id="rId4"/>
    <sheet name="3 - drugs reported" sheetId="34" r:id="rId5"/>
    <sheet name="4 - sex and age" sheetId="35" r:id="rId6"/>
    <sheet name="5 - sex age cause" sheetId="36" r:id="rId7"/>
    <sheet name="6 - sex, age and drugs" sheetId="37" r:id="rId8"/>
    <sheet name="7 - only one drug involved" sheetId="38" r:id="rId9"/>
    <sheet name="8 - death rates by age" sheetId="20" r:id="rId10"/>
    <sheet name="9 - per problem drug user" sheetId="54" r:id="rId11"/>
    <sheet name="HB1 - summary" sheetId="2" r:id="rId12"/>
    <sheet name="HB2 - causes" sheetId="39" r:id="rId13"/>
    <sheet name="HB3 - drugs reported" sheetId="40" r:id="rId14"/>
    <sheet name="HB4 - rates by age-group" sheetId="30" r:id="rId15"/>
    <sheet name="HB5 - per problem drug user" sheetId="53" r:id="rId16"/>
    <sheet name="Figure 2" sheetId="51" r:id="rId17"/>
    <sheet name="C1 - summary" sheetId="11" r:id="rId18"/>
    <sheet name="C2 - causes" sheetId="41" r:id="rId19"/>
    <sheet name="C3 - drugs reported" sheetId="42" r:id="rId20"/>
    <sheet name="C4 - rates by age-group" sheetId="31" r:id="rId21"/>
    <sheet name="C5 - per problem drug user" sheetId="52" r:id="rId22"/>
    <sheet name="Figure 3" sheetId="50" r:id="rId23"/>
    <sheet name="X - different definitions" sheetId="12" r:id="rId24"/>
    <sheet name="Figure 4" sheetId="16" r:id="rId25"/>
    <sheet name="Y - ONS 'wide' defn - drugs" sheetId="43" r:id="rId26"/>
    <sheet name="Z - excluded and other causes" sheetId="44" r:id="rId27"/>
    <sheet name="NPS1" sheetId="57" r:id="rId28"/>
    <sheet name="NPS2" sheetId="58" r:id="rId29"/>
    <sheet name="NPS3" sheetId="59" r:id="rId30"/>
    <sheet name="CS1 - 'extra' deaths - drugs" sheetId="62" r:id="rId31"/>
    <sheet name="CS2 - 'extra' deaths - age sex" sheetId="63" r:id="rId32"/>
    <sheet name="EMCDDA - drug-induced deaths" sheetId="66" r:id="rId33"/>
    <sheet name="working + background" sheetId="23" r:id="rId34"/>
    <sheet name="unspecified drug" sheetId="24" r:id="rId35"/>
    <sheet name="1+ of main drugs implic" sheetId="25" r:id="rId36"/>
    <sheet name="8 calc Scots rates" sheetId="19" r:id="rId37"/>
    <sheet name="9 for prob drug user" sheetId="56" r:id="rId38"/>
    <sheet name="HB1 C1 calc first 5-yr aves" sheetId="60" r:id="rId39"/>
    <sheet name="HB4 calc HB rates" sheetId="18" r:id="rId40"/>
    <sheet name="Fig 2 calc rates" sheetId="49" r:id="rId41"/>
    <sheet name="C4 calc LA rates" sheetId="27" r:id="rId42"/>
    <sheet name="Fig 3 calc rates" sheetId="55" r:id="rId43"/>
    <sheet name="Fig 4 per million " sheetId="64" r:id="rId44"/>
    <sheet name="calc Scot rate for Table EMCDDA" sheetId="67" r:id="rId45"/>
  </sheets>
  <definedNames>
    <definedName name="_xlnm.Print_Area" localSheetId="1">'1 - summary'!$A$1:$K$39</definedName>
    <definedName name="_xlnm.Print_Area" localSheetId="35">'1+ of main drugs implic'!$A$1:$I$29</definedName>
    <definedName name="_xlnm.Print_Area" localSheetId="3">'2 - causes'!$A$1:$H$54</definedName>
    <definedName name="_xlnm.Print_Area" localSheetId="4">'3 - drugs reported'!$A$1:$O$48</definedName>
    <definedName name="_xlnm.Print_Area" localSheetId="5">'4 - sex and age'!$A$1:$R$64</definedName>
    <definedName name="_xlnm.Print_Area" localSheetId="6">'5 - sex age cause'!$A$1:$I$71</definedName>
    <definedName name="_xlnm.Print_Area" localSheetId="7">'6 - sex, age and drugs'!$A$1:$O$72</definedName>
    <definedName name="_xlnm.Print_Area" localSheetId="8">'7 - only one drug involved'!$A$1:$Q$84</definedName>
    <definedName name="_xlnm.Print_Area" localSheetId="9">'8 - death rates by age'!$A$1:$I$38</definedName>
    <definedName name="_xlnm.Print_Area" localSheetId="36">'8 calc Scots rates'!$A$1:$U$92</definedName>
    <definedName name="_xlnm.Print_Area" localSheetId="10">'9 - per problem drug user'!$A$1:$N$45</definedName>
    <definedName name="_xlnm.Print_Area" localSheetId="37">'9 for prob drug user'!$A$1:$R$37</definedName>
    <definedName name="_xlnm.Print_Area" localSheetId="17">'C1 - summary'!$A$1:$Y$46</definedName>
    <definedName name="_xlnm.Print_Area" localSheetId="18">'C2 - causes'!$A$1:$H$95</definedName>
    <definedName name="_xlnm.Print_Area" localSheetId="19">'C3 - drugs reported'!$A$1:$O$50</definedName>
    <definedName name="_xlnm.Print_Area" localSheetId="20">'C4 - rates by age-group'!$A$1:$I$58</definedName>
    <definedName name="_xlnm.Print_Area" localSheetId="21">'C5 - per problem drug user'!$A$1:$N$52</definedName>
    <definedName name="_xlnm.Print_Area" localSheetId="30">'CS1 - ''extra'' deaths - drugs'!$A$1:$U$32</definedName>
    <definedName name="_xlnm.Print_Area" localSheetId="31">'CS2 - ''extra'' deaths - age sex'!$A$1:$U$45</definedName>
    <definedName name="_xlnm.Print_Area" localSheetId="32">'EMCDDA - drug-induced deaths'!$A$1:$F$62</definedName>
    <definedName name="_xlnm.Print_Area" localSheetId="40">'Fig 2 calc rates'!$A$1:$I$21</definedName>
    <definedName name="_xlnm.Print_Area" localSheetId="42">'Fig 3 calc rates'!$A$1:$H$39</definedName>
    <definedName name="_xlnm.Print_Area" localSheetId="2">'Figure 1'!$A$1:$L$43</definedName>
    <definedName name="_xlnm.Print_Area" localSheetId="16">'Figure 2'!$A$1:$M$61</definedName>
    <definedName name="_xlnm.Print_Area" localSheetId="22">'Figure 3'!$B$1:$N$63</definedName>
    <definedName name="_xlnm.Print_Area" localSheetId="24">'Figure 4'!$A$1:$K$66</definedName>
    <definedName name="_xlnm.Print_Area" localSheetId="11">'HB1 - summary'!$A$1:$Y$55</definedName>
    <definedName name="_xlnm.Print_Area" localSheetId="38">'HB1 C1 calc first 5-yr aves'!$A$1:$J$62</definedName>
    <definedName name="_xlnm.Print_Area" localSheetId="12">'HB2 - causes'!$A$1:$H$58</definedName>
    <definedName name="_xlnm.Print_Area" localSheetId="13">'HB3 - drugs reported'!$A$1:$O$32</definedName>
    <definedName name="_xlnm.Print_Area" localSheetId="14">'HB4 - rates by age-group'!$A$1:$I$41</definedName>
    <definedName name="_xlnm.Print_Area" localSheetId="15">'HB5 - per problem drug user'!$A$1:$N$45</definedName>
    <definedName name="_xlnm.Print_Area" localSheetId="27">'NPS1'!$A$1:$L$82</definedName>
    <definedName name="_xlnm.Print_Area" localSheetId="28">'NPS2'!$A$1:$Q$58</definedName>
    <definedName name="_xlnm.Print_Area" localSheetId="29">'NPS3'!$A$1:$F$435</definedName>
    <definedName name="_xlnm.Print_Area" localSheetId="34">'unspecified drug'!$A$1:$L$33</definedName>
    <definedName name="_xlnm.Print_Area" localSheetId="23">'X - different definitions'!$A$1:$K$52</definedName>
    <definedName name="_xlnm.Print_Area" localSheetId="25">'Y - ONS ''wide'' defn - drugs'!$A$1:$M$65</definedName>
    <definedName name="_xlnm.Print_Area" localSheetId="26">'Z - excluded and other causes'!$A$1:$Q$45</definedName>
  </definedNames>
  <calcPr calcId="145621"/>
</workbook>
</file>

<file path=xl/calcChain.xml><?xml version="1.0" encoding="utf-8"?>
<calcChain xmlns="http://schemas.openxmlformats.org/spreadsheetml/2006/main">
  <c r="B24" i="67" l="1"/>
  <c r="I40" i="58" l="1"/>
  <c r="J40" i="58"/>
  <c r="K40" i="58"/>
  <c r="L40" i="58"/>
  <c r="M40" i="58"/>
  <c r="N40" i="58"/>
  <c r="O40" i="58"/>
  <c r="P40" i="58"/>
  <c r="I39" i="58"/>
  <c r="J39" i="58"/>
  <c r="K39" i="58"/>
  <c r="L39" i="58"/>
  <c r="M39" i="58"/>
  <c r="N39" i="58"/>
  <c r="O39" i="58"/>
  <c r="P39" i="58"/>
  <c r="I37" i="58"/>
  <c r="J37" i="58"/>
  <c r="K37" i="58"/>
  <c r="L37" i="58"/>
  <c r="M37" i="58"/>
  <c r="N37" i="58"/>
  <c r="O37" i="58"/>
  <c r="I32" i="58"/>
  <c r="J32" i="58"/>
  <c r="K32" i="58"/>
  <c r="L32" i="58"/>
  <c r="M32" i="58"/>
  <c r="N32" i="58"/>
  <c r="O32" i="58"/>
  <c r="P32" i="58"/>
  <c r="J21" i="58"/>
  <c r="K21" i="58"/>
  <c r="L21" i="58"/>
  <c r="L13" i="58" s="1"/>
  <c r="L9" i="58" s="1"/>
  <c r="M21" i="58"/>
  <c r="N21" i="58"/>
  <c r="O21" i="58"/>
  <c r="P21" i="58"/>
  <c r="J15" i="58"/>
  <c r="K15" i="58"/>
  <c r="L15" i="58"/>
  <c r="M15" i="58"/>
  <c r="N15" i="58"/>
  <c r="O15" i="58"/>
  <c r="P15" i="58"/>
  <c r="J13" i="58"/>
  <c r="J9" i="58" s="1"/>
  <c r="M13" i="58"/>
  <c r="N13" i="58"/>
  <c r="P13" i="58"/>
  <c r="P9" i="58" s="1"/>
  <c r="P37" i="58" s="1"/>
  <c r="I21" i="58"/>
  <c r="P25" i="44"/>
  <c r="P16" i="44"/>
  <c r="C26" i="20"/>
  <c r="D26" i="20"/>
  <c r="E26" i="20"/>
  <c r="F26" i="20"/>
  <c r="G26" i="20"/>
  <c r="H26" i="20"/>
  <c r="B26" i="20"/>
  <c r="N10" i="38"/>
  <c r="N9" i="58" l="1"/>
  <c r="M9" i="58"/>
  <c r="O13" i="58"/>
  <c r="O9" i="58" s="1"/>
  <c r="K13" i="58"/>
  <c r="K9" i="58" s="1"/>
  <c r="A89" i="19"/>
  <c r="C89" i="19"/>
  <c r="D89" i="19"/>
  <c r="E89" i="19"/>
  <c r="F89" i="19"/>
  <c r="G89" i="19"/>
  <c r="K89" i="19"/>
  <c r="A66" i="19"/>
  <c r="C66" i="19"/>
  <c r="D66" i="19"/>
  <c r="E66" i="19"/>
  <c r="F66" i="19"/>
  <c r="G66" i="19"/>
  <c r="I66" i="19"/>
  <c r="K66" i="19"/>
  <c r="M22" i="19" l="1"/>
  <c r="K22" i="19"/>
  <c r="I89" i="19" s="1"/>
  <c r="D23" i="25"/>
  <c r="C23" i="25"/>
  <c r="E22" i="25"/>
  <c r="B23" i="25"/>
  <c r="G28" i="24"/>
  <c r="H27" i="24"/>
  <c r="F28" i="24"/>
  <c r="C28" i="24"/>
  <c r="D27" i="24"/>
  <c r="B28" i="24"/>
  <c r="A43" i="64" l="1"/>
  <c r="H44" i="12"/>
  <c r="B43" i="64" s="1"/>
  <c r="I44" i="12"/>
  <c r="C43" i="64" s="1"/>
  <c r="J44" i="12"/>
  <c r="D43" i="64" s="1"/>
  <c r="B13" i="52"/>
  <c r="B14" i="52"/>
  <c r="B15" i="52"/>
  <c r="B16" i="52"/>
  <c r="B18" i="52"/>
  <c r="B19" i="52"/>
  <c r="B20" i="52"/>
  <c r="B21" i="52"/>
  <c r="B22" i="52"/>
  <c r="B23" i="52"/>
  <c r="B24" i="52"/>
  <c r="B17" i="52"/>
  <c r="B32" i="52"/>
  <c r="B25" i="52"/>
  <c r="B26" i="52"/>
  <c r="B27" i="52"/>
  <c r="B28" i="52"/>
  <c r="B29" i="52"/>
  <c r="B30" i="52"/>
  <c r="B31" i="52"/>
  <c r="B33" i="52"/>
  <c r="B34" i="52"/>
  <c r="B35" i="52"/>
  <c r="B36" i="52"/>
  <c r="B37" i="52"/>
  <c r="B38" i="52"/>
  <c r="B39" i="52"/>
  <c r="B40" i="52"/>
  <c r="B41" i="52"/>
  <c r="B42" i="52"/>
  <c r="B43" i="52"/>
  <c r="B44" i="52"/>
  <c r="B11" i="52"/>
  <c r="O8" i="11"/>
  <c r="O9" i="11"/>
  <c r="O10" i="11"/>
  <c r="O11" i="11"/>
  <c r="O13" i="11"/>
  <c r="O14" i="11"/>
  <c r="O15" i="11"/>
  <c r="O16" i="11"/>
  <c r="O17" i="11"/>
  <c r="O18" i="11"/>
  <c r="O19" i="11"/>
  <c r="O12" i="11"/>
  <c r="O27" i="11"/>
  <c r="O20" i="11"/>
  <c r="O21" i="11"/>
  <c r="O22" i="11"/>
  <c r="O23" i="11"/>
  <c r="O24" i="11"/>
  <c r="O25" i="11"/>
  <c r="O26" i="11"/>
  <c r="O28" i="11"/>
  <c r="O29" i="11"/>
  <c r="O30" i="11"/>
  <c r="O31" i="11"/>
  <c r="O32" i="11"/>
  <c r="O33" i="11"/>
  <c r="O34" i="11"/>
  <c r="O35" i="11"/>
  <c r="O36" i="11"/>
  <c r="O37" i="11"/>
  <c r="O38" i="11"/>
  <c r="O39" i="11"/>
  <c r="O6" i="11"/>
  <c r="B13" i="53"/>
  <c r="B14" i="53"/>
  <c r="B15" i="53"/>
  <c r="B16" i="53"/>
  <c r="B17" i="53"/>
  <c r="B18" i="53"/>
  <c r="B19" i="53"/>
  <c r="B20" i="53"/>
  <c r="B21" i="53"/>
  <c r="B22" i="53"/>
  <c r="B23" i="53"/>
  <c r="B24" i="53"/>
  <c r="B25" i="53"/>
  <c r="B26" i="53"/>
  <c r="B11" i="53"/>
  <c r="O11" i="2"/>
  <c r="O12" i="2"/>
  <c r="O13" i="2"/>
  <c r="O14" i="2"/>
  <c r="O15" i="2"/>
  <c r="O16" i="2"/>
  <c r="O17" i="2"/>
  <c r="O18" i="2"/>
  <c r="O19" i="2"/>
  <c r="O20" i="2"/>
  <c r="O21" i="2"/>
  <c r="O22" i="2"/>
  <c r="O23" i="2"/>
  <c r="O24" i="2"/>
  <c r="O9" i="2"/>
  <c r="D57" i="35"/>
  <c r="E57" i="35"/>
  <c r="G57" i="35"/>
  <c r="H57" i="35"/>
  <c r="I57" i="35"/>
  <c r="K57" i="35"/>
  <c r="L57" i="35"/>
  <c r="M57" i="35"/>
  <c r="O57" i="35"/>
  <c r="P57" i="35"/>
  <c r="Q57" i="35"/>
  <c r="B57" i="35"/>
  <c r="D37" i="35"/>
  <c r="E37" i="35"/>
  <c r="G37" i="35"/>
  <c r="H37" i="35"/>
  <c r="I37" i="35"/>
  <c r="K37" i="35"/>
  <c r="L37" i="35"/>
  <c r="M37" i="35"/>
  <c r="O37" i="35"/>
  <c r="P37" i="35"/>
  <c r="Q37" i="35"/>
  <c r="B37" i="35"/>
  <c r="D32" i="35"/>
  <c r="E32" i="35"/>
  <c r="G32" i="35"/>
  <c r="H32" i="35"/>
  <c r="I32" i="35"/>
  <c r="J32" i="35"/>
  <c r="K32" i="35"/>
  <c r="L32" i="35"/>
  <c r="M32" i="35"/>
  <c r="B32" i="35"/>
  <c r="D8" i="35"/>
  <c r="E8" i="35"/>
  <c r="G8" i="35"/>
  <c r="H8" i="35"/>
  <c r="I8" i="35"/>
  <c r="J8" i="35"/>
  <c r="K8" i="35"/>
  <c r="L8" i="35"/>
  <c r="M8" i="35"/>
  <c r="B8" i="35"/>
  <c r="C36" i="34"/>
  <c r="D36" i="34"/>
  <c r="E36" i="34"/>
  <c r="F36" i="34"/>
  <c r="G36" i="34"/>
  <c r="H36" i="34"/>
  <c r="I36" i="34"/>
  <c r="J36" i="34"/>
  <c r="K36" i="34"/>
  <c r="L36" i="34"/>
  <c r="M36" i="34"/>
  <c r="N36" i="34"/>
  <c r="B36" i="34"/>
  <c r="C9" i="34"/>
  <c r="D9" i="34"/>
  <c r="E9" i="34"/>
  <c r="F9" i="34"/>
  <c r="G9" i="34"/>
  <c r="H9" i="34"/>
  <c r="I9" i="34"/>
  <c r="J9" i="34"/>
  <c r="K9" i="34"/>
  <c r="L9" i="34"/>
  <c r="M9" i="34"/>
  <c r="N9" i="34"/>
  <c r="B9" i="34"/>
  <c r="C41" i="33"/>
  <c r="D41" i="33"/>
  <c r="E41" i="33"/>
  <c r="F41" i="33"/>
  <c r="G41" i="33"/>
  <c r="B41" i="33"/>
  <c r="C32" i="33"/>
  <c r="D32" i="33"/>
  <c r="E32" i="33"/>
  <c r="F32" i="33"/>
  <c r="G32" i="33"/>
  <c r="B32" i="33"/>
  <c r="C9" i="33"/>
  <c r="D9" i="33"/>
  <c r="E9" i="33"/>
  <c r="F9" i="33"/>
  <c r="G9" i="33"/>
  <c r="B9" i="33"/>
  <c r="H27" i="8"/>
  <c r="J27" i="8"/>
  <c r="D25" i="8"/>
  <c r="F25" i="8" s="1"/>
  <c r="C26" i="8"/>
  <c r="E25" i="8" l="1"/>
  <c r="C5" i="64"/>
  <c r="D5" i="64"/>
  <c r="B5" i="64"/>
  <c r="A7" i="64"/>
  <c r="A8" i="64"/>
  <c r="A9" i="64"/>
  <c r="A10" i="64"/>
  <c r="A11" i="64"/>
  <c r="A12" i="64"/>
  <c r="A13" i="64"/>
  <c r="A14" i="64"/>
  <c r="A15" i="64"/>
  <c r="A16" i="64"/>
  <c r="A17" i="64"/>
  <c r="A18" i="64"/>
  <c r="A19" i="64"/>
  <c r="A20" i="64"/>
  <c r="A21" i="64"/>
  <c r="A22" i="64"/>
  <c r="A23" i="64"/>
  <c r="A24" i="64"/>
  <c r="A25" i="64"/>
  <c r="A26" i="64"/>
  <c r="A27" i="64"/>
  <c r="A28" i="64"/>
  <c r="A29" i="64"/>
  <c r="A30" i="64"/>
  <c r="A31" i="64"/>
  <c r="A32" i="64"/>
  <c r="A33" i="64"/>
  <c r="A34" i="64"/>
  <c r="A35" i="64"/>
  <c r="A36" i="64"/>
  <c r="A37" i="64"/>
  <c r="A38" i="64"/>
  <c r="A39" i="64"/>
  <c r="A40" i="64"/>
  <c r="A41" i="64"/>
  <c r="A42" i="64"/>
  <c r="A6" i="64"/>
  <c r="M21" i="19" l="1"/>
  <c r="K21" i="19"/>
  <c r="E21" i="25"/>
  <c r="H26" i="24"/>
  <c r="D26" i="24"/>
  <c r="O25" i="44"/>
  <c r="O16" i="44"/>
  <c r="H25" i="12"/>
  <c r="B24" i="64" s="1"/>
  <c r="I25" i="12"/>
  <c r="C24" i="64" s="1"/>
  <c r="J25" i="12"/>
  <c r="D24" i="64" s="1"/>
  <c r="H26" i="12"/>
  <c r="B25" i="64" s="1"/>
  <c r="I26" i="12"/>
  <c r="C25" i="64" s="1"/>
  <c r="J26" i="12"/>
  <c r="D25" i="64" s="1"/>
  <c r="H27" i="12"/>
  <c r="B26" i="64" s="1"/>
  <c r="I27" i="12"/>
  <c r="C26" i="64" s="1"/>
  <c r="J27" i="12"/>
  <c r="D26" i="64" s="1"/>
  <c r="H28" i="12"/>
  <c r="B27" i="64" s="1"/>
  <c r="I28" i="12"/>
  <c r="C27" i="64" s="1"/>
  <c r="J28" i="12"/>
  <c r="D27" i="64" s="1"/>
  <c r="H29" i="12"/>
  <c r="B28" i="64" s="1"/>
  <c r="I29" i="12"/>
  <c r="C28" i="64" s="1"/>
  <c r="J29" i="12"/>
  <c r="D28" i="64" s="1"/>
  <c r="H30" i="12"/>
  <c r="B29" i="64" s="1"/>
  <c r="I30" i="12"/>
  <c r="C29" i="64" s="1"/>
  <c r="J30" i="12"/>
  <c r="D29" i="64" s="1"/>
  <c r="H31" i="12"/>
  <c r="B30" i="64" s="1"/>
  <c r="I31" i="12"/>
  <c r="C30" i="64" s="1"/>
  <c r="J31" i="12"/>
  <c r="D30" i="64" s="1"/>
  <c r="H32" i="12"/>
  <c r="B31" i="64" s="1"/>
  <c r="I32" i="12"/>
  <c r="C31" i="64" s="1"/>
  <c r="J32" i="12"/>
  <c r="D31" i="64" s="1"/>
  <c r="H33" i="12"/>
  <c r="B32" i="64" s="1"/>
  <c r="I33" i="12"/>
  <c r="C32" i="64" s="1"/>
  <c r="J33" i="12"/>
  <c r="D32" i="64" s="1"/>
  <c r="H34" i="12"/>
  <c r="B33" i="64" s="1"/>
  <c r="I34" i="12"/>
  <c r="C33" i="64" s="1"/>
  <c r="J34" i="12"/>
  <c r="D33" i="64" s="1"/>
  <c r="H35" i="12"/>
  <c r="B34" i="64" s="1"/>
  <c r="I35" i="12"/>
  <c r="C34" i="64" s="1"/>
  <c r="J35" i="12"/>
  <c r="D34" i="64" s="1"/>
  <c r="H36" i="12"/>
  <c r="B35" i="64" s="1"/>
  <c r="I36" i="12"/>
  <c r="C35" i="64" s="1"/>
  <c r="J36" i="12"/>
  <c r="D35" i="64" s="1"/>
  <c r="H37" i="12"/>
  <c r="B36" i="64" s="1"/>
  <c r="I37" i="12"/>
  <c r="C36" i="64" s="1"/>
  <c r="J37" i="12"/>
  <c r="D36" i="64" s="1"/>
  <c r="H38" i="12"/>
  <c r="B37" i="64" s="1"/>
  <c r="I38" i="12"/>
  <c r="C37" i="64" s="1"/>
  <c r="J38" i="12"/>
  <c r="D37" i="64" s="1"/>
  <c r="H39" i="12"/>
  <c r="B38" i="64" s="1"/>
  <c r="I39" i="12"/>
  <c r="C38" i="64" s="1"/>
  <c r="J39" i="12"/>
  <c r="D38" i="64" s="1"/>
  <c r="H40" i="12"/>
  <c r="B39" i="64" s="1"/>
  <c r="I40" i="12"/>
  <c r="C39" i="64" s="1"/>
  <c r="J40" i="12"/>
  <c r="D39" i="64" s="1"/>
  <c r="H41" i="12"/>
  <c r="B40" i="64" s="1"/>
  <c r="I41" i="12"/>
  <c r="C40" i="64" s="1"/>
  <c r="J41" i="12"/>
  <c r="D40" i="64" s="1"/>
  <c r="H42" i="12"/>
  <c r="B41" i="64" s="1"/>
  <c r="I42" i="12"/>
  <c r="C41" i="64" s="1"/>
  <c r="J42" i="12"/>
  <c r="D41" i="64" s="1"/>
  <c r="H43" i="12"/>
  <c r="B42" i="64" s="1"/>
  <c r="I43" i="12"/>
  <c r="C42" i="64" s="1"/>
  <c r="J43" i="12"/>
  <c r="D42" i="64" s="1"/>
  <c r="I7" i="12"/>
  <c r="C6" i="64" s="1"/>
  <c r="I8" i="12"/>
  <c r="C7" i="64" s="1"/>
  <c r="I9" i="12"/>
  <c r="C8" i="64" s="1"/>
  <c r="I10" i="12"/>
  <c r="C9" i="64" s="1"/>
  <c r="I11" i="12"/>
  <c r="C10" i="64" s="1"/>
  <c r="I12" i="12"/>
  <c r="C11" i="64" s="1"/>
  <c r="I13" i="12"/>
  <c r="C12" i="64" s="1"/>
  <c r="I14" i="12"/>
  <c r="C13" i="64" s="1"/>
  <c r="I15" i="12"/>
  <c r="C14" i="64" s="1"/>
  <c r="I16" i="12"/>
  <c r="C15" i="64" s="1"/>
  <c r="I17" i="12"/>
  <c r="C16" i="64" s="1"/>
  <c r="I18" i="12"/>
  <c r="C17" i="64" s="1"/>
  <c r="I19" i="12"/>
  <c r="C18" i="64" s="1"/>
  <c r="I20" i="12"/>
  <c r="C19" i="64" s="1"/>
  <c r="I21" i="12"/>
  <c r="C20" i="64" s="1"/>
  <c r="I22" i="12"/>
  <c r="C21" i="64" s="1"/>
  <c r="I23" i="12"/>
  <c r="C22" i="64" s="1"/>
  <c r="J24" i="12"/>
  <c r="D23" i="64" s="1"/>
  <c r="I24" i="12"/>
  <c r="C23" i="64" s="1"/>
  <c r="H24" i="12"/>
  <c r="B23" i="64" s="1"/>
  <c r="H12" i="8" l="1"/>
  <c r="H13" i="8"/>
  <c r="H14" i="8"/>
  <c r="H15" i="8"/>
  <c r="H16" i="8"/>
  <c r="H17" i="8"/>
  <c r="H18" i="8"/>
  <c r="H19" i="8"/>
  <c r="H20" i="8"/>
  <c r="H21" i="8"/>
  <c r="H22" i="8"/>
  <c r="H23" i="8"/>
  <c r="H24" i="8"/>
  <c r="H25" i="8"/>
  <c r="H26" i="8"/>
  <c r="H11" i="8"/>
  <c r="J25" i="8" l="1"/>
  <c r="J24" i="8"/>
  <c r="D23" i="8"/>
  <c r="D24" i="8"/>
  <c r="E24" i="8" s="1"/>
  <c r="D22" i="8"/>
  <c r="C25" i="8"/>
  <c r="C21" i="8"/>
  <c r="C22" i="8"/>
  <c r="C23" i="8"/>
  <c r="C24" i="8"/>
  <c r="F24" i="8" l="1"/>
  <c r="H35" i="56"/>
  <c r="H34" i="56"/>
  <c r="H33" i="56"/>
  <c r="H32" i="56"/>
  <c r="H31" i="56"/>
  <c r="H29" i="56"/>
  <c r="H28" i="56"/>
  <c r="H27" i="56"/>
  <c r="H26" i="56"/>
  <c r="H25" i="56"/>
  <c r="H22" i="56"/>
  <c r="H21" i="56"/>
  <c r="H20" i="56"/>
  <c r="H19" i="56"/>
  <c r="H18" i="56"/>
  <c r="H15" i="56"/>
  <c r="H14" i="56"/>
  <c r="H11" i="56"/>
  <c r="A65" i="19"/>
  <c r="A88" i="19" s="1"/>
  <c r="C65" i="19"/>
  <c r="D65" i="19"/>
  <c r="D88" i="19" s="1"/>
  <c r="C25" i="20" s="1"/>
  <c r="E65" i="19"/>
  <c r="E88" i="19" s="1"/>
  <c r="D25" i="20" s="1"/>
  <c r="F65" i="19"/>
  <c r="F88" i="19" s="1"/>
  <c r="E25" i="20" s="1"/>
  <c r="G65" i="19"/>
  <c r="G88" i="19" s="1"/>
  <c r="F25" i="20" s="1"/>
  <c r="K65" i="19"/>
  <c r="K88" i="19" s="1"/>
  <c r="H25" i="20" s="1"/>
  <c r="I65" i="19" l="1"/>
  <c r="I88" i="19" s="1"/>
  <c r="G25" i="20" s="1"/>
  <c r="C88" i="19"/>
  <c r="B25" i="20" s="1"/>
  <c r="M7" i="19" l="1"/>
  <c r="M8" i="19"/>
  <c r="M9" i="19"/>
  <c r="M10" i="19"/>
  <c r="M11" i="19"/>
  <c r="M12" i="19"/>
  <c r="M13" i="19"/>
  <c r="M14" i="19"/>
  <c r="M15" i="19"/>
  <c r="M16" i="19"/>
  <c r="M17" i="19"/>
  <c r="M18" i="19"/>
  <c r="M19" i="19"/>
  <c r="M20" i="19"/>
  <c r="M6" i="19"/>
  <c r="H35" i="52" l="1"/>
  <c r="A28" i="55"/>
  <c r="A16" i="49"/>
  <c r="H23" i="53"/>
  <c r="D25" i="54"/>
  <c r="D26" i="54"/>
  <c r="D24" i="54"/>
  <c r="F27" i="58"/>
  <c r="G27" i="58"/>
  <c r="H27" i="58"/>
  <c r="F28" i="58"/>
  <c r="G28" i="58"/>
  <c r="H28" i="58"/>
  <c r="K87" i="19"/>
  <c r="H24" i="20" s="1"/>
  <c r="A64" i="19"/>
  <c r="A87" i="19" s="1"/>
  <c r="C64" i="19"/>
  <c r="C87" i="19" s="1"/>
  <c r="B24" i="20" s="1"/>
  <c r="D64" i="19"/>
  <c r="D87" i="19" s="1"/>
  <c r="C24" i="20" s="1"/>
  <c r="E64" i="19"/>
  <c r="E87" i="19" s="1"/>
  <c r="D24" i="20" s="1"/>
  <c r="F64" i="19"/>
  <c r="F87" i="19" s="1"/>
  <c r="E24" i="20" s="1"/>
  <c r="G64" i="19"/>
  <c r="G87" i="19" s="1"/>
  <c r="F24" i="20" s="1"/>
  <c r="K64" i="19"/>
  <c r="K20" i="19"/>
  <c r="E20" i="25"/>
  <c r="H25" i="24"/>
  <c r="D25" i="24"/>
  <c r="I64" i="19" l="1"/>
  <c r="I87" i="19"/>
  <c r="G24" i="20" s="1"/>
  <c r="N25" i="44"/>
  <c r="N16" i="44"/>
  <c r="N61" i="38"/>
  <c r="N60" i="38"/>
  <c r="N59" i="38"/>
  <c r="N58" i="38"/>
  <c r="N57" i="38"/>
  <c r="N54" i="38"/>
  <c r="N53" i="38"/>
  <c r="N52" i="38"/>
  <c r="N51" i="38"/>
  <c r="N50" i="38"/>
  <c r="N47" i="38"/>
  <c r="N46" i="38"/>
  <c r="N45" i="38"/>
  <c r="N44" i="38"/>
  <c r="N43" i="38"/>
  <c r="N41" i="38"/>
  <c r="N40" i="38"/>
  <c r="N38" i="38"/>
  <c r="N13" i="38"/>
  <c r="N15" i="38"/>
  <c r="N16" i="38"/>
  <c r="N17" i="38"/>
  <c r="N18" i="38"/>
  <c r="N19" i="38"/>
  <c r="N22" i="38"/>
  <c r="N23" i="38"/>
  <c r="N24" i="38"/>
  <c r="N25" i="38"/>
  <c r="N26" i="38"/>
  <c r="N29" i="38"/>
  <c r="N30" i="38"/>
  <c r="N31" i="38"/>
  <c r="N32" i="38"/>
  <c r="N33" i="38"/>
  <c r="N12" i="38"/>
  <c r="E34" i="34"/>
  <c r="F34" i="34"/>
  <c r="G34" i="34"/>
  <c r="H34" i="34"/>
  <c r="E35" i="34"/>
  <c r="F35" i="34"/>
  <c r="G35" i="34"/>
  <c r="H35" i="34"/>
  <c r="J26" i="8"/>
  <c r="E23" i="8"/>
  <c r="F23" i="8"/>
  <c r="J12" i="8" l="1"/>
  <c r="J13" i="8"/>
  <c r="J14" i="8"/>
  <c r="J15" i="8"/>
  <c r="J16" i="8"/>
  <c r="J17" i="8"/>
  <c r="J18" i="8"/>
  <c r="J19" i="8"/>
  <c r="J20" i="8"/>
  <c r="J21" i="8"/>
  <c r="J22" i="8"/>
  <c r="J23" i="8"/>
  <c r="J11" i="8"/>
  <c r="M50" i="18" l="1"/>
  <c r="M71" i="18" s="1"/>
  <c r="H11" i="30" s="1"/>
  <c r="C50" i="18"/>
  <c r="C71" i="18" s="1"/>
  <c r="B11" i="30" s="1"/>
  <c r="E50" i="18"/>
  <c r="E71" i="18" s="1"/>
  <c r="D11" i="30" s="1"/>
  <c r="C51" i="18"/>
  <c r="G51" i="18"/>
  <c r="G72" i="18" s="1"/>
  <c r="F12" i="30" s="1"/>
  <c r="M52" i="18"/>
  <c r="D52" i="18"/>
  <c r="D73" i="18" s="1"/>
  <c r="C13" i="30" s="1"/>
  <c r="F52" i="18"/>
  <c r="F73" i="18" s="1"/>
  <c r="E13" i="30" s="1"/>
  <c r="E54" i="18"/>
  <c r="E75" i="18" s="1"/>
  <c r="D15" i="30" s="1"/>
  <c r="M56" i="18"/>
  <c r="M77" i="18" s="1"/>
  <c r="H17" i="30" s="1"/>
  <c r="M57" i="18"/>
  <c r="D57" i="18"/>
  <c r="D78" i="18" s="1"/>
  <c r="C18" i="30" s="1"/>
  <c r="D58" i="18"/>
  <c r="E59" i="18"/>
  <c r="E80" i="18" s="1"/>
  <c r="D20" i="30" s="1"/>
  <c r="M60" i="18"/>
  <c r="M81" i="18" s="1"/>
  <c r="H21" i="30" s="1"/>
  <c r="C60" i="18"/>
  <c r="C81" i="18" s="1"/>
  <c r="B21" i="30" s="1"/>
  <c r="D60" i="18"/>
  <c r="D81" i="18" s="1"/>
  <c r="C21" i="30" s="1"/>
  <c r="G47" i="18"/>
  <c r="G68" i="18" s="1"/>
  <c r="F8" i="30" s="1"/>
  <c r="D35" i="34"/>
  <c r="I35" i="34"/>
  <c r="J35" i="34"/>
  <c r="K35" i="34"/>
  <c r="L35" i="34"/>
  <c r="M35" i="34"/>
  <c r="N35" i="34"/>
  <c r="C35" i="34"/>
  <c r="B35" i="34"/>
  <c r="E19" i="25"/>
  <c r="H24" i="24"/>
  <c r="D24" i="24"/>
  <c r="M25" i="44"/>
  <c r="M16" i="44"/>
  <c r="H12" i="60"/>
  <c r="N9" i="11" s="1"/>
  <c r="H13" i="60"/>
  <c r="H14" i="60"/>
  <c r="N11" i="11" s="1"/>
  <c r="H16" i="60"/>
  <c r="H17" i="60"/>
  <c r="H18" i="60"/>
  <c r="N15" i="11" s="1"/>
  <c r="H19" i="60"/>
  <c r="H20" i="60"/>
  <c r="H21" i="60"/>
  <c r="N18" i="11" s="1"/>
  <c r="H22" i="60"/>
  <c r="N19" i="11" s="1"/>
  <c r="H15" i="60"/>
  <c r="N12" i="11" s="1"/>
  <c r="H30" i="60"/>
  <c r="H23" i="60"/>
  <c r="N20" i="11" s="1"/>
  <c r="H24" i="60"/>
  <c r="N21" i="11" s="1"/>
  <c r="H25" i="60"/>
  <c r="N22" i="11" s="1"/>
  <c r="H26" i="60"/>
  <c r="H27" i="60"/>
  <c r="N24" i="11" s="1"/>
  <c r="H28" i="60"/>
  <c r="H29" i="60"/>
  <c r="N26" i="11" s="1"/>
  <c r="H31" i="60"/>
  <c r="N28" i="11" s="1"/>
  <c r="H32" i="60"/>
  <c r="H33" i="60"/>
  <c r="H34" i="60"/>
  <c r="N31" i="11" s="1"/>
  <c r="H35" i="60"/>
  <c r="N32" i="11" s="1"/>
  <c r="H36" i="60"/>
  <c r="H37" i="60"/>
  <c r="N34" i="11" s="1"/>
  <c r="H38" i="60"/>
  <c r="N35" i="11" s="1"/>
  <c r="H39" i="60"/>
  <c r="N36" i="11" s="1"/>
  <c r="H40" i="60"/>
  <c r="N37" i="11" s="1"/>
  <c r="H41" i="60"/>
  <c r="N38" i="11" s="1"/>
  <c r="H42" i="60"/>
  <c r="N39" i="11" s="1"/>
  <c r="H9" i="60"/>
  <c r="H11" i="60"/>
  <c r="J15" i="56"/>
  <c r="B11" i="54" s="1"/>
  <c r="J11" i="54" s="1"/>
  <c r="E22" i="8"/>
  <c r="H32" i="58"/>
  <c r="G32" i="58"/>
  <c r="F32" i="58"/>
  <c r="H21" i="58"/>
  <c r="H40" i="58" s="1"/>
  <c r="G21" i="58"/>
  <c r="G40" i="58" s="1"/>
  <c r="F21" i="58"/>
  <c r="F40" i="58" s="1"/>
  <c r="I15" i="58"/>
  <c r="H15" i="58"/>
  <c r="H39" i="58" s="1"/>
  <c r="G15" i="58"/>
  <c r="F15" i="58"/>
  <c r="F39" i="58" s="1"/>
  <c r="K19" i="19"/>
  <c r="C63" i="19"/>
  <c r="C86" i="19" s="1"/>
  <c r="B23" i="20" s="1"/>
  <c r="D63" i="19"/>
  <c r="D86" i="19" s="1"/>
  <c r="C23" i="20" s="1"/>
  <c r="E63" i="19"/>
  <c r="E86" i="19"/>
  <c r="D23" i="20" s="1"/>
  <c r="F63" i="19"/>
  <c r="F86" i="19" s="1"/>
  <c r="E23" i="20" s="1"/>
  <c r="G63" i="19"/>
  <c r="G86" i="19"/>
  <c r="F23" i="20" s="1"/>
  <c r="K63" i="19"/>
  <c r="K86" i="19" s="1"/>
  <c r="H23" i="20" s="1"/>
  <c r="A63" i="19"/>
  <c r="A86" i="19" s="1"/>
  <c r="J14" i="53"/>
  <c r="B7" i="49" s="1"/>
  <c r="M15" i="53"/>
  <c r="D8" i="49" s="1"/>
  <c r="L16" i="53"/>
  <c r="C9" i="49" s="1"/>
  <c r="J17" i="53"/>
  <c r="B10" i="49" s="1"/>
  <c r="L18" i="53"/>
  <c r="C11" i="49" s="1"/>
  <c r="M19" i="53"/>
  <c r="D12" i="49" s="1"/>
  <c r="M20" i="53"/>
  <c r="D13" i="49" s="1"/>
  <c r="J21" i="53"/>
  <c r="B14" i="49" s="1"/>
  <c r="J22" i="53"/>
  <c r="B15" i="49" s="1"/>
  <c r="J24" i="53"/>
  <c r="B17" i="49" s="1"/>
  <c r="J26" i="53"/>
  <c r="B19" i="49" s="1"/>
  <c r="J13" i="53"/>
  <c r="B6" i="49" s="1"/>
  <c r="M11" i="53"/>
  <c r="D5" i="49" s="1"/>
  <c r="C62" i="19"/>
  <c r="C85" i="19" s="1"/>
  <c r="B22" i="20" s="1"/>
  <c r="D62" i="19"/>
  <c r="E62" i="19"/>
  <c r="E85" i="19" s="1"/>
  <c r="D22" i="20" s="1"/>
  <c r="F62" i="19"/>
  <c r="G62" i="19"/>
  <c r="G85" i="19" s="1"/>
  <c r="F22" i="20" s="1"/>
  <c r="F28" i="20" s="1"/>
  <c r="D7" i="35"/>
  <c r="E7" i="35"/>
  <c r="I7" i="35"/>
  <c r="J7" i="35"/>
  <c r="K7" i="35"/>
  <c r="B7" i="35"/>
  <c r="C8" i="33"/>
  <c r="D8" i="33"/>
  <c r="E8" i="33"/>
  <c r="F8" i="33"/>
  <c r="G8" i="33"/>
  <c r="B8" i="33"/>
  <c r="J14" i="56"/>
  <c r="B12" i="54" s="1"/>
  <c r="J12" i="54" s="1"/>
  <c r="J19" i="56"/>
  <c r="B14" i="54" s="1"/>
  <c r="J14" i="54" s="1"/>
  <c r="J20" i="56"/>
  <c r="B15" i="54" s="1"/>
  <c r="J15" i="54" s="1"/>
  <c r="J21" i="56"/>
  <c r="B16" i="54" s="1"/>
  <c r="J16" i="54" s="1"/>
  <c r="J26" i="56"/>
  <c r="B24" i="54" s="1"/>
  <c r="J24" i="54" s="1"/>
  <c r="J27" i="56"/>
  <c r="B25" i="54" s="1"/>
  <c r="J25" i="54" s="1"/>
  <c r="J28" i="56"/>
  <c r="B26" i="54" s="1"/>
  <c r="J26" i="54" s="1"/>
  <c r="J32" i="56"/>
  <c r="B19" i="54" s="1"/>
  <c r="J19" i="54" s="1"/>
  <c r="J33" i="56"/>
  <c r="B20" i="54" s="1"/>
  <c r="J20" i="54" s="1"/>
  <c r="J34" i="56"/>
  <c r="B21" i="54" s="1"/>
  <c r="J21" i="54" s="1"/>
  <c r="J11" i="56"/>
  <c r="B9" i="54" s="1"/>
  <c r="A37" i="55"/>
  <c r="A36" i="55"/>
  <c r="A35" i="55"/>
  <c r="A34" i="55"/>
  <c r="A33" i="55"/>
  <c r="A32" i="55"/>
  <c r="A31" i="55"/>
  <c r="A30" i="55"/>
  <c r="A29" i="55"/>
  <c r="A27" i="55"/>
  <c r="A26" i="55"/>
  <c r="A24" i="55"/>
  <c r="A23" i="55"/>
  <c r="A22" i="55"/>
  <c r="A21" i="55"/>
  <c r="A20" i="55"/>
  <c r="A19" i="55"/>
  <c r="A18" i="55"/>
  <c r="A25" i="55"/>
  <c r="A10" i="55"/>
  <c r="A17" i="55"/>
  <c r="A16" i="55"/>
  <c r="A15" i="55"/>
  <c r="A14" i="55"/>
  <c r="A13" i="55"/>
  <c r="A12" i="55"/>
  <c r="A11" i="55"/>
  <c r="A9" i="55"/>
  <c r="A8" i="55"/>
  <c r="A7" i="55"/>
  <c r="A6" i="55"/>
  <c r="A19" i="49"/>
  <c r="A18" i="49"/>
  <c r="A17" i="49"/>
  <c r="A15" i="49"/>
  <c r="A14" i="49"/>
  <c r="A13" i="49"/>
  <c r="A12" i="49"/>
  <c r="A11" i="49"/>
  <c r="A10" i="49"/>
  <c r="A9" i="49"/>
  <c r="A8" i="49"/>
  <c r="A7" i="49"/>
  <c r="A6" i="49"/>
  <c r="H11" i="53"/>
  <c r="H13" i="53"/>
  <c r="H14" i="53"/>
  <c r="H15" i="53"/>
  <c r="H16" i="53"/>
  <c r="H17" i="53"/>
  <c r="H18" i="53"/>
  <c r="H19" i="53"/>
  <c r="H20" i="53"/>
  <c r="H21" i="53"/>
  <c r="H22" i="53"/>
  <c r="H24" i="53"/>
  <c r="H25" i="53"/>
  <c r="H26" i="53"/>
  <c r="H11" i="52"/>
  <c r="H13" i="52"/>
  <c r="H14" i="52"/>
  <c r="H15" i="52"/>
  <c r="H16" i="52"/>
  <c r="H18" i="52"/>
  <c r="H19" i="52"/>
  <c r="H20" i="52"/>
  <c r="H21" i="52"/>
  <c r="H22" i="52"/>
  <c r="H23" i="52"/>
  <c r="H24" i="52"/>
  <c r="H17" i="52"/>
  <c r="H32" i="52"/>
  <c r="H25" i="52"/>
  <c r="H26" i="52"/>
  <c r="H27" i="52"/>
  <c r="H28" i="52"/>
  <c r="H29" i="52"/>
  <c r="H30" i="52"/>
  <c r="H31" i="52"/>
  <c r="H33" i="52"/>
  <c r="H34" i="52"/>
  <c r="H36" i="52"/>
  <c r="H37" i="52"/>
  <c r="H38" i="52"/>
  <c r="H39" i="52"/>
  <c r="H40" i="52"/>
  <c r="H41" i="52"/>
  <c r="H42" i="52"/>
  <c r="H43" i="52"/>
  <c r="H44" i="52"/>
  <c r="H9" i="54"/>
  <c r="E18" i="25"/>
  <c r="H23" i="24"/>
  <c r="D23" i="24"/>
  <c r="L25" i="44"/>
  <c r="L16" i="44"/>
  <c r="C46" i="27"/>
  <c r="D85" i="19"/>
  <c r="C22" i="20" s="1"/>
  <c r="C28" i="20" s="1"/>
  <c r="F85" i="19"/>
  <c r="E22" i="20" s="1"/>
  <c r="E28" i="20" s="1"/>
  <c r="K62" i="19"/>
  <c r="K85" i="19"/>
  <c r="H22" i="20" s="1"/>
  <c r="A62" i="19"/>
  <c r="A85" i="19" s="1"/>
  <c r="K18" i="19"/>
  <c r="D21" i="8"/>
  <c r="E21" i="8" s="1"/>
  <c r="K25" i="44"/>
  <c r="J25" i="44"/>
  <c r="I25" i="44"/>
  <c r="H25" i="44"/>
  <c r="G25" i="44"/>
  <c r="F25" i="44"/>
  <c r="K16" i="44"/>
  <c r="J16" i="44"/>
  <c r="I16" i="44"/>
  <c r="H16" i="44"/>
  <c r="G16" i="44"/>
  <c r="F16" i="44"/>
  <c r="B8" i="34"/>
  <c r="C8" i="34"/>
  <c r="D8" i="34"/>
  <c r="J8" i="34"/>
  <c r="K8" i="34"/>
  <c r="L8" i="34"/>
  <c r="N8" i="34"/>
  <c r="B34" i="34"/>
  <c r="C34" i="34"/>
  <c r="D34" i="34"/>
  <c r="I34" i="34"/>
  <c r="J34" i="34"/>
  <c r="K34" i="34"/>
  <c r="L34" i="34"/>
  <c r="M34" i="34"/>
  <c r="N34" i="34"/>
  <c r="E17" i="25"/>
  <c r="H22" i="24"/>
  <c r="D22" i="24"/>
  <c r="Q9" i="11"/>
  <c r="Q10" i="11"/>
  <c r="R10" i="11" s="1"/>
  <c r="Q11" i="11"/>
  <c r="R11" i="11" s="1"/>
  <c r="Q13" i="11"/>
  <c r="R13" i="11" s="1"/>
  <c r="Q14" i="11"/>
  <c r="Q15" i="11"/>
  <c r="R15" i="11" s="1"/>
  <c r="Q16" i="11"/>
  <c r="R16" i="11" s="1"/>
  <c r="Q17" i="11"/>
  <c r="R17" i="11" s="1"/>
  <c r="Q18" i="11"/>
  <c r="R18" i="11" s="1"/>
  <c r="Q19" i="11"/>
  <c r="R19" i="11" s="1"/>
  <c r="Q12" i="11"/>
  <c r="R12" i="11" s="1"/>
  <c r="Q27" i="11"/>
  <c r="R27" i="11" s="1"/>
  <c r="Q20" i="11"/>
  <c r="R20" i="11" s="1"/>
  <c r="Q21" i="11"/>
  <c r="R21" i="11" s="1"/>
  <c r="Q22" i="11"/>
  <c r="R22" i="11" s="1"/>
  <c r="Q23" i="11"/>
  <c r="R23" i="11" s="1"/>
  <c r="Q24" i="11"/>
  <c r="Q25" i="11"/>
  <c r="R25" i="11" s="1"/>
  <c r="Q26" i="11"/>
  <c r="R26" i="11" s="1"/>
  <c r="Q28" i="11"/>
  <c r="R28" i="11" s="1"/>
  <c r="Q29" i="11"/>
  <c r="Q30" i="11"/>
  <c r="R30" i="11" s="1"/>
  <c r="Q31" i="11"/>
  <c r="R31" i="11" s="1"/>
  <c r="Q32" i="11"/>
  <c r="R32" i="11" s="1"/>
  <c r="Q33" i="11"/>
  <c r="R33" i="11" s="1"/>
  <c r="Q34" i="11"/>
  <c r="R34" i="11" s="1"/>
  <c r="Q35" i="11"/>
  <c r="R35" i="11" s="1"/>
  <c r="Q36" i="11"/>
  <c r="R36" i="11" s="1"/>
  <c r="Q37" i="11"/>
  <c r="Q38" i="11"/>
  <c r="R38" i="11" s="1"/>
  <c r="Q39" i="11"/>
  <c r="R39" i="11" s="1"/>
  <c r="Q8" i="11"/>
  <c r="R8" i="11" s="1"/>
  <c r="C87" i="27"/>
  <c r="C126" i="27" s="1"/>
  <c r="B11" i="31" s="1"/>
  <c r="D87" i="27"/>
  <c r="E87" i="27"/>
  <c r="F87" i="27"/>
  <c r="G87" i="27"/>
  <c r="G126" i="27" s="1"/>
  <c r="F11" i="31" s="1"/>
  <c r="K8" i="27"/>
  <c r="C88" i="27"/>
  <c r="D88" i="27"/>
  <c r="E88" i="27"/>
  <c r="E127" i="27" s="1"/>
  <c r="D12" i="31" s="1"/>
  <c r="F88" i="27"/>
  <c r="G88" i="27"/>
  <c r="K9" i="27"/>
  <c r="C89" i="27"/>
  <c r="D89" i="27"/>
  <c r="E89" i="27"/>
  <c r="F89" i="27"/>
  <c r="G89" i="27"/>
  <c r="G128" i="27" s="1"/>
  <c r="F13" i="31" s="1"/>
  <c r="K10" i="27"/>
  <c r="C90" i="27"/>
  <c r="D90" i="27"/>
  <c r="E90" i="27"/>
  <c r="E129" i="27" s="1"/>
  <c r="D14" i="31" s="1"/>
  <c r="F90" i="27"/>
  <c r="G90" i="27"/>
  <c r="K11" i="27"/>
  <c r="C92" i="27"/>
  <c r="C131" i="27" s="1"/>
  <c r="B16" i="31" s="1"/>
  <c r="D92" i="27"/>
  <c r="E92" i="27"/>
  <c r="F92" i="27"/>
  <c r="G92" i="27"/>
  <c r="G131" i="27" s="1"/>
  <c r="F16" i="31" s="1"/>
  <c r="K13" i="27"/>
  <c r="C93" i="27"/>
  <c r="D93" i="27"/>
  <c r="E93" i="27"/>
  <c r="E132" i="27" s="1"/>
  <c r="D17" i="31" s="1"/>
  <c r="F93" i="27"/>
  <c r="G93" i="27"/>
  <c r="K14" i="27"/>
  <c r="C94" i="27"/>
  <c r="C133" i="27" s="1"/>
  <c r="B18" i="31" s="1"/>
  <c r="D94" i="27"/>
  <c r="E94" i="27"/>
  <c r="F94" i="27"/>
  <c r="G94" i="27"/>
  <c r="G133" i="27" s="1"/>
  <c r="F18" i="31" s="1"/>
  <c r="K15" i="27"/>
  <c r="C95" i="27"/>
  <c r="D95" i="27"/>
  <c r="E95" i="27"/>
  <c r="E134" i="27" s="1"/>
  <c r="D19" i="31" s="1"/>
  <c r="F95" i="27"/>
  <c r="G95" i="27"/>
  <c r="K16" i="27"/>
  <c r="C96" i="27"/>
  <c r="C135" i="27" s="1"/>
  <c r="B20" i="31" s="1"/>
  <c r="D96" i="27"/>
  <c r="E96" i="27"/>
  <c r="F96" i="27"/>
  <c r="G96" i="27"/>
  <c r="G135" i="27" s="1"/>
  <c r="F20" i="31" s="1"/>
  <c r="K17" i="27"/>
  <c r="C97" i="27"/>
  <c r="D97" i="27"/>
  <c r="E97" i="27"/>
  <c r="E136" i="27" s="1"/>
  <c r="D21" i="31" s="1"/>
  <c r="F97" i="27"/>
  <c r="G97" i="27"/>
  <c r="K18" i="27"/>
  <c r="C98" i="27"/>
  <c r="C137" i="27" s="1"/>
  <c r="B22" i="31" s="1"/>
  <c r="D98" i="27"/>
  <c r="E98" i="27"/>
  <c r="F98" i="27"/>
  <c r="G98" i="27"/>
  <c r="G137" i="27" s="1"/>
  <c r="F22" i="31" s="1"/>
  <c r="K19" i="27"/>
  <c r="C91" i="27"/>
  <c r="D91" i="27"/>
  <c r="E91" i="27"/>
  <c r="E130" i="27" s="1"/>
  <c r="D15" i="31" s="1"/>
  <c r="F91" i="27"/>
  <c r="F130" i="27" s="1"/>
  <c r="E15" i="31" s="1"/>
  <c r="G91" i="27"/>
  <c r="K12" i="27"/>
  <c r="C106" i="27"/>
  <c r="D106" i="27"/>
  <c r="E106" i="27"/>
  <c r="E145" i="27" s="1"/>
  <c r="D30" i="31" s="1"/>
  <c r="F106" i="27"/>
  <c r="G106" i="27"/>
  <c r="G145" i="27" s="1"/>
  <c r="F30" i="31" s="1"/>
  <c r="K27" i="27"/>
  <c r="C99" i="27"/>
  <c r="D99" i="27"/>
  <c r="E99" i="27"/>
  <c r="E138" i="27" s="1"/>
  <c r="D23" i="31" s="1"/>
  <c r="F99" i="27"/>
  <c r="G99" i="27"/>
  <c r="K20" i="27"/>
  <c r="C100" i="27"/>
  <c r="C139" i="27" s="1"/>
  <c r="B24" i="31" s="1"/>
  <c r="D100" i="27"/>
  <c r="E100" i="27"/>
  <c r="F100" i="27"/>
  <c r="G100" i="27"/>
  <c r="G139" i="27" s="1"/>
  <c r="F24" i="31" s="1"/>
  <c r="K21" i="27"/>
  <c r="C101" i="27"/>
  <c r="D101" i="27"/>
  <c r="E101" i="27"/>
  <c r="K101" i="27" s="1"/>
  <c r="F101" i="27"/>
  <c r="G101" i="27"/>
  <c r="K22" i="27"/>
  <c r="C102" i="27"/>
  <c r="C141" i="27" s="1"/>
  <c r="B26" i="31" s="1"/>
  <c r="D102" i="27"/>
  <c r="E102" i="27"/>
  <c r="F102" i="27"/>
  <c r="G102" i="27"/>
  <c r="G141" i="27" s="1"/>
  <c r="F26" i="31" s="1"/>
  <c r="K23" i="27"/>
  <c r="C103" i="27"/>
  <c r="D103" i="27"/>
  <c r="E103" i="27"/>
  <c r="K103" i="27" s="1"/>
  <c r="F103" i="27"/>
  <c r="G103" i="27"/>
  <c r="K24" i="27"/>
  <c r="C104" i="27"/>
  <c r="C143" i="27" s="1"/>
  <c r="B28" i="31" s="1"/>
  <c r="D104" i="27"/>
  <c r="E104" i="27"/>
  <c r="F104" i="27"/>
  <c r="G104" i="27"/>
  <c r="G143" i="27" s="1"/>
  <c r="F28" i="31" s="1"/>
  <c r="K25" i="27"/>
  <c r="C105" i="27"/>
  <c r="D105" i="27"/>
  <c r="E105" i="27"/>
  <c r="K105" i="27" s="1"/>
  <c r="K144" i="27" s="1"/>
  <c r="G29" i="31" s="1"/>
  <c r="F105" i="27"/>
  <c r="G105" i="27"/>
  <c r="K26" i="27"/>
  <c r="C107" i="27"/>
  <c r="C146" i="27" s="1"/>
  <c r="B31" i="31" s="1"/>
  <c r="D107" i="27"/>
  <c r="E107" i="27"/>
  <c r="F107" i="27"/>
  <c r="G107" i="27"/>
  <c r="G146" i="27" s="1"/>
  <c r="F31" i="31" s="1"/>
  <c r="K28" i="27"/>
  <c r="C108" i="27"/>
  <c r="D108" i="27"/>
  <c r="E108" i="27"/>
  <c r="E147" i="27" s="1"/>
  <c r="D32" i="31" s="1"/>
  <c r="F108" i="27"/>
  <c r="G108" i="27"/>
  <c r="K29" i="27"/>
  <c r="C109" i="27"/>
  <c r="C148" i="27" s="1"/>
  <c r="B33" i="31" s="1"/>
  <c r="D109" i="27"/>
  <c r="E109" i="27"/>
  <c r="E148" i="27" s="1"/>
  <c r="D33" i="31" s="1"/>
  <c r="F109" i="27"/>
  <c r="G109" i="27"/>
  <c r="G148" i="27" s="1"/>
  <c r="F33" i="31" s="1"/>
  <c r="K30" i="27"/>
  <c r="C110" i="27"/>
  <c r="D110" i="27"/>
  <c r="E110" i="27"/>
  <c r="E149" i="27" s="1"/>
  <c r="D34" i="31" s="1"/>
  <c r="F110" i="27"/>
  <c r="G110" i="27"/>
  <c r="G149" i="27" s="1"/>
  <c r="F34" i="31" s="1"/>
  <c r="K31" i="27"/>
  <c r="C111" i="27"/>
  <c r="C150" i="27" s="1"/>
  <c r="B35" i="31" s="1"/>
  <c r="D111" i="27"/>
  <c r="E111" i="27"/>
  <c r="E150" i="27" s="1"/>
  <c r="D35" i="31" s="1"/>
  <c r="F111" i="27"/>
  <c r="G111" i="27"/>
  <c r="K32" i="27"/>
  <c r="C112" i="27"/>
  <c r="D112" i="27"/>
  <c r="E112" i="27"/>
  <c r="E151" i="27" s="1"/>
  <c r="D36" i="31" s="1"/>
  <c r="F112" i="27"/>
  <c r="F151" i="27" s="1"/>
  <c r="E36" i="31" s="1"/>
  <c r="G112" i="27"/>
  <c r="K33" i="27"/>
  <c r="C113" i="27"/>
  <c r="C152" i="27" s="1"/>
  <c r="B37" i="31" s="1"/>
  <c r="D113" i="27"/>
  <c r="D152" i="27" s="1"/>
  <c r="C37" i="31" s="1"/>
  <c r="E113" i="27"/>
  <c r="F113" i="27"/>
  <c r="G113" i="27"/>
  <c r="G152" i="27" s="1"/>
  <c r="F37" i="31" s="1"/>
  <c r="K34" i="27"/>
  <c r="C114" i="27"/>
  <c r="D114" i="27"/>
  <c r="E114" i="27"/>
  <c r="E153" i="27" s="1"/>
  <c r="D38" i="31" s="1"/>
  <c r="F114" i="27"/>
  <c r="G114" i="27"/>
  <c r="K35" i="27"/>
  <c r="C115" i="27"/>
  <c r="C154" i="27" s="1"/>
  <c r="B39" i="31" s="1"/>
  <c r="D115" i="27"/>
  <c r="E115" i="27"/>
  <c r="E154" i="27" s="1"/>
  <c r="D39" i="31" s="1"/>
  <c r="F115" i="27"/>
  <c r="G115" i="27"/>
  <c r="G154" i="27" s="1"/>
  <c r="F39" i="31" s="1"/>
  <c r="K36" i="27"/>
  <c r="C116" i="27"/>
  <c r="C155" i="27" s="1"/>
  <c r="B40" i="31" s="1"/>
  <c r="D116" i="27"/>
  <c r="E116" i="27"/>
  <c r="K116" i="27" s="1"/>
  <c r="K155" i="27" s="1"/>
  <c r="G40" i="31" s="1"/>
  <c r="F116" i="27"/>
  <c r="G116" i="27"/>
  <c r="G155" i="27" s="1"/>
  <c r="F40" i="31" s="1"/>
  <c r="K37" i="27"/>
  <c r="C117" i="27"/>
  <c r="D117" i="27"/>
  <c r="D156" i="27" s="1"/>
  <c r="C41" i="31" s="1"/>
  <c r="E117" i="27"/>
  <c r="F117" i="27"/>
  <c r="G117" i="27"/>
  <c r="G156" i="27" s="1"/>
  <c r="F41" i="31" s="1"/>
  <c r="K38" i="27"/>
  <c r="C118" i="27"/>
  <c r="D118" i="27"/>
  <c r="E118" i="27"/>
  <c r="E157" i="27" s="1"/>
  <c r="D42" i="31" s="1"/>
  <c r="F118" i="27"/>
  <c r="G118" i="27"/>
  <c r="K39" i="27"/>
  <c r="C85" i="27"/>
  <c r="D85" i="27"/>
  <c r="D124" i="27" s="1"/>
  <c r="C9" i="31" s="1"/>
  <c r="E85" i="27"/>
  <c r="E124" i="27" s="1"/>
  <c r="D9" i="31" s="1"/>
  <c r="F85" i="27"/>
  <c r="G85" i="27"/>
  <c r="G124" i="27" s="1"/>
  <c r="F9" i="31" s="1"/>
  <c r="K6" i="27"/>
  <c r="C30" i="18"/>
  <c r="D47" i="18"/>
  <c r="F47" i="18"/>
  <c r="F68" i="18" s="1"/>
  <c r="E8" i="30" s="1"/>
  <c r="C49" i="27"/>
  <c r="C50" i="27"/>
  <c r="C51" i="27"/>
  <c r="C53" i="27"/>
  <c r="C54" i="27"/>
  <c r="C55" i="27"/>
  <c r="C56" i="27"/>
  <c r="C57" i="27"/>
  <c r="C58" i="27"/>
  <c r="C59" i="27"/>
  <c r="C52" i="27"/>
  <c r="C67" i="27"/>
  <c r="C60" i="27"/>
  <c r="C61" i="27"/>
  <c r="C62" i="27"/>
  <c r="C63" i="27"/>
  <c r="C64" i="27"/>
  <c r="C65" i="27"/>
  <c r="C66" i="27"/>
  <c r="C68" i="27"/>
  <c r="C69" i="27"/>
  <c r="C70" i="27"/>
  <c r="C71" i="27"/>
  <c r="C72" i="27"/>
  <c r="C73" i="27"/>
  <c r="C74" i="27"/>
  <c r="C75" i="27"/>
  <c r="C76" i="27"/>
  <c r="C77" i="27"/>
  <c r="C78" i="27"/>
  <c r="C79" i="27"/>
  <c r="C48" i="27"/>
  <c r="K7" i="18"/>
  <c r="D49" i="18"/>
  <c r="D70" i="18" s="1"/>
  <c r="C10" i="30" s="1"/>
  <c r="E49" i="18"/>
  <c r="E70" i="18" s="1"/>
  <c r="D10" i="30" s="1"/>
  <c r="K8" i="18"/>
  <c r="G50" i="18"/>
  <c r="G71" i="18" s="1"/>
  <c r="F11" i="30" s="1"/>
  <c r="K9" i="18"/>
  <c r="E51" i="18"/>
  <c r="E72" i="18" s="1"/>
  <c r="D12" i="30" s="1"/>
  <c r="K10" i="18"/>
  <c r="C52" i="18"/>
  <c r="C73" i="18" s="1"/>
  <c r="B13" i="30" s="1"/>
  <c r="K11" i="18"/>
  <c r="E53" i="18"/>
  <c r="E74" i="18" s="1"/>
  <c r="D14" i="30" s="1"/>
  <c r="K12" i="18"/>
  <c r="G54" i="18"/>
  <c r="G75" i="18" s="1"/>
  <c r="F15" i="30" s="1"/>
  <c r="K13" i="18"/>
  <c r="K14" i="18"/>
  <c r="D56" i="18"/>
  <c r="D77" i="18" s="1"/>
  <c r="C17" i="30" s="1"/>
  <c r="F56" i="18"/>
  <c r="F77" i="18" s="1"/>
  <c r="E17" i="30" s="1"/>
  <c r="K15" i="18"/>
  <c r="E57" i="18"/>
  <c r="E78" i="18" s="1"/>
  <c r="D18" i="30" s="1"/>
  <c r="K16" i="18"/>
  <c r="E58" i="18"/>
  <c r="E79" i="18" s="1"/>
  <c r="D19" i="30" s="1"/>
  <c r="K17" i="18"/>
  <c r="K18" i="18"/>
  <c r="F60" i="18"/>
  <c r="F81" i="18" s="1"/>
  <c r="E21" i="30" s="1"/>
  <c r="G60" i="18"/>
  <c r="G81" i="18" s="1"/>
  <c r="F21" i="30" s="1"/>
  <c r="K19" i="18"/>
  <c r="K20" i="18"/>
  <c r="C62" i="18"/>
  <c r="C83" i="18" s="1"/>
  <c r="B23" i="30" s="1"/>
  <c r="E62" i="18"/>
  <c r="E83" i="18" s="1"/>
  <c r="D23" i="30" s="1"/>
  <c r="G62" i="18"/>
  <c r="G83" i="18" s="1"/>
  <c r="F23" i="30" s="1"/>
  <c r="K5" i="18"/>
  <c r="C124" i="27"/>
  <c r="B9" i="31" s="1"/>
  <c r="M85" i="27"/>
  <c r="M124" i="27" s="1"/>
  <c r="H9" i="31" s="1"/>
  <c r="M118" i="27"/>
  <c r="M157" i="27" s="1"/>
  <c r="H42" i="31" s="1"/>
  <c r="G157" i="27"/>
  <c r="F42" i="31" s="1"/>
  <c r="F157" i="27"/>
  <c r="E42" i="31" s="1"/>
  <c r="D157" i="27"/>
  <c r="C42" i="31" s="1"/>
  <c r="C157" i="27"/>
  <c r="B42" i="31" s="1"/>
  <c r="M117" i="27"/>
  <c r="M156" i="27" s="1"/>
  <c r="H41" i="31" s="1"/>
  <c r="F156" i="27"/>
  <c r="E41" i="31" s="1"/>
  <c r="E156" i="27"/>
  <c r="D41" i="31" s="1"/>
  <c r="M116" i="27"/>
  <c r="M155" i="27" s="1"/>
  <c r="H40" i="31" s="1"/>
  <c r="F155" i="27"/>
  <c r="E40" i="31" s="1"/>
  <c r="D155" i="27"/>
  <c r="C40" i="31" s="1"/>
  <c r="M115" i="27"/>
  <c r="M154" i="27" s="1"/>
  <c r="H39" i="31" s="1"/>
  <c r="F154" i="27"/>
  <c r="E39" i="31" s="1"/>
  <c r="D154" i="27"/>
  <c r="C39" i="31" s="1"/>
  <c r="M114" i="27"/>
  <c r="M153" i="27" s="1"/>
  <c r="H38" i="31" s="1"/>
  <c r="G153" i="27"/>
  <c r="F38" i="31" s="1"/>
  <c r="F153" i="27"/>
  <c r="E38" i="31" s="1"/>
  <c r="D153" i="27"/>
  <c r="C38" i="31" s="1"/>
  <c r="C153" i="27"/>
  <c r="B38" i="31" s="1"/>
  <c r="M113" i="27"/>
  <c r="M152" i="27" s="1"/>
  <c r="H37" i="31" s="1"/>
  <c r="F152" i="27"/>
  <c r="E37" i="31" s="1"/>
  <c r="E152" i="27"/>
  <c r="D37" i="31" s="1"/>
  <c r="M112" i="27"/>
  <c r="M151" i="27" s="1"/>
  <c r="H36" i="31" s="1"/>
  <c r="G151" i="27"/>
  <c r="F36" i="31" s="1"/>
  <c r="D151" i="27"/>
  <c r="C36" i="31" s="1"/>
  <c r="C151" i="27"/>
  <c r="B36" i="31" s="1"/>
  <c r="M111" i="27"/>
  <c r="M150" i="27" s="1"/>
  <c r="H35" i="31" s="1"/>
  <c r="G150" i="27"/>
  <c r="F35" i="31" s="1"/>
  <c r="F150" i="27"/>
  <c r="E35" i="31" s="1"/>
  <c r="D150" i="27"/>
  <c r="C35" i="31" s="1"/>
  <c r="M110" i="27"/>
  <c r="M149" i="27" s="1"/>
  <c r="H34" i="31" s="1"/>
  <c r="F149" i="27"/>
  <c r="E34" i="31" s="1"/>
  <c r="D149" i="27"/>
  <c r="C34" i="31" s="1"/>
  <c r="C149" i="27"/>
  <c r="B34" i="31" s="1"/>
  <c r="M109" i="27"/>
  <c r="M148" i="27" s="1"/>
  <c r="H33" i="31" s="1"/>
  <c r="F148" i="27"/>
  <c r="E33" i="31" s="1"/>
  <c r="D148" i="27"/>
  <c r="C33" i="31" s="1"/>
  <c r="M108" i="27"/>
  <c r="M147" i="27" s="1"/>
  <c r="H32" i="31" s="1"/>
  <c r="G147" i="27"/>
  <c r="F32" i="31" s="1"/>
  <c r="F147" i="27"/>
  <c r="E32" i="31" s="1"/>
  <c r="D147" i="27"/>
  <c r="C32" i="31" s="1"/>
  <c r="C147" i="27"/>
  <c r="B32" i="31" s="1"/>
  <c r="M107" i="27"/>
  <c r="M146" i="27" s="1"/>
  <c r="H31" i="31" s="1"/>
  <c r="F146" i="27"/>
  <c r="E31" i="31" s="1"/>
  <c r="E146" i="27"/>
  <c r="D31" i="31" s="1"/>
  <c r="D146" i="27"/>
  <c r="C31" i="31" s="1"/>
  <c r="M105" i="27"/>
  <c r="M144" i="27" s="1"/>
  <c r="H29" i="31" s="1"/>
  <c r="G144" i="27"/>
  <c r="F29" i="31" s="1"/>
  <c r="F144" i="27"/>
  <c r="E29" i="31" s="1"/>
  <c r="D144" i="27"/>
  <c r="C29" i="31" s="1"/>
  <c r="C144" i="27"/>
  <c r="B29" i="31" s="1"/>
  <c r="M104" i="27"/>
  <c r="M143" i="27" s="1"/>
  <c r="H28" i="31" s="1"/>
  <c r="F143" i="27"/>
  <c r="E28" i="31" s="1"/>
  <c r="E143" i="27"/>
  <c r="D28" i="31" s="1"/>
  <c r="D143" i="27"/>
  <c r="C28" i="31" s="1"/>
  <c r="M103" i="27"/>
  <c r="M142" i="27" s="1"/>
  <c r="H27" i="31" s="1"/>
  <c r="G142" i="27"/>
  <c r="F27" i="31" s="1"/>
  <c r="F142" i="27"/>
  <c r="E27" i="31" s="1"/>
  <c r="D142" i="27"/>
  <c r="C27" i="31" s="1"/>
  <c r="C142" i="27"/>
  <c r="B27" i="31" s="1"/>
  <c r="M102" i="27"/>
  <c r="M141" i="27" s="1"/>
  <c r="H26" i="31" s="1"/>
  <c r="F141" i="27"/>
  <c r="E26" i="31" s="1"/>
  <c r="E141" i="27"/>
  <c r="D26" i="31" s="1"/>
  <c r="D141" i="27"/>
  <c r="C26" i="31" s="1"/>
  <c r="M101" i="27"/>
  <c r="M140" i="27" s="1"/>
  <c r="H25" i="31" s="1"/>
  <c r="G140" i="27"/>
  <c r="F25" i="31" s="1"/>
  <c r="F140" i="27"/>
  <c r="E25" i="31" s="1"/>
  <c r="D140" i="27"/>
  <c r="C25" i="31" s="1"/>
  <c r="C140" i="27"/>
  <c r="B25" i="31" s="1"/>
  <c r="M100" i="27"/>
  <c r="M139" i="27" s="1"/>
  <c r="H24" i="31" s="1"/>
  <c r="F139" i="27"/>
  <c r="E24" i="31" s="1"/>
  <c r="E139" i="27"/>
  <c r="D24" i="31" s="1"/>
  <c r="D139" i="27"/>
  <c r="C24" i="31" s="1"/>
  <c r="M99" i="27"/>
  <c r="M138" i="27" s="1"/>
  <c r="H23" i="31" s="1"/>
  <c r="G138" i="27"/>
  <c r="F23" i="31" s="1"/>
  <c r="F138" i="27"/>
  <c r="E23" i="31" s="1"/>
  <c r="D138" i="27"/>
  <c r="C23" i="31" s="1"/>
  <c r="C138" i="27"/>
  <c r="B23" i="31" s="1"/>
  <c r="M106" i="27"/>
  <c r="M145" i="27" s="1"/>
  <c r="H30" i="31" s="1"/>
  <c r="F145" i="27"/>
  <c r="E30" i="31" s="1"/>
  <c r="D145" i="27"/>
  <c r="C30" i="31" s="1"/>
  <c r="C145" i="27"/>
  <c r="B30" i="31" s="1"/>
  <c r="M91" i="27"/>
  <c r="M130" i="27" s="1"/>
  <c r="H15" i="31" s="1"/>
  <c r="G130" i="27"/>
  <c r="F15" i="31" s="1"/>
  <c r="D130" i="27"/>
  <c r="C15" i="31" s="1"/>
  <c r="C130" i="27"/>
  <c r="B15" i="31" s="1"/>
  <c r="M98" i="27"/>
  <c r="M137" i="27" s="1"/>
  <c r="H22" i="31" s="1"/>
  <c r="F137" i="27"/>
  <c r="E22" i="31" s="1"/>
  <c r="E137" i="27"/>
  <c r="D22" i="31" s="1"/>
  <c r="D137" i="27"/>
  <c r="C22" i="31" s="1"/>
  <c r="M97" i="27"/>
  <c r="M136" i="27" s="1"/>
  <c r="H21" i="31" s="1"/>
  <c r="G136" i="27"/>
  <c r="F21" i="31" s="1"/>
  <c r="F136" i="27"/>
  <c r="E21" i="31" s="1"/>
  <c r="D136" i="27"/>
  <c r="C21" i="31" s="1"/>
  <c r="C136" i="27"/>
  <c r="B21" i="31" s="1"/>
  <c r="M96" i="27"/>
  <c r="M135" i="27" s="1"/>
  <c r="H20" i="31" s="1"/>
  <c r="F135" i="27"/>
  <c r="E20" i="31" s="1"/>
  <c r="E135" i="27"/>
  <c r="D20" i="31" s="1"/>
  <c r="D135" i="27"/>
  <c r="C20" i="31" s="1"/>
  <c r="M95" i="27"/>
  <c r="M134" i="27" s="1"/>
  <c r="H19" i="31" s="1"/>
  <c r="G134" i="27"/>
  <c r="F19" i="31" s="1"/>
  <c r="F134" i="27"/>
  <c r="E19" i="31" s="1"/>
  <c r="D134" i="27"/>
  <c r="C19" i="31" s="1"/>
  <c r="C134" i="27"/>
  <c r="B19" i="31" s="1"/>
  <c r="M94" i="27"/>
  <c r="M133" i="27" s="1"/>
  <c r="H18" i="31" s="1"/>
  <c r="F133" i="27"/>
  <c r="E18" i="31" s="1"/>
  <c r="E133" i="27"/>
  <c r="D18" i="31" s="1"/>
  <c r="D133" i="27"/>
  <c r="C18" i="31" s="1"/>
  <c r="M93" i="27"/>
  <c r="M132" i="27" s="1"/>
  <c r="H17" i="31" s="1"/>
  <c r="G132" i="27"/>
  <c r="F17" i="31" s="1"/>
  <c r="F132" i="27"/>
  <c r="E17" i="31" s="1"/>
  <c r="D132" i="27"/>
  <c r="C17" i="31" s="1"/>
  <c r="C132" i="27"/>
  <c r="B17" i="31" s="1"/>
  <c r="M92" i="27"/>
  <c r="M131" i="27" s="1"/>
  <c r="H16" i="31" s="1"/>
  <c r="F131" i="27"/>
  <c r="E16" i="31" s="1"/>
  <c r="E131" i="27"/>
  <c r="D16" i="31" s="1"/>
  <c r="D131" i="27"/>
  <c r="C16" i="31" s="1"/>
  <c r="M90" i="27"/>
  <c r="M129" i="27" s="1"/>
  <c r="H14" i="31" s="1"/>
  <c r="G129" i="27"/>
  <c r="F14" i="31" s="1"/>
  <c r="F129" i="27"/>
  <c r="E14" i="31" s="1"/>
  <c r="D129" i="27"/>
  <c r="C14" i="31" s="1"/>
  <c r="C129" i="27"/>
  <c r="B14" i="31" s="1"/>
  <c r="M89" i="27"/>
  <c r="M128" i="27" s="1"/>
  <c r="H13" i="31" s="1"/>
  <c r="F128" i="27"/>
  <c r="E13" i="31" s="1"/>
  <c r="E128" i="27"/>
  <c r="D13" i="31" s="1"/>
  <c r="D128" i="27"/>
  <c r="C13" i="31" s="1"/>
  <c r="M88" i="27"/>
  <c r="M127" i="27" s="1"/>
  <c r="H12" i="31" s="1"/>
  <c r="G127" i="27"/>
  <c r="F12" i="31" s="1"/>
  <c r="F127" i="27"/>
  <c r="E12" i="31" s="1"/>
  <c r="D127" i="27"/>
  <c r="C12" i="31" s="1"/>
  <c r="C127" i="27"/>
  <c r="B12" i="31" s="1"/>
  <c r="M87" i="27"/>
  <c r="M126" i="27" s="1"/>
  <c r="H11" i="31" s="1"/>
  <c r="F126" i="27"/>
  <c r="E11" i="31" s="1"/>
  <c r="E126" i="27"/>
  <c r="D11" i="31" s="1"/>
  <c r="D126" i="27"/>
  <c r="C11" i="31" s="1"/>
  <c r="M62" i="18"/>
  <c r="M83" i="18" s="1"/>
  <c r="H23" i="30" s="1"/>
  <c r="M61" i="18"/>
  <c r="M82" i="18" s="1"/>
  <c r="H22" i="30" s="1"/>
  <c r="M58" i="18"/>
  <c r="M79" i="18" s="1"/>
  <c r="H19" i="30" s="1"/>
  <c r="M55" i="18"/>
  <c r="Q17" i="2" s="1"/>
  <c r="M54" i="18"/>
  <c r="M75" i="18" s="1"/>
  <c r="H15" i="30" s="1"/>
  <c r="M51" i="18"/>
  <c r="M72" i="18" s="1"/>
  <c r="H12" i="30" s="1"/>
  <c r="M49" i="18"/>
  <c r="M70" i="18" s="1"/>
  <c r="H10" i="30" s="1"/>
  <c r="D61" i="19"/>
  <c r="D84" i="19" s="1"/>
  <c r="C21" i="20" s="1"/>
  <c r="E61" i="19"/>
  <c r="E84" i="19" s="1"/>
  <c r="D21" i="20" s="1"/>
  <c r="F61" i="19"/>
  <c r="F84" i="19" s="1"/>
  <c r="E21" i="20" s="1"/>
  <c r="G61" i="19"/>
  <c r="G84" i="19" s="1"/>
  <c r="F21" i="20" s="1"/>
  <c r="C61" i="19"/>
  <c r="C84" i="19" s="1"/>
  <c r="B21" i="20" s="1"/>
  <c r="K61" i="19"/>
  <c r="K84" i="19" s="1"/>
  <c r="H21" i="20" s="1"/>
  <c r="K7" i="19"/>
  <c r="K8" i="19"/>
  <c r="K9" i="19"/>
  <c r="K10" i="19"/>
  <c r="K11" i="19"/>
  <c r="K12" i="19"/>
  <c r="K13" i="19"/>
  <c r="K14" i="19"/>
  <c r="K15" i="19"/>
  <c r="K16" i="19"/>
  <c r="K17" i="19"/>
  <c r="K6" i="19"/>
  <c r="A61" i="19"/>
  <c r="A84" i="19" s="1"/>
  <c r="D20" i="8"/>
  <c r="E20" i="8" s="1"/>
  <c r="E16" i="25"/>
  <c r="H28" i="24"/>
  <c r="H21" i="24"/>
  <c r="H20" i="24"/>
  <c r="H19" i="24"/>
  <c r="H18" i="24"/>
  <c r="H17" i="24"/>
  <c r="H16" i="24"/>
  <c r="H15" i="24"/>
  <c r="H14" i="24"/>
  <c r="H13" i="24"/>
  <c r="H12" i="24"/>
  <c r="H11" i="24"/>
  <c r="D21" i="24"/>
  <c r="Q24" i="2"/>
  <c r="C60" i="19"/>
  <c r="C83" i="19" s="1"/>
  <c r="B20" i="20" s="1"/>
  <c r="D60" i="19"/>
  <c r="D83" i="19" s="1"/>
  <c r="C20" i="20" s="1"/>
  <c r="E60" i="19"/>
  <c r="E83" i="19" s="1"/>
  <c r="D20" i="20" s="1"/>
  <c r="F60" i="19"/>
  <c r="F83" i="19" s="1"/>
  <c r="E20" i="20" s="1"/>
  <c r="G60" i="19"/>
  <c r="G83" i="19"/>
  <c r="F20" i="20" s="1"/>
  <c r="K60" i="19"/>
  <c r="K83" i="19" s="1"/>
  <c r="H20" i="20" s="1"/>
  <c r="A60" i="19"/>
  <c r="A83" i="19"/>
  <c r="D19" i="8"/>
  <c r="E19" i="8" s="1"/>
  <c r="C20" i="8"/>
  <c r="E7" i="25"/>
  <c r="E8" i="25"/>
  <c r="E9" i="25"/>
  <c r="E10" i="25"/>
  <c r="E11" i="25"/>
  <c r="E12" i="25"/>
  <c r="E13" i="25"/>
  <c r="E14" i="25"/>
  <c r="E15" i="25"/>
  <c r="E23" i="25"/>
  <c r="E6" i="25"/>
  <c r="D12" i="24"/>
  <c r="D13" i="24"/>
  <c r="D14" i="24"/>
  <c r="D15" i="24"/>
  <c r="D16" i="24"/>
  <c r="D17" i="24"/>
  <c r="D18" i="24"/>
  <c r="D19" i="24"/>
  <c r="D20" i="24"/>
  <c r="D11" i="24"/>
  <c r="D18" i="8"/>
  <c r="F18" i="8" s="1"/>
  <c r="C19" i="8"/>
  <c r="D59" i="19"/>
  <c r="D82" i="19" s="1"/>
  <c r="C19" i="20" s="1"/>
  <c r="E59" i="19"/>
  <c r="E82" i="19" s="1"/>
  <c r="D19" i="20" s="1"/>
  <c r="F59" i="19"/>
  <c r="F82" i="19" s="1"/>
  <c r="E19" i="20" s="1"/>
  <c r="G59" i="19"/>
  <c r="G82" i="19" s="1"/>
  <c r="F19" i="20" s="1"/>
  <c r="K59" i="19"/>
  <c r="K82" i="19" s="1"/>
  <c r="H19" i="20" s="1"/>
  <c r="C59" i="19"/>
  <c r="C82" i="19" s="1"/>
  <c r="B19" i="20" s="1"/>
  <c r="A59" i="19"/>
  <c r="A82" i="19" s="1"/>
  <c r="K58" i="19"/>
  <c r="K81" i="19" s="1"/>
  <c r="H18" i="20" s="1"/>
  <c r="G58" i="19"/>
  <c r="G81" i="19" s="1"/>
  <c r="F18" i="20" s="1"/>
  <c r="F58" i="19"/>
  <c r="F81" i="19" s="1"/>
  <c r="E18" i="20" s="1"/>
  <c r="E58" i="19"/>
  <c r="E81" i="19" s="1"/>
  <c r="D18" i="20" s="1"/>
  <c r="D58" i="19"/>
  <c r="D81" i="19" s="1"/>
  <c r="C18" i="20" s="1"/>
  <c r="C58" i="19"/>
  <c r="C81" i="19" s="1"/>
  <c r="B18" i="20" s="1"/>
  <c r="A58" i="19"/>
  <c r="A81" i="19"/>
  <c r="K57" i="19"/>
  <c r="K80" i="19" s="1"/>
  <c r="H17" i="20" s="1"/>
  <c r="G57" i="19"/>
  <c r="G80" i="19" s="1"/>
  <c r="F17" i="20" s="1"/>
  <c r="F57" i="19"/>
  <c r="F80" i="19"/>
  <c r="E17" i="20" s="1"/>
  <c r="E57" i="19"/>
  <c r="E80" i="19" s="1"/>
  <c r="D17" i="20" s="1"/>
  <c r="D57" i="19"/>
  <c r="D80" i="19" s="1"/>
  <c r="C17" i="20" s="1"/>
  <c r="C57" i="19"/>
  <c r="C80" i="19" s="1"/>
  <c r="B17" i="20" s="1"/>
  <c r="A57" i="19"/>
  <c r="A80" i="19" s="1"/>
  <c r="K56" i="19"/>
  <c r="K79" i="19"/>
  <c r="H16" i="20" s="1"/>
  <c r="G56" i="19"/>
  <c r="G79" i="19" s="1"/>
  <c r="F16" i="20" s="1"/>
  <c r="F56" i="19"/>
  <c r="F79" i="19" s="1"/>
  <c r="E16" i="20" s="1"/>
  <c r="E56" i="19"/>
  <c r="E79" i="19" s="1"/>
  <c r="D16" i="20" s="1"/>
  <c r="D56" i="19"/>
  <c r="D79" i="19" s="1"/>
  <c r="C16" i="20" s="1"/>
  <c r="C56" i="19"/>
  <c r="C79" i="19" s="1"/>
  <c r="B16" i="20" s="1"/>
  <c r="A56" i="19"/>
  <c r="A79" i="19" s="1"/>
  <c r="K55" i="19"/>
  <c r="K78" i="19" s="1"/>
  <c r="H15" i="20" s="1"/>
  <c r="G55" i="19"/>
  <c r="G78" i="19" s="1"/>
  <c r="F15" i="20" s="1"/>
  <c r="F55" i="19"/>
  <c r="F78" i="19" s="1"/>
  <c r="E15" i="20" s="1"/>
  <c r="E55" i="19"/>
  <c r="E78" i="19" s="1"/>
  <c r="D15" i="20" s="1"/>
  <c r="D55" i="19"/>
  <c r="D78" i="19" s="1"/>
  <c r="C15" i="20" s="1"/>
  <c r="C55" i="19"/>
  <c r="C78" i="19" s="1"/>
  <c r="B15" i="20" s="1"/>
  <c r="A55" i="19"/>
  <c r="A78" i="19" s="1"/>
  <c r="K54" i="19"/>
  <c r="K77" i="19" s="1"/>
  <c r="H14" i="20" s="1"/>
  <c r="G54" i="19"/>
  <c r="G77" i="19" s="1"/>
  <c r="F14" i="20" s="1"/>
  <c r="F54" i="19"/>
  <c r="F77" i="19" s="1"/>
  <c r="E14" i="20" s="1"/>
  <c r="E54" i="19"/>
  <c r="E77" i="19" s="1"/>
  <c r="D14" i="20" s="1"/>
  <c r="D54" i="19"/>
  <c r="D77" i="19" s="1"/>
  <c r="C14" i="20" s="1"/>
  <c r="C54" i="19"/>
  <c r="A54" i="19"/>
  <c r="A77" i="19" s="1"/>
  <c r="K53" i="19"/>
  <c r="K76" i="19"/>
  <c r="H13" i="20" s="1"/>
  <c r="G53" i="19"/>
  <c r="G76" i="19" s="1"/>
  <c r="F13" i="20" s="1"/>
  <c r="F53" i="19"/>
  <c r="F76" i="19"/>
  <c r="E13" i="20" s="1"/>
  <c r="E53" i="19"/>
  <c r="E76" i="19" s="1"/>
  <c r="D13" i="20" s="1"/>
  <c r="D53" i="19"/>
  <c r="D76" i="19" s="1"/>
  <c r="C13" i="20" s="1"/>
  <c r="C53" i="19"/>
  <c r="A53" i="19"/>
  <c r="A76" i="19"/>
  <c r="K52" i="19"/>
  <c r="K75" i="19"/>
  <c r="H12" i="20" s="1"/>
  <c r="G52" i="19"/>
  <c r="G75" i="19"/>
  <c r="F12" i="20" s="1"/>
  <c r="F52" i="19"/>
  <c r="F75" i="19" s="1"/>
  <c r="E12" i="20" s="1"/>
  <c r="E52" i="19"/>
  <c r="E75" i="19"/>
  <c r="D12" i="20" s="1"/>
  <c r="D52" i="19"/>
  <c r="D75" i="19" s="1"/>
  <c r="C12" i="20" s="1"/>
  <c r="C8" i="20" s="1"/>
  <c r="C52" i="19"/>
  <c r="A52" i="19"/>
  <c r="A75" i="19" s="1"/>
  <c r="K51" i="19"/>
  <c r="K74" i="19"/>
  <c r="H11" i="20" s="1"/>
  <c r="G51" i="19"/>
  <c r="G74" i="19"/>
  <c r="F11" i="20" s="1"/>
  <c r="F51" i="19"/>
  <c r="F74" i="19" s="1"/>
  <c r="E11" i="20" s="1"/>
  <c r="E51" i="19"/>
  <c r="E74" i="19" s="1"/>
  <c r="D11" i="20" s="1"/>
  <c r="D51" i="19"/>
  <c r="D74" i="19" s="1"/>
  <c r="C11" i="20" s="1"/>
  <c r="C51" i="19"/>
  <c r="A51" i="19"/>
  <c r="A74" i="19"/>
  <c r="K50" i="19"/>
  <c r="K73" i="19" s="1"/>
  <c r="H10" i="20" s="1"/>
  <c r="G50" i="19"/>
  <c r="G73" i="19" s="1"/>
  <c r="F10" i="20" s="1"/>
  <c r="F50" i="19"/>
  <c r="F73" i="19"/>
  <c r="E10" i="20" s="1"/>
  <c r="E50" i="19"/>
  <c r="E73" i="19" s="1"/>
  <c r="D10" i="20" s="1"/>
  <c r="D50" i="19"/>
  <c r="D73" i="19"/>
  <c r="C10" i="20" s="1"/>
  <c r="C50" i="19"/>
  <c r="C73" i="19" s="1"/>
  <c r="B10" i="20" s="1"/>
  <c r="A50" i="19"/>
  <c r="A73" i="19" s="1"/>
  <c r="D17" i="8"/>
  <c r="E17" i="8" s="1"/>
  <c r="C18" i="8"/>
  <c r="D16" i="8"/>
  <c r="F16" i="8" s="1"/>
  <c r="C17" i="8"/>
  <c r="D10" i="8"/>
  <c r="F10" i="8" s="1"/>
  <c r="D11" i="8"/>
  <c r="E11" i="8" s="1"/>
  <c r="F11" i="8"/>
  <c r="D12" i="8"/>
  <c r="F12" i="8" s="1"/>
  <c r="D13" i="8"/>
  <c r="E13" i="8" s="1"/>
  <c r="D14" i="8"/>
  <c r="F14" i="8" s="1"/>
  <c r="D15" i="8"/>
  <c r="F15" i="8" s="1"/>
  <c r="D9" i="8"/>
  <c r="F9" i="8" s="1"/>
  <c r="E12" i="8"/>
  <c r="C9" i="8"/>
  <c r="C10" i="8"/>
  <c r="C11" i="8"/>
  <c r="C12" i="8"/>
  <c r="C13" i="8"/>
  <c r="C14" i="8"/>
  <c r="C15" i="8"/>
  <c r="C16" i="8"/>
  <c r="C8" i="8"/>
  <c r="K94" i="27"/>
  <c r="K133" i="27" s="1"/>
  <c r="G18" i="31" s="1"/>
  <c r="K104" i="27"/>
  <c r="K143" i="27" s="1"/>
  <c r="G28" i="31" s="1"/>
  <c r="Q20" i="2"/>
  <c r="K112" i="27"/>
  <c r="K151" i="27" s="1"/>
  <c r="G36" i="31" s="1"/>
  <c r="K96" i="27"/>
  <c r="K135" i="27" s="1"/>
  <c r="G20" i="31" s="1"/>
  <c r="K118" i="27"/>
  <c r="K157" i="27" s="1"/>
  <c r="G42" i="31" s="1"/>
  <c r="K111" i="27"/>
  <c r="K150" i="27" s="1"/>
  <c r="G35" i="31" s="1"/>
  <c r="K88" i="27"/>
  <c r="K127" i="27" s="1"/>
  <c r="G12" i="31" s="1"/>
  <c r="C77" i="19"/>
  <c r="B14" i="20" s="1"/>
  <c r="C75" i="19"/>
  <c r="B12" i="20" s="1"/>
  <c r="C76" i="19"/>
  <c r="B13" i="20" s="1"/>
  <c r="C74" i="19"/>
  <c r="B11" i="20" s="1"/>
  <c r="F19" i="8"/>
  <c r="I57" i="19"/>
  <c r="I80" i="19" s="1"/>
  <c r="G17" i="20" s="1"/>
  <c r="K90" i="27"/>
  <c r="K129" i="27" s="1"/>
  <c r="G14" i="31" s="1"/>
  <c r="K142" i="27" l="1"/>
  <c r="G27" i="31" s="1"/>
  <c r="K140" i="27"/>
  <c r="G25" i="31" s="1"/>
  <c r="E155" i="27"/>
  <c r="D40" i="31" s="1"/>
  <c r="K117" i="27"/>
  <c r="K156" i="27" s="1"/>
  <c r="G41" i="31" s="1"/>
  <c r="K106" i="27"/>
  <c r="K145" i="27" s="1"/>
  <c r="G30" i="31" s="1"/>
  <c r="K89" i="27"/>
  <c r="K128" i="27" s="1"/>
  <c r="G13" i="31" s="1"/>
  <c r="K85" i="27"/>
  <c r="K124" i="27" s="1"/>
  <c r="G9" i="31" s="1"/>
  <c r="K102" i="27"/>
  <c r="K141" i="27" s="1"/>
  <c r="G26" i="31" s="1"/>
  <c r="K107" i="27"/>
  <c r="K146" i="27" s="1"/>
  <c r="G31" i="31" s="1"/>
  <c r="K99" i="27"/>
  <c r="K138" i="27" s="1"/>
  <c r="G23" i="31" s="1"/>
  <c r="K98" i="27"/>
  <c r="K137" i="27" s="1"/>
  <c r="G22" i="31" s="1"/>
  <c r="K108" i="27"/>
  <c r="K147" i="27" s="1"/>
  <c r="G32" i="31" s="1"/>
  <c r="K97" i="27"/>
  <c r="K136" i="27" s="1"/>
  <c r="G21" i="31" s="1"/>
  <c r="K115" i="27"/>
  <c r="K154" i="27" s="1"/>
  <c r="G39" i="31" s="1"/>
  <c r="K95" i="27"/>
  <c r="K134" i="27" s="1"/>
  <c r="G19" i="31" s="1"/>
  <c r="K110" i="27"/>
  <c r="K149" i="27" s="1"/>
  <c r="G34" i="31" s="1"/>
  <c r="K100" i="27"/>
  <c r="K139" i="27" s="1"/>
  <c r="G24" i="31" s="1"/>
  <c r="K109" i="27"/>
  <c r="K148" i="27" s="1"/>
  <c r="G33" i="31" s="1"/>
  <c r="E140" i="27"/>
  <c r="D25" i="31" s="1"/>
  <c r="E142" i="27"/>
  <c r="D27" i="31" s="1"/>
  <c r="E144" i="27"/>
  <c r="D29" i="31" s="1"/>
  <c r="C156" i="27"/>
  <c r="B41" i="31" s="1"/>
  <c r="F124" i="27"/>
  <c r="E9" i="31" s="1"/>
  <c r="K93" i="27"/>
  <c r="K132" i="27" s="1"/>
  <c r="G17" i="31" s="1"/>
  <c r="K114" i="27"/>
  <c r="K153" i="27" s="1"/>
  <c r="G38" i="31" s="1"/>
  <c r="C128" i="27"/>
  <c r="B13" i="31" s="1"/>
  <c r="K91" i="27"/>
  <c r="K130" i="27" s="1"/>
  <c r="G15" i="31" s="1"/>
  <c r="D61" i="18"/>
  <c r="D82" i="18" s="1"/>
  <c r="C22" i="30" s="1"/>
  <c r="C39" i="18"/>
  <c r="G58" i="18"/>
  <c r="G79" i="18" s="1"/>
  <c r="F19" i="30" s="1"/>
  <c r="C58" i="18"/>
  <c r="C79" i="18" s="1"/>
  <c r="B19" i="30" s="1"/>
  <c r="G55" i="18"/>
  <c r="G76" i="18" s="1"/>
  <c r="F16" i="30" s="1"/>
  <c r="C54" i="18"/>
  <c r="C75" i="18" s="1"/>
  <c r="B15" i="30" s="1"/>
  <c r="F51" i="18"/>
  <c r="F72" i="18" s="1"/>
  <c r="E12" i="30" s="1"/>
  <c r="C49" i="18"/>
  <c r="Q16" i="2"/>
  <c r="D51" i="18"/>
  <c r="D72" i="18" s="1"/>
  <c r="C12" i="30" s="1"/>
  <c r="M59" i="18"/>
  <c r="C57" i="18"/>
  <c r="C78" i="18" s="1"/>
  <c r="B18" i="30" s="1"/>
  <c r="G53" i="18"/>
  <c r="G74" i="18" s="1"/>
  <c r="F14" i="30" s="1"/>
  <c r="C53" i="18"/>
  <c r="F49" i="18"/>
  <c r="F70" i="18" s="1"/>
  <c r="E10" i="30" s="1"/>
  <c r="G49" i="18"/>
  <c r="G70" i="18" s="1"/>
  <c r="F10" i="30" s="1"/>
  <c r="F53" i="18"/>
  <c r="F74" i="18" s="1"/>
  <c r="E14" i="30" s="1"/>
  <c r="D53" i="18"/>
  <c r="D74" i="18" s="1"/>
  <c r="C14" i="30" s="1"/>
  <c r="F61" i="18"/>
  <c r="F82" i="18" s="1"/>
  <c r="E22" i="30" s="1"/>
  <c r="G59" i="18"/>
  <c r="G80" i="18" s="1"/>
  <c r="F20" i="30" s="1"/>
  <c r="C59" i="18"/>
  <c r="E55" i="18"/>
  <c r="E76" i="18" s="1"/>
  <c r="D16" i="30" s="1"/>
  <c r="E52" i="18"/>
  <c r="E73" i="18" s="1"/>
  <c r="D13" i="30" s="1"/>
  <c r="G61" i="18"/>
  <c r="G82" i="18" s="1"/>
  <c r="F22" i="30" s="1"/>
  <c r="E61" i="18"/>
  <c r="E82" i="18" s="1"/>
  <c r="D22" i="30" s="1"/>
  <c r="C61" i="18"/>
  <c r="F59" i="18"/>
  <c r="F80" i="18" s="1"/>
  <c r="E20" i="30" s="1"/>
  <c r="D59" i="18"/>
  <c r="D80" i="18" s="1"/>
  <c r="C20" i="30" s="1"/>
  <c r="G57" i="18"/>
  <c r="G78" i="18" s="1"/>
  <c r="F18" i="30" s="1"/>
  <c r="F55" i="18"/>
  <c r="F76" i="18" s="1"/>
  <c r="E16" i="30" s="1"/>
  <c r="D55" i="18"/>
  <c r="D76" i="18" s="1"/>
  <c r="C16" i="30" s="1"/>
  <c r="D54" i="18"/>
  <c r="D75" i="18" s="1"/>
  <c r="C15" i="30" s="1"/>
  <c r="F62" i="18"/>
  <c r="F83" i="18" s="1"/>
  <c r="E23" i="30" s="1"/>
  <c r="D62" i="18"/>
  <c r="K62" i="18" s="1"/>
  <c r="K83" i="18" s="1"/>
  <c r="G23" i="30" s="1"/>
  <c r="E60" i="18"/>
  <c r="E81" i="18" s="1"/>
  <c r="D21" i="30" s="1"/>
  <c r="F58" i="18"/>
  <c r="F79" i="18" s="1"/>
  <c r="E19" i="30" s="1"/>
  <c r="D50" i="18"/>
  <c r="B28" i="20"/>
  <c r="I74" i="19"/>
  <c r="G11" i="20" s="1"/>
  <c r="I56" i="19"/>
  <c r="I79" i="19" s="1"/>
  <c r="G16" i="20" s="1"/>
  <c r="I51" i="19"/>
  <c r="I50" i="19"/>
  <c r="I73" i="19" s="1"/>
  <c r="G10" i="20" s="1"/>
  <c r="F8" i="20"/>
  <c r="I62" i="19"/>
  <c r="I85" i="19" s="1"/>
  <c r="G22" i="20" s="1"/>
  <c r="D8" i="20"/>
  <c r="H28" i="20"/>
  <c r="B8" i="20"/>
  <c r="E8" i="20"/>
  <c r="D28" i="20"/>
  <c r="H8" i="20"/>
  <c r="I13" i="58"/>
  <c r="I9" i="58" s="1"/>
  <c r="E7" i="20"/>
  <c r="K92" i="27"/>
  <c r="K131" i="27" s="1"/>
  <c r="G16" i="31" s="1"/>
  <c r="M76" i="18"/>
  <c r="H16" i="30" s="1"/>
  <c r="Q13" i="2"/>
  <c r="R13" i="2" s="1"/>
  <c r="C47" i="18"/>
  <c r="C68" i="18" s="1"/>
  <c r="B8" i="30" s="1"/>
  <c r="E47" i="18"/>
  <c r="E68" i="18" s="1"/>
  <c r="D8" i="30" s="1"/>
  <c r="C41" i="18"/>
  <c r="C38" i="18"/>
  <c r="E56" i="18"/>
  <c r="E77" i="18" s="1"/>
  <c r="D17" i="30" s="1"/>
  <c r="C33" i="18"/>
  <c r="F50" i="18"/>
  <c r="F71" i="18" s="1"/>
  <c r="E11" i="30" s="1"/>
  <c r="C29" i="18"/>
  <c r="C40" i="18"/>
  <c r="C31" i="18"/>
  <c r="C82" i="18"/>
  <c r="B22" i="30" s="1"/>
  <c r="M78" i="18"/>
  <c r="H18" i="30" s="1"/>
  <c r="Q19" i="2"/>
  <c r="R19" i="2" s="1"/>
  <c r="K53" i="18"/>
  <c r="K74" i="18" s="1"/>
  <c r="G14" i="30" s="1"/>
  <c r="C74" i="18"/>
  <c r="B14" i="30" s="1"/>
  <c r="C70" i="18"/>
  <c r="B10" i="30" s="1"/>
  <c r="D83" i="18"/>
  <c r="C23" i="30" s="1"/>
  <c r="C80" i="18"/>
  <c r="B20" i="30" s="1"/>
  <c r="M73" i="18"/>
  <c r="H13" i="30" s="1"/>
  <c r="Q14" i="2"/>
  <c r="R14" i="2" s="1"/>
  <c r="C72" i="18"/>
  <c r="B12" i="30" s="1"/>
  <c r="D71" i="18"/>
  <c r="C11" i="30" s="1"/>
  <c r="K50" i="18"/>
  <c r="K71" i="18" s="1"/>
  <c r="G11" i="30" s="1"/>
  <c r="Q18" i="2"/>
  <c r="R18" i="2" s="1"/>
  <c r="Q11" i="2"/>
  <c r="R11" i="2" s="1"/>
  <c r="Q22" i="2"/>
  <c r="R22" i="2" s="1"/>
  <c r="Q12" i="2"/>
  <c r="R12" i="2" s="1"/>
  <c r="M53" i="18"/>
  <c r="D79" i="18"/>
  <c r="C19" i="30" s="1"/>
  <c r="Q23" i="2"/>
  <c r="R23" i="2" s="1"/>
  <c r="H53" i="60"/>
  <c r="N18" i="2" s="1"/>
  <c r="N23" i="11"/>
  <c r="H48" i="60"/>
  <c r="N13" i="2" s="1"/>
  <c r="N14" i="11"/>
  <c r="H57" i="60"/>
  <c r="N22" i="2" s="1"/>
  <c r="H59" i="60"/>
  <c r="N24" i="2" s="1"/>
  <c r="N27" i="11"/>
  <c r="H52" i="60"/>
  <c r="N17" i="2" s="1"/>
  <c r="N17" i="11"/>
  <c r="H50" i="60"/>
  <c r="N15" i="2" s="1"/>
  <c r="N13" i="11"/>
  <c r="H51" i="60"/>
  <c r="N16" i="2" s="1"/>
  <c r="N8" i="11"/>
  <c r="H56" i="60"/>
  <c r="N21" i="2" s="1"/>
  <c r="N30" i="11"/>
  <c r="H55" i="60"/>
  <c r="N20" i="2" s="1"/>
  <c r="N25" i="11"/>
  <c r="H49" i="60"/>
  <c r="N14" i="2" s="1"/>
  <c r="H46" i="60"/>
  <c r="N11" i="2" s="1"/>
  <c r="N16" i="11"/>
  <c r="N9" i="2"/>
  <c r="N6" i="11"/>
  <c r="H47" i="60"/>
  <c r="N12" i="2" s="1"/>
  <c r="N33" i="11"/>
  <c r="H54" i="60"/>
  <c r="N19" i="2" s="1"/>
  <c r="N29" i="11"/>
  <c r="H58" i="60"/>
  <c r="N23" i="2" s="1"/>
  <c r="N10" i="11"/>
  <c r="F13" i="8"/>
  <c r="E15" i="8"/>
  <c r="K87" i="27"/>
  <c r="K126" i="27" s="1"/>
  <c r="G11" i="31" s="1"/>
  <c r="K113" i="27"/>
  <c r="K152" i="27" s="1"/>
  <c r="G37" i="31" s="1"/>
  <c r="I63" i="19"/>
  <c r="C42" i="18"/>
  <c r="F57" i="18"/>
  <c r="G56" i="18"/>
  <c r="G77" i="18" s="1"/>
  <c r="F17" i="30" s="1"/>
  <c r="C55" i="18"/>
  <c r="I83" i="19"/>
  <c r="G20" i="20" s="1"/>
  <c r="I58" i="19"/>
  <c r="I81" i="19" s="1"/>
  <c r="G18" i="20" s="1"/>
  <c r="I60" i="19"/>
  <c r="C7" i="20"/>
  <c r="I61" i="19"/>
  <c r="I84" i="19" s="1"/>
  <c r="G21" i="20" s="1"/>
  <c r="I59" i="19"/>
  <c r="I82" i="19" s="1"/>
  <c r="G19" i="20" s="1"/>
  <c r="I55" i="19"/>
  <c r="I78" i="19" s="1"/>
  <c r="G15" i="20" s="1"/>
  <c r="I52" i="19"/>
  <c r="I75" i="19" s="1"/>
  <c r="G12" i="20" s="1"/>
  <c r="F7" i="20"/>
  <c r="I86" i="19"/>
  <c r="G23" i="20" s="1"/>
  <c r="G28" i="20" s="1"/>
  <c r="I53" i="19"/>
  <c r="I76" i="19" s="1"/>
  <c r="G13" i="20" s="1"/>
  <c r="I54" i="19"/>
  <c r="I77" i="19" s="1"/>
  <c r="G14" i="20" s="1"/>
  <c r="D7" i="20"/>
  <c r="H7" i="20"/>
  <c r="B7" i="20"/>
  <c r="G13" i="58"/>
  <c r="G9" i="58" s="1"/>
  <c r="G37" i="58" s="1"/>
  <c r="F13" i="58"/>
  <c r="M23" i="53"/>
  <c r="D16" i="49" s="1"/>
  <c r="J23" i="53"/>
  <c r="B16" i="49" s="1"/>
  <c r="L23" i="53"/>
  <c r="C16" i="49" s="1"/>
  <c r="R37" i="11"/>
  <c r="R29" i="11"/>
  <c r="R14" i="11"/>
  <c r="J44" i="52"/>
  <c r="B37" i="55" s="1"/>
  <c r="M44" i="52"/>
  <c r="D37" i="55" s="1"/>
  <c r="L44" i="52"/>
  <c r="C37" i="55" s="1"/>
  <c r="J40" i="52"/>
  <c r="B33" i="55" s="1"/>
  <c r="M40" i="52"/>
  <c r="D33" i="55" s="1"/>
  <c r="L40" i="52"/>
  <c r="C33" i="55" s="1"/>
  <c r="J36" i="52"/>
  <c r="B29" i="55" s="1"/>
  <c r="M36" i="52"/>
  <c r="D29" i="55" s="1"/>
  <c r="L36" i="52"/>
  <c r="C29" i="55" s="1"/>
  <c r="L31" i="52"/>
  <c r="C24" i="55" s="1"/>
  <c r="M31" i="52"/>
  <c r="D24" i="55" s="1"/>
  <c r="J31" i="52"/>
  <c r="B24" i="55" s="1"/>
  <c r="M27" i="52"/>
  <c r="D20" i="55" s="1"/>
  <c r="J27" i="52"/>
  <c r="B20" i="55" s="1"/>
  <c r="L27" i="52"/>
  <c r="C20" i="55" s="1"/>
  <c r="L17" i="52"/>
  <c r="C10" i="55" s="1"/>
  <c r="M17" i="52"/>
  <c r="D10" i="55" s="1"/>
  <c r="J17" i="52"/>
  <c r="B10" i="55" s="1"/>
  <c r="M21" i="52"/>
  <c r="D14" i="55" s="1"/>
  <c r="L21" i="52"/>
  <c r="C14" i="55" s="1"/>
  <c r="J21" i="52"/>
  <c r="B14" i="55" s="1"/>
  <c r="M16" i="52"/>
  <c r="D9" i="55" s="1"/>
  <c r="J16" i="52"/>
  <c r="B9" i="55" s="1"/>
  <c r="L16" i="52"/>
  <c r="C9" i="55" s="1"/>
  <c r="L43" i="52"/>
  <c r="C36" i="55" s="1"/>
  <c r="M43" i="52"/>
  <c r="D36" i="55" s="1"/>
  <c r="J43" i="52"/>
  <c r="B36" i="55" s="1"/>
  <c r="L39" i="52"/>
  <c r="C32" i="55" s="1"/>
  <c r="M39" i="52"/>
  <c r="D32" i="55" s="1"/>
  <c r="J39" i="52"/>
  <c r="B32" i="55" s="1"/>
  <c r="M35" i="52"/>
  <c r="D28" i="55" s="1"/>
  <c r="L35" i="52"/>
  <c r="C28" i="55" s="1"/>
  <c r="J35" i="52"/>
  <c r="B28" i="55" s="1"/>
  <c r="L30" i="52"/>
  <c r="C23" i="55" s="1"/>
  <c r="M30" i="52"/>
  <c r="D23" i="55" s="1"/>
  <c r="J30" i="52"/>
  <c r="B23" i="55" s="1"/>
  <c r="L26" i="52"/>
  <c r="C19" i="55" s="1"/>
  <c r="M26" i="52"/>
  <c r="D19" i="55" s="1"/>
  <c r="J26" i="52"/>
  <c r="B19" i="55" s="1"/>
  <c r="L24" i="52"/>
  <c r="C17" i="55" s="1"/>
  <c r="J24" i="52"/>
  <c r="B17" i="55" s="1"/>
  <c r="M24" i="52"/>
  <c r="D17" i="55" s="1"/>
  <c r="J20" i="52"/>
  <c r="B13" i="55" s="1"/>
  <c r="L20" i="52"/>
  <c r="C13" i="55" s="1"/>
  <c r="M20" i="52"/>
  <c r="D13" i="55" s="1"/>
  <c r="M15" i="52"/>
  <c r="D8" i="55" s="1"/>
  <c r="L15" i="52"/>
  <c r="C8" i="55" s="1"/>
  <c r="J15" i="52"/>
  <c r="B8" i="55" s="1"/>
  <c r="J11" i="52"/>
  <c r="B5" i="55" s="1"/>
  <c r="L11" i="52"/>
  <c r="C5" i="55" s="1"/>
  <c r="M11" i="52"/>
  <c r="D5" i="55" s="1"/>
  <c r="J38" i="52"/>
  <c r="B31" i="55" s="1"/>
  <c r="L38" i="52"/>
  <c r="C31" i="55" s="1"/>
  <c r="M38" i="52"/>
  <c r="D31" i="55" s="1"/>
  <c r="L29" i="52"/>
  <c r="C22" i="55" s="1"/>
  <c r="M29" i="52"/>
  <c r="D22" i="55" s="1"/>
  <c r="J29" i="52"/>
  <c r="B22" i="55" s="1"/>
  <c r="M14" i="52"/>
  <c r="D7" i="55" s="1"/>
  <c r="L14" i="52"/>
  <c r="C7" i="55" s="1"/>
  <c r="J14" i="52"/>
  <c r="B7" i="55" s="1"/>
  <c r="M13" i="52"/>
  <c r="D6" i="55" s="1"/>
  <c r="L13" i="52"/>
  <c r="C6" i="55" s="1"/>
  <c r="J13" i="52"/>
  <c r="B6" i="55" s="1"/>
  <c r="J41" i="52"/>
  <c r="B34" i="55" s="1"/>
  <c r="M41" i="52"/>
  <c r="D34" i="55" s="1"/>
  <c r="L41" i="52"/>
  <c r="C34" i="55" s="1"/>
  <c r="J37" i="52"/>
  <c r="B30" i="55" s="1"/>
  <c r="M37" i="52"/>
  <c r="D30" i="55" s="1"/>
  <c r="L37" i="52"/>
  <c r="C30" i="55" s="1"/>
  <c r="M33" i="52"/>
  <c r="D26" i="55" s="1"/>
  <c r="J33" i="52"/>
  <c r="B26" i="55" s="1"/>
  <c r="L33" i="52"/>
  <c r="C26" i="55" s="1"/>
  <c r="J28" i="52"/>
  <c r="B21" i="55" s="1"/>
  <c r="M28" i="52"/>
  <c r="D21" i="55" s="1"/>
  <c r="L28" i="52"/>
  <c r="C21" i="55" s="1"/>
  <c r="M32" i="52"/>
  <c r="D25" i="55" s="1"/>
  <c r="J32" i="52"/>
  <c r="B25" i="55" s="1"/>
  <c r="L32" i="52"/>
  <c r="C25" i="55" s="1"/>
  <c r="M22" i="52"/>
  <c r="D15" i="55" s="1"/>
  <c r="L22" i="52"/>
  <c r="C15" i="55" s="1"/>
  <c r="J22" i="52"/>
  <c r="B15" i="55" s="1"/>
  <c r="J18" i="52"/>
  <c r="B11" i="55" s="1"/>
  <c r="L18" i="52"/>
  <c r="C11" i="55" s="1"/>
  <c r="M18" i="52"/>
  <c r="D11" i="55" s="1"/>
  <c r="R9" i="11"/>
  <c r="R24" i="11"/>
  <c r="Q6" i="11"/>
  <c r="R6" i="11" s="1"/>
  <c r="D68" i="18"/>
  <c r="C8" i="30" s="1"/>
  <c r="M9" i="54"/>
  <c r="J9" i="54"/>
  <c r="L9" i="54"/>
  <c r="H13" i="58"/>
  <c r="H9" i="58" s="1"/>
  <c r="H37" i="58" s="1"/>
  <c r="G39" i="58"/>
  <c r="F9" i="58"/>
  <c r="F37" i="58" s="1"/>
  <c r="R24" i="2"/>
  <c r="R16" i="2"/>
  <c r="R17" i="2"/>
  <c r="R20" i="2"/>
  <c r="M25" i="53"/>
  <c r="D18" i="49" s="1"/>
  <c r="J25" i="53"/>
  <c r="B18" i="49" s="1"/>
  <c r="L14" i="53"/>
  <c r="C7" i="49" s="1"/>
  <c r="F7" i="49" s="1"/>
  <c r="L11" i="53"/>
  <c r="C5" i="49" s="1"/>
  <c r="M14" i="53"/>
  <c r="D7" i="49" s="1"/>
  <c r="G7" i="49" s="1"/>
  <c r="M18" i="53"/>
  <c r="D11" i="49" s="1"/>
  <c r="M16" i="53"/>
  <c r="D9" i="49" s="1"/>
  <c r="J20" i="53"/>
  <c r="B13" i="49" s="1"/>
  <c r="J18" i="53"/>
  <c r="B11" i="49" s="1"/>
  <c r="F11" i="49" s="1"/>
  <c r="L20" i="53"/>
  <c r="C13" i="49" s="1"/>
  <c r="M22" i="53"/>
  <c r="D15" i="49" s="1"/>
  <c r="G15" i="49" s="1"/>
  <c r="J16" i="53"/>
  <c r="B9" i="49" s="1"/>
  <c r="F9" i="49" s="1"/>
  <c r="L24" i="53"/>
  <c r="C17" i="49" s="1"/>
  <c r="F17" i="49" s="1"/>
  <c r="L22" i="53"/>
  <c r="C15" i="49" s="1"/>
  <c r="F15" i="49" s="1"/>
  <c r="M24" i="53"/>
  <c r="D17" i="49" s="1"/>
  <c r="G17" i="49" s="1"/>
  <c r="L26" i="53"/>
  <c r="C19" i="49" s="1"/>
  <c r="F19" i="49" s="1"/>
  <c r="J11" i="53"/>
  <c r="B5" i="49" s="1"/>
  <c r="G5" i="49" s="1"/>
  <c r="L13" i="53"/>
  <c r="C6" i="49" s="1"/>
  <c r="F6" i="49" s="1"/>
  <c r="M13" i="53"/>
  <c r="D6" i="49" s="1"/>
  <c r="G6" i="49" s="1"/>
  <c r="J15" i="53"/>
  <c r="B8" i="49" s="1"/>
  <c r="G8" i="49" s="1"/>
  <c r="L17" i="53"/>
  <c r="C10" i="49" s="1"/>
  <c r="F10" i="49" s="1"/>
  <c r="M17" i="53"/>
  <c r="D10" i="49" s="1"/>
  <c r="G10" i="49" s="1"/>
  <c r="J19" i="53"/>
  <c r="B12" i="49" s="1"/>
  <c r="L21" i="53"/>
  <c r="C14" i="49" s="1"/>
  <c r="F14" i="49" s="1"/>
  <c r="M21" i="53"/>
  <c r="D14" i="49" s="1"/>
  <c r="G14" i="49" s="1"/>
  <c r="M26" i="53"/>
  <c r="D19" i="49" s="1"/>
  <c r="G19" i="49" s="1"/>
  <c r="L25" i="53"/>
  <c r="C18" i="49" s="1"/>
  <c r="L15" i="53"/>
  <c r="C8" i="49" s="1"/>
  <c r="L19" i="53"/>
  <c r="C12" i="49" s="1"/>
  <c r="F20" i="8"/>
  <c r="E10" i="8"/>
  <c r="E14" i="8"/>
  <c r="E16" i="8"/>
  <c r="F17" i="8"/>
  <c r="F21" i="8"/>
  <c r="E9" i="8"/>
  <c r="E18" i="8"/>
  <c r="F22" i="8"/>
  <c r="H60" i="60" l="1"/>
  <c r="K51" i="18"/>
  <c r="K72" i="18" s="1"/>
  <c r="G12" i="30" s="1"/>
  <c r="K49" i="18"/>
  <c r="K70" i="18" s="1"/>
  <c r="G10" i="30" s="1"/>
  <c r="K59" i="18"/>
  <c r="K80" i="18" s="1"/>
  <c r="G20" i="30" s="1"/>
  <c r="K60" i="18"/>
  <c r="K81" i="18" s="1"/>
  <c r="G21" i="30" s="1"/>
  <c r="K61" i="18"/>
  <c r="K82" i="18" s="1"/>
  <c r="G22" i="30" s="1"/>
  <c r="M80" i="18"/>
  <c r="H20" i="30" s="1"/>
  <c r="Q21" i="2"/>
  <c r="R21" i="2" s="1"/>
  <c r="K47" i="18"/>
  <c r="K68" i="18" s="1"/>
  <c r="G8" i="30" s="1"/>
  <c r="K58" i="18"/>
  <c r="K79" i="18" s="1"/>
  <c r="G19" i="30" s="1"/>
  <c r="G8" i="20"/>
  <c r="G22" i="55"/>
  <c r="G23" i="55"/>
  <c r="G8" i="55"/>
  <c r="G36" i="55"/>
  <c r="G19" i="55"/>
  <c r="G9" i="55"/>
  <c r="F20" i="55"/>
  <c r="G34" i="55"/>
  <c r="G31" i="55"/>
  <c r="F14" i="55"/>
  <c r="G13" i="55"/>
  <c r="F29" i="55"/>
  <c r="G10" i="55"/>
  <c r="M74" i="18"/>
  <c r="H14" i="30" s="1"/>
  <c r="Q15" i="2"/>
  <c r="F10" i="55"/>
  <c r="C37" i="18"/>
  <c r="C34" i="18"/>
  <c r="F54" i="18"/>
  <c r="K55" i="18"/>
  <c r="K76" i="18" s="1"/>
  <c r="G16" i="30" s="1"/>
  <c r="C76" i="18"/>
  <c r="B16" i="30" s="1"/>
  <c r="F78" i="18"/>
  <c r="E18" i="30" s="1"/>
  <c r="K57" i="18"/>
  <c r="K78" i="18" s="1"/>
  <c r="G18" i="30" s="1"/>
  <c r="G52" i="18"/>
  <c r="C32" i="18"/>
  <c r="C35" i="18"/>
  <c r="C56" i="18"/>
  <c r="C36" i="18"/>
  <c r="C27" i="18"/>
  <c r="M47" i="18"/>
  <c r="M68" i="18" s="1"/>
  <c r="H8" i="30" s="1"/>
  <c r="G7" i="20"/>
  <c r="F13" i="55"/>
  <c r="F9" i="55"/>
  <c r="F34" i="55"/>
  <c r="G7" i="55"/>
  <c r="F32" i="55"/>
  <c r="G25" i="55"/>
  <c r="F21" i="55"/>
  <c r="F22" i="55"/>
  <c r="F31" i="55"/>
  <c r="F36" i="55"/>
  <c r="G14" i="55"/>
  <c r="G20" i="55"/>
  <c r="G33" i="55"/>
  <c r="F37" i="55"/>
  <c r="G24" i="55"/>
  <c r="F17" i="55"/>
  <c r="G5" i="55"/>
  <c r="F16" i="49"/>
  <c r="G16" i="49"/>
  <c r="F5" i="55"/>
  <c r="F8" i="55"/>
  <c r="F23" i="55"/>
  <c r="F24" i="55"/>
  <c r="F33" i="55"/>
  <c r="G15" i="55"/>
  <c r="F19" i="55"/>
  <c r="G28" i="55"/>
  <c r="F25" i="55"/>
  <c r="G21" i="55"/>
  <c r="G17" i="55"/>
  <c r="G37" i="55"/>
  <c r="G26" i="55"/>
  <c r="F26" i="55"/>
  <c r="G30" i="55"/>
  <c r="M19" i="52"/>
  <c r="D12" i="55" s="1"/>
  <c r="L19" i="52"/>
  <c r="C12" i="55" s="1"/>
  <c r="J19" i="52"/>
  <c r="B12" i="55" s="1"/>
  <c r="G11" i="55"/>
  <c r="F7" i="55"/>
  <c r="J23" i="52"/>
  <c r="B16" i="55" s="1"/>
  <c r="M23" i="52"/>
  <c r="D16" i="55" s="1"/>
  <c r="L23" i="52"/>
  <c r="C16" i="55" s="1"/>
  <c r="F11" i="55"/>
  <c r="F6" i="55"/>
  <c r="G29" i="55"/>
  <c r="J25" i="52"/>
  <c r="B18" i="55" s="1"/>
  <c r="M25" i="52"/>
  <c r="D18" i="55" s="1"/>
  <c r="L25" i="52"/>
  <c r="C18" i="55" s="1"/>
  <c r="J34" i="52"/>
  <c r="B27" i="55" s="1"/>
  <c r="L34" i="52"/>
  <c r="C27" i="55" s="1"/>
  <c r="M34" i="52"/>
  <c r="D27" i="55" s="1"/>
  <c r="L42" i="52"/>
  <c r="C35" i="55" s="1"/>
  <c r="M42" i="52"/>
  <c r="D35" i="55" s="1"/>
  <c r="J42" i="52"/>
  <c r="B35" i="55" s="1"/>
  <c r="F15" i="55"/>
  <c r="F30" i="55"/>
  <c r="G6" i="55"/>
  <c r="F28" i="55"/>
  <c r="G32" i="55"/>
  <c r="G18" i="49"/>
  <c r="F18" i="49"/>
  <c r="G11" i="49"/>
  <c r="F13" i="49"/>
  <c r="G13" i="49"/>
  <c r="G9" i="49"/>
  <c r="F5" i="49"/>
  <c r="F8" i="49"/>
  <c r="F12" i="49"/>
  <c r="G12" i="49"/>
  <c r="D28" i="24"/>
  <c r="G16" i="55" l="1"/>
  <c r="F12" i="55"/>
  <c r="R15" i="2"/>
  <c r="Q9" i="2"/>
  <c r="R9" i="2" s="1"/>
  <c r="G73" i="18"/>
  <c r="F13" i="30" s="1"/>
  <c r="K52" i="18"/>
  <c r="K73" i="18" s="1"/>
  <c r="G13" i="30" s="1"/>
  <c r="K56" i="18"/>
  <c r="K77" i="18" s="1"/>
  <c r="G17" i="30" s="1"/>
  <c r="C77" i="18"/>
  <c r="B17" i="30" s="1"/>
  <c r="F75" i="18"/>
  <c r="E15" i="30" s="1"/>
  <c r="K54" i="18"/>
  <c r="K75" i="18" s="1"/>
  <c r="G15" i="30" s="1"/>
  <c r="G35" i="55"/>
  <c r="F35" i="55"/>
  <c r="G18" i="55"/>
  <c r="G27" i="55"/>
  <c r="G12" i="55"/>
  <c r="F27" i="55"/>
  <c r="F18" i="55"/>
  <c r="F16" i="55"/>
</calcChain>
</file>

<file path=xl/sharedStrings.xml><?xml version="1.0" encoding="utf-8"?>
<sst xmlns="http://schemas.openxmlformats.org/spreadsheetml/2006/main" count="2582" uniqueCount="1082">
  <si>
    <t>1) Some other tables which provide figures by age-group give the number of drug-related deaths of people who were aged under 25. However, this column's figures are for ages 15-24, inclusive, as there are very few drug-related deaths of people aged 0-14.</t>
  </si>
  <si>
    <t>2) Some other tables which provide figures by age-group give the number of drug-related deaths of people who were aged under 25. However, this column's figures are for ages 15-24, inclusive, as there are very few drug-related deaths of people aged 0-14.</t>
  </si>
  <si>
    <r>
      <t xml:space="preserve">95% Confidence Interval </t>
    </r>
    <r>
      <rPr>
        <b/>
        <u/>
        <vertAlign val="superscript"/>
        <sz val="10"/>
        <rFont val="Arial"/>
        <family val="2"/>
      </rPr>
      <t>2</t>
    </r>
  </si>
  <si>
    <r>
      <t xml:space="preserve">+ / - </t>
    </r>
    <r>
      <rPr>
        <b/>
        <vertAlign val="superscript"/>
        <sz val="10"/>
        <rFont val="Arial"/>
        <family val="2"/>
      </rPr>
      <t>3</t>
    </r>
  </si>
  <si>
    <r>
      <t xml:space="preserve">from </t>
    </r>
    <r>
      <rPr>
        <b/>
        <vertAlign val="superscript"/>
        <sz val="10"/>
        <rFont val="Arial"/>
        <family val="2"/>
      </rPr>
      <t>5</t>
    </r>
  </si>
  <si>
    <r>
      <t xml:space="preserve">to </t>
    </r>
    <r>
      <rPr>
        <b/>
        <vertAlign val="superscript"/>
        <sz val="10"/>
        <rFont val="Arial"/>
        <family val="2"/>
      </rPr>
      <t>5</t>
    </r>
  </si>
  <si>
    <r>
      <t xml:space="preserve">Females </t>
    </r>
    <r>
      <rPr>
        <vertAlign val="superscript"/>
        <sz val="10"/>
        <rFont val="Arial"/>
        <family val="2"/>
      </rPr>
      <t>6</t>
    </r>
  </si>
  <si>
    <t>35-64</t>
  </si>
  <si>
    <t>Figure 4</t>
  </si>
  <si>
    <t>All Tables and Figures</t>
  </si>
  <si>
    <t>Drug-related deaths per 1,000 problem drug users - NHS Board areas</t>
  </si>
  <si>
    <t>(b) controlled substance was present only as part of a compound analgesic or a cold remedy</t>
  </si>
  <si>
    <t>4) Only a proportion of deaths from these causes can be attributed to drug misuse - more information can be found in paragraph B8 of Annex B.</t>
  </si>
  <si>
    <t>6) More information can be found in paragraph B13 of Annex B about the statistics that it produces. A few deaths per year may be counted both in the 'ICDP' figures and in the standard drug-related death statistics produced by NRS.</t>
  </si>
  <si>
    <r>
      <t xml:space="preserve">deaths within the Drug Strategy 'baseline' definition, but excluded from this report's statistics because: </t>
    </r>
    <r>
      <rPr>
        <vertAlign val="superscript"/>
        <sz val="10"/>
        <rFont val="Arial"/>
        <family val="2"/>
      </rPr>
      <t xml:space="preserve"> 1</t>
    </r>
  </si>
  <si>
    <r>
      <t xml:space="preserve">(a) cause of death was a secondary infection or a related complication </t>
    </r>
    <r>
      <rPr>
        <vertAlign val="superscript"/>
        <sz val="10"/>
        <rFont val="Arial"/>
        <family val="2"/>
      </rPr>
      <t>2</t>
    </r>
  </si>
  <si>
    <r>
      <t xml:space="preserve">other deaths counted as 'drug-related' by the 'wide' definition - but not on the basis used for this report </t>
    </r>
    <r>
      <rPr>
        <vertAlign val="superscript"/>
        <sz val="10"/>
        <rFont val="Arial"/>
        <family val="2"/>
      </rPr>
      <t>3</t>
    </r>
  </si>
  <si>
    <r>
      <t xml:space="preserve">Underlying cause of death, with its ICD10 </t>
    </r>
    <r>
      <rPr>
        <vertAlign val="superscript"/>
        <sz val="10"/>
        <rFont val="Arial"/>
        <family val="2"/>
      </rPr>
      <t>5</t>
    </r>
    <r>
      <rPr>
        <sz val="10"/>
        <rFont val="Arial"/>
        <family val="2"/>
      </rPr>
      <t xml:space="preserve"> code(s):</t>
    </r>
  </si>
  <si>
    <t>Year</t>
  </si>
  <si>
    <t>1996</t>
  </si>
  <si>
    <t>Scotland</t>
  </si>
  <si>
    <t>Ayrshire &amp; Arran</t>
  </si>
  <si>
    <t>Borders</t>
  </si>
  <si>
    <t>Dumfries &amp; Galloway</t>
  </si>
  <si>
    <t>Fife</t>
  </si>
  <si>
    <t>Forth Valley</t>
  </si>
  <si>
    <t>Grampian</t>
  </si>
  <si>
    <t>Lanarkshire</t>
  </si>
  <si>
    <t>Lothian</t>
  </si>
  <si>
    <t>Orkney</t>
  </si>
  <si>
    <t>Shetland</t>
  </si>
  <si>
    <t>Tayside</t>
  </si>
  <si>
    <t>Western Isles</t>
  </si>
  <si>
    <t>Under 25</t>
  </si>
  <si>
    <t>Diazepam</t>
  </si>
  <si>
    <t>Methadone</t>
  </si>
  <si>
    <t>Temazepam</t>
  </si>
  <si>
    <t>Cocaine</t>
  </si>
  <si>
    <t>Drug abuse</t>
  </si>
  <si>
    <t>(X40-X44)</t>
  </si>
  <si>
    <t>(X60-X64)</t>
  </si>
  <si>
    <t>(Y10-Y14)</t>
  </si>
  <si>
    <t>(F11-F16, F19)</t>
  </si>
  <si>
    <t>25-34</t>
  </si>
  <si>
    <t>35-44</t>
  </si>
  <si>
    <t>Males</t>
  </si>
  <si>
    <t>Females</t>
  </si>
  <si>
    <t>(X85)</t>
  </si>
  <si>
    <t>Alcohol</t>
  </si>
  <si>
    <t>Annual moving averages</t>
  </si>
  <si>
    <t>West Lothian</t>
  </si>
  <si>
    <t>West Dunbartonshire</t>
  </si>
  <si>
    <t>Stirling</t>
  </si>
  <si>
    <t>South Lanarkshire</t>
  </si>
  <si>
    <t>South Ayrshire</t>
  </si>
  <si>
    <t>Shetland Islands</t>
  </si>
  <si>
    <t>Scottish Borders</t>
  </si>
  <si>
    <t>Renfrewshire</t>
  </si>
  <si>
    <t>Perth &amp; Kinross</t>
  </si>
  <si>
    <t>Orkney Islands</t>
  </si>
  <si>
    <t>North Lanarkshire</t>
  </si>
  <si>
    <t>North Ayrshire</t>
  </si>
  <si>
    <t>Moray</t>
  </si>
  <si>
    <t>Midlothian</t>
  </si>
  <si>
    <t>Inverclyde</t>
  </si>
  <si>
    <t>Highland</t>
  </si>
  <si>
    <t>Glasgow City</t>
  </si>
  <si>
    <t>Falkirk</t>
  </si>
  <si>
    <t>East Renfrewshire</t>
  </si>
  <si>
    <t>East Lothian</t>
  </si>
  <si>
    <t>East Dunbartonshire</t>
  </si>
  <si>
    <t>East Ayrshire</t>
  </si>
  <si>
    <t>Dundee City</t>
  </si>
  <si>
    <t>Clackmannanshire</t>
  </si>
  <si>
    <t>Argyll &amp; Bute</t>
  </si>
  <si>
    <t>Angus</t>
  </si>
  <si>
    <t>Aberdeenshire</t>
  </si>
  <si>
    <t>Aberdeen City</t>
  </si>
  <si>
    <t>All deaths</t>
  </si>
  <si>
    <t>Figure 1</t>
  </si>
  <si>
    <t>likely lower</t>
  </si>
  <si>
    <t>likely upper</t>
  </si>
  <si>
    <t>Annual averages</t>
  </si>
  <si>
    <t>..</t>
  </si>
  <si>
    <t>NHS Board area</t>
  </si>
  <si>
    <t>Council area</t>
  </si>
  <si>
    <t>Male</t>
  </si>
  <si>
    <t>Sex</t>
  </si>
  <si>
    <t>Age-group</t>
  </si>
  <si>
    <t>Age</t>
  </si>
  <si>
    <t>Greater Glasgow &amp; Clyde</t>
  </si>
  <si>
    <t>Median</t>
  </si>
  <si>
    <t>5-year average</t>
  </si>
  <si>
    <t>3-year average</t>
  </si>
  <si>
    <t>Benzodiazepines</t>
  </si>
  <si>
    <t>of which:</t>
  </si>
  <si>
    <t>Amphetamines</t>
  </si>
  <si>
    <t xml:space="preserve">All drug-related deaths </t>
  </si>
  <si>
    <t>Cannabis</t>
  </si>
  <si>
    <t xml:space="preserve">Ecstasy-type </t>
  </si>
  <si>
    <t>Tramadol</t>
  </si>
  <si>
    <t>2003-2007</t>
  </si>
  <si>
    <t>annual averages:</t>
  </si>
  <si>
    <t>45-54</t>
  </si>
  <si>
    <t>55 and over</t>
  </si>
  <si>
    <t>Age at Death</t>
  </si>
  <si>
    <t>All</t>
  </si>
  <si>
    <t>0-14</t>
  </si>
  <si>
    <t>15-24</t>
  </si>
  <si>
    <t>55-64</t>
  </si>
  <si>
    <t>65+</t>
  </si>
  <si>
    <t>Current Health Board Area Print Order Code</t>
  </si>
  <si>
    <t>Ayrshire + Arran</t>
  </si>
  <si>
    <t>Dumfries + Galloway</t>
  </si>
  <si>
    <t>Greater Glasgow + Clyde</t>
  </si>
  <si>
    <t>Highland (incl. A+B)</t>
  </si>
  <si>
    <t>All Ages</t>
  </si>
  <si>
    <t>0 - 4</t>
  </si>
  <si>
    <t>5 - 9</t>
  </si>
  <si>
    <t>10 - 14</t>
  </si>
  <si>
    <t>15 - 19</t>
  </si>
  <si>
    <t>20 - 24</t>
  </si>
  <si>
    <t>25 - 29</t>
  </si>
  <si>
    <t>30 - 34</t>
  </si>
  <si>
    <t>35 - 39</t>
  </si>
  <si>
    <t>40 - 44</t>
  </si>
  <si>
    <t>45 - 49</t>
  </si>
  <si>
    <t>50 - 54</t>
  </si>
  <si>
    <t>55 - 59</t>
  </si>
  <si>
    <t>60 - 64</t>
  </si>
  <si>
    <t>65 - 69</t>
  </si>
  <si>
    <t>70 - 74</t>
  </si>
  <si>
    <t>75 - 79</t>
  </si>
  <si>
    <t>80 - 84</t>
  </si>
  <si>
    <t>85 - 89</t>
  </si>
  <si>
    <t>90+</t>
  </si>
  <si>
    <t>15 to 24</t>
  </si>
  <si>
    <t>25 to 34</t>
  </si>
  <si>
    <t>35 to 44</t>
  </si>
  <si>
    <t>45 to 54</t>
  </si>
  <si>
    <t>55 to 64</t>
  </si>
  <si>
    <t>All ages (incl. 0-14 and 65+)</t>
  </si>
  <si>
    <t>Resulting death rates (per 1,000 population) - NB: formulas take account of the fact that we are using the total deaths in FIVE years</t>
  </si>
  <si>
    <t xml:space="preserve">Numbers  of drug-related deaths - from SAS output </t>
  </si>
  <si>
    <t>Registration Year</t>
  </si>
  <si>
    <t>PERSONS</t>
  </si>
  <si>
    <t>Resulting death rates (per 1,000 population)</t>
  </si>
  <si>
    <t>All drug-related deaths</t>
  </si>
  <si>
    <t>All years</t>
  </si>
  <si>
    <t>All such deaths</t>
  </si>
  <si>
    <t>Cause of death</t>
  </si>
  <si>
    <t>Hepatitis C</t>
  </si>
  <si>
    <t>(B18.2)</t>
  </si>
  <si>
    <t>HIV</t>
  </si>
  <si>
    <t>(B20-24)</t>
  </si>
  <si>
    <t>Total all deaths from the specified causes</t>
  </si>
  <si>
    <t>Volatile Substance Abuse deaths</t>
  </si>
  <si>
    <t>Standard definition of drug-related deaths</t>
  </si>
  <si>
    <t>diff</t>
  </si>
  <si>
    <t>Argyll + Bute</t>
  </si>
  <si>
    <t>Perth + Kinross</t>
  </si>
  <si>
    <t>SCOTLAND</t>
  </si>
  <si>
    <t>new coding rules</t>
  </si>
  <si>
    <t>85 &amp; over</t>
  </si>
  <si>
    <t>Population aged 15 to 64</t>
  </si>
  <si>
    <t>age 15-64 only</t>
  </si>
  <si>
    <t>check</t>
  </si>
  <si>
    <t>old rules - 2011</t>
  </si>
  <si>
    <t>Underlying cause of death (ICD10 codes)</t>
  </si>
  <si>
    <t>1996-2000</t>
  </si>
  <si>
    <t>Table 1</t>
  </si>
  <si>
    <t>Drug-related deaths in Scotland, 3- and 5-year moving averages, and likely range of values around 5-year moving average</t>
  </si>
  <si>
    <t>Table 2</t>
  </si>
  <si>
    <t>Table 3</t>
  </si>
  <si>
    <t>Table 4</t>
  </si>
  <si>
    <t>Table 5</t>
  </si>
  <si>
    <t>Table 6</t>
  </si>
  <si>
    <t>Table 7</t>
  </si>
  <si>
    <t>Table 8</t>
  </si>
  <si>
    <t>Table C1</t>
  </si>
  <si>
    <t>Table C2</t>
  </si>
  <si>
    <t>Table C3</t>
  </si>
  <si>
    <t>Table C4</t>
  </si>
  <si>
    <t>Table HB1</t>
  </si>
  <si>
    <t>Table HB2</t>
  </si>
  <si>
    <t>Table HB3</t>
  </si>
  <si>
    <t>Table HB4</t>
  </si>
  <si>
    <t>Table X</t>
  </si>
  <si>
    <t>Drug-related deaths in Scotland - different definitions</t>
  </si>
  <si>
    <t>Table Y</t>
  </si>
  <si>
    <t>Table Z</t>
  </si>
  <si>
    <t>Footnote</t>
  </si>
  <si>
    <t>Drug-related deaths</t>
  </si>
  <si>
    <r>
      <t xml:space="preserve">Likely range of values around 5-year average </t>
    </r>
    <r>
      <rPr>
        <b/>
        <vertAlign val="superscript"/>
        <sz val="10"/>
        <rFont val="Arial"/>
        <family val="2"/>
      </rPr>
      <t>1</t>
    </r>
  </si>
  <si>
    <t>Figure 1: Drug-related deaths in Scotland, 3- and 5-year moving averages, and likely range of values around 5-year moving average</t>
  </si>
  <si>
    <t>All causes of death</t>
  </si>
  <si>
    <t>Accidental poisoning</t>
  </si>
  <si>
    <t>Intentional self-poisoning</t>
  </si>
  <si>
    <t>Assault by drugs, etc.</t>
  </si>
  <si>
    <t>Undetermined intent</t>
  </si>
  <si>
    <t>Amphet-amines</t>
  </si>
  <si>
    <t>Any benzo-diazepine</t>
  </si>
  <si>
    <t>Footnotes</t>
  </si>
  <si>
    <t>2) More information can be found in paragraph 3.3.1 of the commentary.</t>
  </si>
  <si>
    <r>
      <t xml:space="preserve">Heroin / morphine </t>
    </r>
    <r>
      <rPr>
        <b/>
        <vertAlign val="superscript"/>
        <sz val="10"/>
        <rFont val="Arial"/>
        <family val="2"/>
      </rPr>
      <t>2</t>
    </r>
  </si>
  <si>
    <t>Female</t>
  </si>
  <si>
    <t>under 25</t>
  </si>
  <si>
    <t>25 - 34</t>
  </si>
  <si>
    <t>35 - 44</t>
  </si>
  <si>
    <t>45 - 54</t>
  </si>
  <si>
    <t>55 &amp; over</t>
  </si>
  <si>
    <t>Lower quartile</t>
  </si>
  <si>
    <t>Upper quartile</t>
  </si>
  <si>
    <r>
      <t xml:space="preserve">Age-group </t>
    </r>
    <r>
      <rPr>
        <b/>
        <vertAlign val="superscript"/>
        <sz val="10"/>
        <rFont val="Arial"/>
        <family val="2"/>
      </rPr>
      <t>1</t>
    </r>
  </si>
  <si>
    <t>1) For 2001, 2003 and 2006, there are differences of one or two between the overall total for the year and the sum of the figures for the individual age-groups. This is due to the use of a new database - further information can be found in Annex A, paragraph A4.</t>
  </si>
  <si>
    <t>3) Including ages 0-14 and 65+.</t>
  </si>
  <si>
    <r>
      <t xml:space="preserve">15 - 24 </t>
    </r>
    <r>
      <rPr>
        <b/>
        <vertAlign val="superscript"/>
        <sz val="10"/>
        <rFont val="Arial"/>
        <family val="2"/>
      </rPr>
      <t>1</t>
    </r>
  </si>
  <si>
    <t>Ages 15 - 64</t>
  </si>
  <si>
    <r>
      <t xml:space="preserve">All ages </t>
    </r>
    <r>
      <rPr>
        <b/>
        <vertAlign val="superscript"/>
        <sz val="10"/>
        <rFont val="Arial"/>
        <family val="2"/>
      </rPr>
      <t>3</t>
    </r>
  </si>
  <si>
    <r>
      <t xml:space="preserve">55 - 64 </t>
    </r>
    <r>
      <rPr>
        <b/>
        <vertAlign val="superscript"/>
        <sz val="10"/>
        <rFont val="Arial"/>
        <family val="2"/>
      </rPr>
      <t>2</t>
    </r>
  </si>
  <si>
    <t>1) Using the population in the middle of the 5-year period as a proxy for the average population over the whole period.</t>
  </si>
  <si>
    <t>2) More information can found in paragraph 3.3.1 of the commentary.</t>
  </si>
  <si>
    <t>1) Calculated by dividing the average number of drug-related deaths per year over the specified 5-year period by the estimated population in the middle of the 5-year period (which is a proxy for the average population over the whole of the period).</t>
  </si>
  <si>
    <t>4) Including ages 0-14 and 65+.</t>
  </si>
  <si>
    <r>
      <t xml:space="preserve">15 - 24 </t>
    </r>
    <r>
      <rPr>
        <b/>
        <vertAlign val="superscript"/>
        <sz val="10"/>
        <rFont val="Arial"/>
        <family val="2"/>
      </rPr>
      <t>2</t>
    </r>
  </si>
  <si>
    <r>
      <t xml:space="preserve">All ages </t>
    </r>
    <r>
      <rPr>
        <b/>
        <vertAlign val="superscript"/>
        <sz val="10"/>
        <rFont val="Arial"/>
        <family val="2"/>
      </rPr>
      <t>4</t>
    </r>
  </si>
  <si>
    <r>
      <t xml:space="preserve">55 - 64 </t>
    </r>
    <r>
      <rPr>
        <b/>
        <vertAlign val="superscript"/>
        <sz val="10"/>
        <rFont val="Arial"/>
        <family val="2"/>
      </rPr>
      <t>3</t>
    </r>
  </si>
  <si>
    <t xml:space="preserve">average deaths per 1,000 population </t>
  </si>
  <si>
    <t>Intentional
self-poisoning</t>
  </si>
  <si>
    <t xml:space="preserve">                 </t>
  </si>
  <si>
    <t>this paper (based on UK Drug Strategy 'baseline' definition)</t>
  </si>
  <si>
    <t>(on the 'wide' definition)</t>
  </si>
  <si>
    <t xml:space="preserve">     </t>
  </si>
  <si>
    <t xml:space="preserve">2) The figures for some of the 'controlled' drugs may differ slightly from those given in earlier tables for two reasons. First, they were produced from what was the then General Register Office for Scotland's new database, rather than the old database (more information can be found in paragraph A4). Second, a small proportion of the deaths which involved controlled drugs were excluded from the figures which appear in the earlier tables, for reasons such as those given in paragraph A3. </t>
  </si>
  <si>
    <t xml:space="preserve">All drug-related deaths (on the 'wide' definition) </t>
  </si>
  <si>
    <t>on the basis used for this report's statistics (i.e. the Drug Strategy 'baseline' definition, as implemented by National Records of Scotland (NRS))</t>
  </si>
  <si>
    <t>(i) included in this report's statistics</t>
  </si>
  <si>
    <t>implicated in, or potentially contributed, to the death</t>
  </si>
  <si>
    <t>(a) deaths for which one (or more) New Psychoactive Substances was</t>
  </si>
  <si>
    <t>(b) deaths for which one (or more) New Psychoactive Substances was</t>
  </si>
  <si>
    <r>
      <t xml:space="preserve">(ii) </t>
    </r>
    <r>
      <rPr>
        <u/>
        <sz val="10"/>
        <rFont val="Arial"/>
        <family val="2"/>
      </rPr>
      <t>not</t>
    </r>
    <r>
      <rPr>
        <sz val="10"/>
        <rFont val="Arial"/>
        <family val="2"/>
      </rPr>
      <t xml:space="preserve"> included in this report's statistics</t>
    </r>
  </si>
  <si>
    <r>
      <t xml:space="preserve">present but </t>
    </r>
    <r>
      <rPr>
        <u/>
        <sz val="10"/>
        <rFont val="Arial"/>
        <family val="2"/>
      </rPr>
      <t>not</t>
    </r>
    <r>
      <rPr>
        <sz val="10"/>
        <rFont val="Arial"/>
        <family val="2"/>
      </rPr>
      <t xml:space="preserve"> considered to have contributed to the death</t>
    </r>
  </si>
  <si>
    <t>old rules - 2012</t>
  </si>
  <si>
    <t>There may be other differences between years and/or areas in the way in which the information was produced - more information can be found in Section 2 of the commentary.</t>
  </si>
  <si>
    <t>35 to 64</t>
  </si>
  <si>
    <t>Estimate</t>
  </si>
  <si>
    <t>Upper end</t>
  </si>
  <si>
    <t>Lower end</t>
  </si>
  <si>
    <t>Likely range of values</t>
  </si>
  <si>
    <t>plus</t>
  </si>
  <si>
    <t>minus</t>
  </si>
  <si>
    <t>To</t>
  </si>
  <si>
    <t>From</t>
  </si>
  <si>
    <t>Drug-related deaths per 1,000 problem drug users</t>
  </si>
  <si>
    <t>Figure 4: Drug-related deaths in Scotland: different definitions</t>
  </si>
  <si>
    <t>Numbers for Figure 3 (linked to Table C5)</t>
  </si>
  <si>
    <t>Numbers for Figure 2 (linked to Table HB5)</t>
  </si>
  <si>
    <t>1) More information can be found in paragraph 3.1.2 of the commentary.</t>
  </si>
  <si>
    <t>National Records of Scotland has estimated what the figures for 2011 onwards would have been, had the data been coded using the old rules.</t>
  </si>
  <si>
    <t>Cases for which at least one of the "main" drugs was reported as being present</t>
  </si>
  <si>
    <t>Office for National Statistics 'wide' definition</t>
  </si>
  <si>
    <t>average</t>
  </si>
  <si>
    <t>old rules - 2013</t>
  </si>
  <si>
    <r>
      <t xml:space="preserve">(i) included in this report's statistics </t>
    </r>
    <r>
      <rPr>
        <vertAlign val="superscript"/>
        <sz val="10"/>
        <rFont val="Arial"/>
        <family val="2"/>
      </rPr>
      <t>6</t>
    </r>
  </si>
  <si>
    <t>Table NPS2</t>
  </si>
  <si>
    <t>NOT included in this report's statistics</t>
  </si>
  <si>
    <t>Benzodiazepine-type NPS present; no other types of NPS</t>
  </si>
  <si>
    <t>Other types of NPS present; no Benzodiazepine-type NPS</t>
  </si>
  <si>
    <t>Type(s) of NPS that were present</t>
  </si>
  <si>
    <t>1) The substances which are counted (for the purpose of these figures) as New Psychoactive Substances are described in Annex E.</t>
  </si>
  <si>
    <t>All deaths for which one or more NPSs was implicated in, or potentially contributed to, the death</t>
  </si>
  <si>
    <t>All deaths for which NPSs were present but were not considered to have contributed to the death</t>
  </si>
  <si>
    <r>
      <rPr>
        <u/>
        <sz val="10"/>
        <color indexed="8"/>
        <rFont val="Arial"/>
        <family val="2"/>
      </rPr>
      <t>Both</t>
    </r>
    <r>
      <rPr>
        <sz val="10"/>
        <color indexed="8"/>
        <rFont val="Arial"/>
        <family val="2"/>
      </rPr>
      <t xml:space="preserve"> Benzodiazepine-type NPS and other types of NPS present</t>
    </r>
  </si>
  <si>
    <r>
      <t>Included in this report's statistics</t>
    </r>
    <r>
      <rPr>
        <vertAlign val="superscript"/>
        <sz val="10"/>
        <color indexed="8"/>
        <rFont val="Arial"/>
        <family val="2"/>
      </rPr>
      <t>2</t>
    </r>
  </si>
  <si>
    <t>no.</t>
  </si>
  <si>
    <r>
      <t>Included in this report's statistics</t>
    </r>
    <r>
      <rPr>
        <b/>
        <vertAlign val="superscript"/>
        <sz val="10"/>
        <color indexed="8"/>
        <rFont val="Arial"/>
        <family val="2"/>
      </rPr>
      <t>2</t>
    </r>
  </si>
  <si>
    <t>Substances which were implicated in, or potentially contributed to, the cause of death</t>
  </si>
  <si>
    <t>Substances which were present, but which were not considered to have contributed to the death</t>
  </si>
  <si>
    <t>Table NPS1</t>
  </si>
  <si>
    <t>Table NPS3</t>
  </si>
  <si>
    <t>(ii) Old coding rules</t>
  </si>
  <si>
    <t xml:space="preserve">(i) only one drug (and, perhaps, alcohol) was found to be present in the body </t>
  </si>
  <si>
    <t>(i) New coding rules</t>
  </si>
  <si>
    <t>Any drug: all such deaths</t>
  </si>
  <si>
    <t>Highland 2</t>
  </si>
  <si>
    <t>Total</t>
  </si>
  <si>
    <t>The figures that have been used for earlier years are the numbers that would have been seen had the new boundaries applied in those years.</t>
  </si>
  <si>
    <t>no such deaths</t>
  </si>
  <si>
    <t>(c) Both Benzodiazepine-type NPS and other types of NPS present</t>
  </si>
  <si>
    <r>
      <t xml:space="preserve">NPS the only substance(s)* implicated in the death </t>
    </r>
    <r>
      <rPr>
        <vertAlign val="superscript"/>
        <sz val="10"/>
        <rFont val="Arial"/>
        <family val="2"/>
      </rPr>
      <t>2</t>
    </r>
  </si>
  <si>
    <r>
      <t xml:space="preserve">NPS the only substance(s)* implicated in the death </t>
    </r>
    <r>
      <rPr>
        <vertAlign val="superscript"/>
        <sz val="10"/>
        <rFont val="Arial"/>
        <family val="2"/>
      </rPr>
      <t>4</t>
    </r>
  </si>
  <si>
    <t>NPS the only substance(s)* implicated in the death</t>
  </si>
  <si>
    <t>Other substance(s)** implicated in the death</t>
  </si>
  <si>
    <r>
      <t xml:space="preserve">Other substance(s)** also implicated in the death </t>
    </r>
    <r>
      <rPr>
        <vertAlign val="superscript"/>
        <sz val="10"/>
        <rFont val="Arial"/>
        <family val="2"/>
      </rPr>
      <t>3</t>
    </r>
  </si>
  <si>
    <r>
      <t xml:space="preserve">Other substance(s)** also implicated in the death </t>
    </r>
    <r>
      <rPr>
        <vertAlign val="superscript"/>
        <sz val="10"/>
        <rFont val="Arial"/>
        <family val="2"/>
      </rPr>
      <t>5</t>
    </r>
  </si>
  <si>
    <t>2008-2012</t>
  </si>
  <si>
    <r>
      <t xml:space="preserve">NHS Board area </t>
    </r>
    <r>
      <rPr>
        <b/>
        <vertAlign val="superscript"/>
        <sz val="10"/>
        <rFont val="Arial"/>
        <family val="2"/>
      </rPr>
      <t>2</t>
    </r>
  </si>
  <si>
    <r>
      <t xml:space="preserve">Greater Glasgow &amp; Clyde </t>
    </r>
    <r>
      <rPr>
        <vertAlign val="superscript"/>
        <sz val="10"/>
        <rFont val="Arial"/>
        <family val="2"/>
      </rPr>
      <t>3</t>
    </r>
  </si>
  <si>
    <r>
      <t xml:space="preserve">Highland </t>
    </r>
    <r>
      <rPr>
        <vertAlign val="superscript"/>
        <sz val="10"/>
        <rFont val="Arial"/>
        <family val="2"/>
      </rPr>
      <t>3</t>
    </r>
  </si>
  <si>
    <t>Persons</t>
  </si>
  <si>
    <t>All ages</t>
  </si>
  <si>
    <t>Total: all deaths which involved New Psychoactive Substances</t>
  </si>
  <si>
    <r>
      <rPr>
        <b/>
        <sz val="8"/>
        <rFont val="Arial"/>
        <family val="2"/>
      </rPr>
      <t>However, there may be a few exceptions:</t>
    </r>
    <r>
      <rPr>
        <sz val="8"/>
        <rFont val="Arial"/>
        <family val="2"/>
      </rPr>
      <t xml:space="preserve"> </t>
    </r>
  </si>
  <si>
    <t>(ii) only one drug (and, perhaps, alcohol) was implicated in, or potentially contributed to, the cause of death</t>
  </si>
  <si>
    <t>Drug-related deaths registered in year</t>
  </si>
  <si>
    <t>(other drugs may have been reported as being present, but were not considered to have had any direct contribution to the death)</t>
  </si>
  <si>
    <t>average number of drug-related deaths per year</t>
  </si>
  <si>
    <t>2) The 95% Confidence Intervals are the range within which it is expected that the true value will lie. On the basis of statistical theory, there is only a 5% chance that a 95% Confidence Interval will not include the (unknown) true value of the quantity which is being estimated - so, on average, one would expect that 19 out of 20 of all 95% Confidence Intervals will include the (unknown) true values. ISD did not publish confidence intervals for the numbers for each sex or for each age-group.</t>
  </si>
  <si>
    <t>6) The 'female' figure for each age-group has been estimated by subtracting the corresponding 'male' figure from the total for the age-group. ISD did not publish estimates of the number of female problem drug users broken down by age-group because of their potential unreliability.</t>
  </si>
  <si>
    <t>4) These death rates are broad indications only, as (e.g.) the estimated numbers of problem drug users may be subject to wide confidence intervals.</t>
  </si>
  <si>
    <t>5) The 'from' value in the range for the rate is calculated using the upper end of the 95% Confidence Interval for the estimated number of problem drug users, and the 'to' value in the range for the rate is calculated using the lower end of the 95% Confidence Interval for the estimated number of problem drug users.</t>
  </si>
  <si>
    <r>
      <t xml:space="preserve">average deaths per 1,000 population </t>
    </r>
    <r>
      <rPr>
        <b/>
        <vertAlign val="superscript"/>
        <sz val="10"/>
        <rFont val="Arial"/>
        <family val="2"/>
      </rPr>
      <t xml:space="preserve">1 </t>
    </r>
  </si>
  <si>
    <t>2) The 95% Confidence Intervals are the range within which it is expected that the true value will lie. On the basis of statistical theory, there is only a 5% chance that a 95% Confidence Interval will not include the (unknown) true value of the quantity which is being estimated - so, on average, one would expect that 19 out of 20 of all 95% Confidence Intervals will include the (unknown) true values.</t>
  </si>
  <si>
    <t xml:space="preserve">5) The 'from' value in the range for the rate is calculated using the upper end of the 95% Confidence Interval for the estimated number of problem drug users, and the 'to' value in the range for the rate is calculated using the lower end of the 95% Confidence Interval for the estimated number of problem drug users, </t>
  </si>
  <si>
    <r>
      <t xml:space="preserve">Deaths from some causes which may be associated with present or past drug misuse </t>
    </r>
    <r>
      <rPr>
        <b/>
        <vertAlign val="superscript"/>
        <sz val="10"/>
        <rFont val="Arial"/>
        <family val="2"/>
      </rPr>
      <t>4</t>
    </r>
  </si>
  <si>
    <r>
      <t xml:space="preserve">Deaths in Scotland - International Centre for Drugs Policy (ICDP) figures </t>
    </r>
    <r>
      <rPr>
        <vertAlign val="superscript"/>
        <sz val="10"/>
        <rFont val="Arial"/>
        <family val="2"/>
      </rPr>
      <t>6</t>
    </r>
  </si>
  <si>
    <t>Benzodiaz-'epine-type NPS present; no other types of NPS</t>
  </si>
  <si>
    <t>Other types of NPS present; no Benzodiaz-epine-type NPS</t>
  </si>
  <si>
    <r>
      <rPr>
        <b/>
        <u/>
        <sz val="10"/>
        <color indexed="8"/>
        <rFont val="Arial"/>
        <family val="2"/>
      </rPr>
      <t>Both</t>
    </r>
    <r>
      <rPr>
        <b/>
        <sz val="10"/>
        <color indexed="8"/>
        <rFont val="Arial"/>
        <family val="2"/>
      </rPr>
      <t xml:space="preserve"> benzo-diazepine-type NPS and other types of NPS</t>
    </r>
  </si>
  <si>
    <t>All type(s) of NPS</t>
  </si>
  <si>
    <t>under
25</t>
  </si>
  <si>
    <t>35 to 
44</t>
  </si>
  <si>
    <t>** apart, perhaps, from alcohol.</t>
  </si>
  <si>
    <r>
      <t xml:space="preserve">Deaths which involved 'New Psychoactive Substances' </t>
    </r>
    <r>
      <rPr>
        <b/>
        <vertAlign val="superscript"/>
        <sz val="10"/>
        <rFont val="Arial"/>
        <family val="2"/>
      </rPr>
      <t xml:space="preserve">1 </t>
    </r>
  </si>
  <si>
    <t>1) The substances which are counted (for the purpose of these figures) as 'New Psychoactive Substances' are described in Annex E.</t>
  </si>
  <si>
    <t>Note that the date of death is not a factor, because methadone has 'always' been controlled.</t>
  </si>
  <si>
    <r>
      <t xml:space="preserve">(ii) </t>
    </r>
    <r>
      <rPr>
        <u/>
        <sz val="10"/>
        <rFont val="Arial"/>
        <family val="2"/>
      </rPr>
      <t>not</t>
    </r>
    <r>
      <rPr>
        <sz val="10"/>
        <rFont val="Arial"/>
        <family val="2"/>
      </rPr>
      <t xml:space="preserve"> included in this report's statistics </t>
    </r>
    <r>
      <rPr>
        <vertAlign val="superscript"/>
        <sz val="10"/>
        <rFont val="Arial"/>
        <family val="2"/>
      </rPr>
      <t>7</t>
    </r>
  </si>
  <si>
    <t>Cases for which 'unspecified drug' appears in the 'Poison' field (or, for 2008 onwards, the 'AlsoPres' field)</t>
  </si>
  <si>
    <t>Nor does it identify cases for which 'UNSPECIFIED CHEMICAL', 'UNSPECIFIED GAS' or 'UNSPECIFIED SOLVENT' were mentioned.)</t>
  </si>
  <si>
    <t>ONS / 'wide' definition</t>
  </si>
  <si>
    <t>of which: 'unspecified drug'</t>
  </si>
  <si>
    <t>% with 'unspecified drug'</t>
  </si>
  <si>
    <t>All 'wide definition' deaths</t>
  </si>
  <si>
    <t>of which: at least one of the 'main' drugs was present</t>
  </si>
  <si>
    <t>none of the 'main' drugs were present</t>
  </si>
  <si>
    <t>% of deaths for which at least one of the 'main' drugs was present</t>
  </si>
  <si>
    <t xml:space="preserve">Population of Scotland - from Time-Series Tables on Website </t>
  </si>
  <si>
    <t>Population - grouped into age-groups used for 'Drug-related Deaths' table</t>
  </si>
  <si>
    <r>
      <rPr>
        <b/>
        <sz val="10"/>
        <rFont val="Arial"/>
        <family val="2"/>
      </rPr>
      <t xml:space="preserve">NB: </t>
    </r>
    <r>
      <rPr>
        <sz val="10"/>
        <rFont val="Arial"/>
        <family val="2"/>
      </rPr>
      <t>updated on 11 July 2014 to use the rebased mid-year estimates for 2002 to 2011</t>
    </r>
  </si>
  <si>
    <t>Drug-deaths by age-groups used for ISD estimates of problem drug user numbers table gives figures for each year, from which calculate annual averages for use in calculation of death rates per 1,000 problem drug users in each of the categories shown in the table.</t>
  </si>
  <si>
    <t>***** Cases satisfying National Records of Scotland (NRS) implementation of UK Drug Strategy standard definition only *****</t>
  </si>
  <si>
    <t>UK Drug Strategy definition (as applied by General Register Office for Scotland (GROS)) in UK-wide defn used by GROS/NRS</t>
  </si>
  <si>
    <t>Averages for 'cells' that are used</t>
  </si>
  <si>
    <t>NHS Board areas - boundaries with effect from 1 April 2014 - totals of relevant local authority areas</t>
  </si>
  <si>
    <t>HENCE:  'error bars'</t>
  </si>
  <si>
    <r>
      <t xml:space="preserve">Drugs </t>
    </r>
    <r>
      <rPr>
        <b/>
        <vertAlign val="superscript"/>
        <sz val="10"/>
        <rFont val="Arial"/>
        <family val="2"/>
      </rPr>
      <t>1, 2</t>
    </r>
  </si>
  <si>
    <r>
      <t>Anti-depressants</t>
    </r>
    <r>
      <rPr>
        <vertAlign val="superscript"/>
        <sz val="10"/>
        <rFont val="Arial"/>
        <family val="2"/>
      </rPr>
      <t xml:space="preserve"> 3</t>
    </r>
  </si>
  <si>
    <r>
      <t xml:space="preserve">Anti-psychotics </t>
    </r>
    <r>
      <rPr>
        <vertAlign val="superscript"/>
        <sz val="10"/>
        <rFont val="Arial"/>
        <family val="2"/>
      </rPr>
      <t>4</t>
    </r>
  </si>
  <si>
    <r>
      <t xml:space="preserve">Benzodiazepines </t>
    </r>
    <r>
      <rPr>
        <vertAlign val="superscript"/>
        <sz val="10"/>
        <rFont val="Arial"/>
        <family val="2"/>
      </rPr>
      <t>5</t>
    </r>
  </si>
  <si>
    <t>1) More than one drug may be reported per death. These are mentions of each drug, so do not add up to the overall total. Up to 2007, some pathologists reported only those drugs which they thought caused, or contributed to, the death. With effect from 2008, pathologists report separately:
(a) drugs which were implicated in, or which potentially contributed to, the cause of death; and
(b) other drugs which were present but which were not considered to have had any direct contribution to the death.</t>
  </si>
  <si>
    <t>Back to contents</t>
  </si>
  <si>
    <t>(ii) all drugs which were found to be present in the body</t>
  </si>
  <si>
    <t xml:space="preserve">(i) drugs which were implicated in, or which potentially contributed to, the cause of death </t>
  </si>
  <si>
    <t>3) The average of the percentage differences between (a) the estimate and the lower end of the 95% Confidence Interval and (b) the estimate and the upper end of the 95% Confidence Interval. It is calculated using the rounded values of the estimate and the two ends.</t>
  </si>
  <si>
    <t>1) Refer to Annex B for information about the other definitions.</t>
  </si>
  <si>
    <t xml:space="preserve">5) 'ICD10' is the International Statistical Classification of Diseases and Related Health Problems, Tenth Revision. </t>
  </si>
  <si>
    <t>(i) Deaths for which one or more NPSs was implicated in, or potentially contributed to, the death</t>
  </si>
  <si>
    <t>(ii) Deaths for which NPSs were present but were NOT considered to have contributed to the death</t>
  </si>
  <si>
    <t>(b) Other types of NPS present; no Benzodiazepine-type NPS</t>
  </si>
  <si>
    <t>(i) Deaths for which one or more NPSs were implicated in, or potentially contributed to, the death</t>
  </si>
  <si>
    <t>(a) Benzodiazepine-type NPS present; no other types of NPS</t>
  </si>
  <si>
    <t>Table CS1</t>
  </si>
  <si>
    <t>Table CS2</t>
  </si>
  <si>
    <r>
      <t xml:space="preserve">Drug-related deaths: standard definition </t>
    </r>
    <r>
      <rPr>
        <vertAlign val="superscript"/>
        <sz val="10"/>
        <rFont val="Arial"/>
        <family val="2"/>
      </rPr>
      <t>2</t>
    </r>
  </si>
  <si>
    <r>
      <t xml:space="preserve">Drug-related deaths: consistent series </t>
    </r>
    <r>
      <rPr>
        <vertAlign val="superscript"/>
        <sz val="10"/>
        <rFont val="Arial"/>
        <family val="2"/>
      </rPr>
      <t>1</t>
    </r>
  </si>
  <si>
    <r>
      <t xml:space="preserve">Drug-related deaths: consistent series </t>
    </r>
    <r>
      <rPr>
        <vertAlign val="superscript"/>
        <sz val="10"/>
        <rFont val="Arial"/>
        <family val="2"/>
      </rPr>
      <t>2</t>
    </r>
  </si>
  <si>
    <r>
      <t>Mephedrone</t>
    </r>
    <r>
      <rPr>
        <vertAlign val="superscript"/>
        <sz val="10"/>
        <rFont val="Arial"/>
        <family val="2"/>
      </rPr>
      <t>4</t>
    </r>
    <r>
      <rPr>
        <sz val="10"/>
        <rFont val="Arial"/>
        <family val="2"/>
      </rPr>
      <t xml:space="preserve"> present</t>
    </r>
  </si>
  <si>
    <r>
      <t>Phenazepam</t>
    </r>
    <r>
      <rPr>
        <vertAlign val="superscript"/>
        <sz val="10"/>
        <rFont val="Arial"/>
        <family val="2"/>
      </rPr>
      <t>5</t>
    </r>
    <r>
      <rPr>
        <sz val="10"/>
        <rFont val="Arial"/>
        <family val="2"/>
      </rPr>
      <t xml:space="preserve"> present</t>
    </r>
  </si>
  <si>
    <r>
      <t>Tramadol</t>
    </r>
    <r>
      <rPr>
        <vertAlign val="superscript"/>
        <sz val="10"/>
        <rFont val="Arial"/>
        <family val="2"/>
      </rPr>
      <t>6</t>
    </r>
    <r>
      <rPr>
        <sz val="10"/>
        <rFont val="Arial"/>
        <family val="2"/>
      </rPr>
      <t xml:space="preserve"> present</t>
    </r>
  </si>
  <si>
    <r>
      <t>Zopiclone</t>
    </r>
    <r>
      <rPr>
        <vertAlign val="superscript"/>
        <sz val="10"/>
        <rFont val="Arial"/>
        <family val="2"/>
      </rPr>
      <t>6</t>
    </r>
    <r>
      <rPr>
        <sz val="10"/>
        <rFont val="Arial"/>
        <family val="2"/>
      </rPr>
      <t xml:space="preserve"> present</t>
    </r>
  </si>
  <si>
    <r>
      <t xml:space="preserve">None of the above, but one or more other substances which are now controlled were present </t>
    </r>
    <r>
      <rPr>
        <vertAlign val="superscript"/>
        <sz val="10"/>
        <rFont val="Arial"/>
        <family val="2"/>
      </rPr>
      <t>7</t>
    </r>
  </si>
  <si>
    <t>number</t>
  </si>
  <si>
    <r>
      <t xml:space="preserve">percent </t>
    </r>
    <r>
      <rPr>
        <vertAlign val="superscript"/>
        <sz val="10"/>
        <rFont val="Arial"/>
        <family val="2"/>
      </rPr>
      <t>4</t>
    </r>
  </si>
  <si>
    <t>old rules - 2014</t>
  </si>
  <si>
    <t>Codeine or a codeine-containing compound</t>
  </si>
  <si>
    <t>Dihydro-codeine or a d.h.c-containing compound</t>
  </si>
  <si>
    <t>Any opiate or opioid</t>
  </si>
  <si>
    <t>14 and under</t>
  </si>
  <si>
    <t>15 - 24</t>
  </si>
  <si>
    <t>55 - 64</t>
  </si>
  <si>
    <t>65 and over</t>
  </si>
  <si>
    <t>Amitriptyline</t>
  </si>
  <si>
    <t>Gabapentin</t>
  </si>
  <si>
    <t>Mirtazepine</t>
  </si>
  <si>
    <t>Phenazepam</t>
  </si>
  <si>
    <r>
      <t xml:space="preserve">Codeine or a compound thereof </t>
    </r>
    <r>
      <rPr>
        <vertAlign val="superscript"/>
        <sz val="10"/>
        <rFont val="Arial"/>
        <family val="2"/>
      </rPr>
      <t>6</t>
    </r>
  </si>
  <si>
    <r>
      <t xml:space="preserve">Dihydrocodeine or a compound thereof </t>
    </r>
    <r>
      <rPr>
        <vertAlign val="superscript"/>
        <sz val="10"/>
        <rFont val="Arial"/>
        <family val="2"/>
      </rPr>
      <t>7</t>
    </r>
  </si>
  <si>
    <r>
      <t xml:space="preserve">Heroin/diamorphine or Morphine </t>
    </r>
    <r>
      <rPr>
        <vertAlign val="superscript"/>
        <sz val="10"/>
        <rFont val="Arial"/>
        <family val="2"/>
      </rPr>
      <t>8</t>
    </r>
  </si>
  <si>
    <r>
      <t xml:space="preserve">Opiate or opioid </t>
    </r>
    <r>
      <rPr>
        <vertAlign val="superscript"/>
        <sz val="10"/>
        <rFont val="Arial"/>
        <family val="2"/>
      </rPr>
      <t>10</t>
    </r>
  </si>
  <si>
    <r>
      <t xml:space="preserve">Paracetamol or a compound </t>
    </r>
    <r>
      <rPr>
        <vertAlign val="superscript"/>
        <sz val="10"/>
        <rFont val="Arial"/>
        <family val="2"/>
      </rPr>
      <t>11</t>
    </r>
  </si>
  <si>
    <t>8) More information can be found in paragraph 3.3.1 of the commentary.</t>
  </si>
  <si>
    <t>Other substance(s)** also implicated in the death</t>
  </si>
  <si>
    <t>(iii) total of (i) + (ii):</t>
  </si>
  <si>
    <t>(a) Drug-related deaths - standard definition</t>
  </si>
  <si>
    <r>
      <t xml:space="preserve">Problem drug users (aged 15-64) in 2012/13 </t>
    </r>
    <r>
      <rPr>
        <b/>
        <u/>
        <vertAlign val="superscript"/>
        <sz val="10"/>
        <rFont val="Arial"/>
        <family val="2"/>
      </rPr>
      <t>1</t>
    </r>
  </si>
  <si>
    <r>
      <t xml:space="preserve">per 1,000 problem drug users in 2012/13 </t>
    </r>
    <r>
      <rPr>
        <b/>
        <u/>
        <vertAlign val="superscript"/>
        <sz val="10"/>
        <rFont val="Arial"/>
        <family val="2"/>
      </rPr>
      <t>4</t>
    </r>
  </si>
  <si>
    <t>The estimated numbers of problem drug users are also based on the Board boundaries that applied with effect from April 2014</t>
  </si>
  <si>
    <r>
      <t xml:space="preserve">Problem drug users </t>
    </r>
    <r>
      <rPr>
        <u/>
        <sz val="10"/>
        <rFont val="Arial"/>
        <family val="2"/>
      </rPr>
      <t>(aged 15-64)</t>
    </r>
    <r>
      <rPr>
        <b/>
        <u/>
        <sz val="10"/>
        <rFont val="Arial"/>
        <family val="2"/>
      </rPr>
      <t xml:space="preserve"> in 2012/13 </t>
    </r>
    <r>
      <rPr>
        <b/>
        <u/>
        <vertAlign val="superscript"/>
        <sz val="10"/>
        <rFont val="Arial"/>
        <family val="2"/>
      </rPr>
      <t>1</t>
    </r>
  </si>
  <si>
    <t>Heroin / morphine, Methadone or Bupren-orphine</t>
  </si>
  <si>
    <r>
      <t xml:space="preserve">Heroin / morphine, Methadone or Buprenorphine </t>
    </r>
    <r>
      <rPr>
        <vertAlign val="superscript"/>
        <sz val="10"/>
        <rFont val="Arial"/>
        <family val="2"/>
      </rPr>
      <t>9</t>
    </r>
  </si>
  <si>
    <t>Ecstasy-type</t>
  </si>
  <si>
    <r>
      <t xml:space="preserve">Any other drug </t>
    </r>
    <r>
      <rPr>
        <vertAlign val="superscript"/>
        <sz val="10"/>
        <rFont val="Arial"/>
        <family val="2"/>
      </rPr>
      <t>3</t>
    </r>
  </si>
  <si>
    <t>Alcohol (with only one drug - see the examples given in footnote 1)</t>
  </si>
  <si>
    <t>average of rates for 2000 to 2004</t>
  </si>
  <si>
    <t>2) Some other tables which provide figures by age-group give the number of drug-related deaths of people who were aged 55 and over. However, this column's figures are for ages 55-64, inclusive, as there are relatively few drug-related deaths of people aged 65 and over.</t>
  </si>
  <si>
    <r>
      <t>(b) extra deaths counted in the consistent series</t>
    </r>
    <r>
      <rPr>
        <b/>
        <sz val="10"/>
        <rFont val="Arial"/>
        <family val="2"/>
      </rPr>
      <t xml:space="preserve"> </t>
    </r>
    <r>
      <rPr>
        <b/>
        <vertAlign val="superscript"/>
        <sz val="10"/>
        <rFont val="Arial"/>
        <family val="2"/>
      </rPr>
      <t>4</t>
    </r>
  </si>
  <si>
    <t>3) Including the relevant parts of the former Argyll &amp; Clyde Board area.</t>
  </si>
  <si>
    <t>3) Some other tables which provide figures by age-group give the number of drug-related deaths of people who were aged 55 and over. However, this column's figures are for ages 55-64, inclusive, as there are relatively few drug-related deaths of people aged 65 and over.</t>
  </si>
  <si>
    <t xml:space="preserve">* apart, perhaps, from alcohol. </t>
  </si>
  <si>
    <t xml:space="preserve">1) Estimates of problem drug users aged 15 to 64, as published by the Information Services Division (ISD) of NHS National Services Scotland - REVISED estimates, as published by ISD on 4 March 2016. </t>
  </si>
  <si>
    <r>
      <t>Figure 2</t>
    </r>
    <r>
      <rPr>
        <b/>
        <sz val="12"/>
        <rFont val="Arial"/>
        <family val="2"/>
      </rPr>
      <t>: Drug-related deaths per 1,000 problem drug users - NHS Board areas</t>
    </r>
  </si>
  <si>
    <t>Table 9</t>
  </si>
  <si>
    <t>Table HB5</t>
  </si>
  <si>
    <t>Figure 2</t>
  </si>
  <si>
    <t>Table C5</t>
  </si>
  <si>
    <t>Figure 3</t>
  </si>
  <si>
    <t>old rules - 2015</t>
  </si>
  <si>
    <t>2011-2015</t>
  </si>
  <si>
    <t>Annual average drug-deaths: 2011-2015</t>
  </si>
  <si>
    <t>2011-2015 annual average drug-deaths (all ages)</t>
  </si>
  <si>
    <t>2011-2015 average drug-deaths per year (all ages)</t>
  </si>
  <si>
    <t xml:space="preserve">      and on 13 May 2016 to use the corrected mid-year estimates for 2012 to 2014</t>
  </si>
  <si>
    <r>
      <t xml:space="preserve">European Monitoring Centre for Drugs and Drug Addiction 'general mortality register' definition </t>
    </r>
    <r>
      <rPr>
        <b/>
        <vertAlign val="superscript"/>
        <sz val="10"/>
        <rFont val="Arial"/>
        <family val="2"/>
      </rPr>
      <t>2</t>
    </r>
  </si>
  <si>
    <t>Population</t>
  </si>
  <si>
    <t>Number of drug-related deaths, on the basis of:</t>
  </si>
  <si>
    <t>Drug-deaths per million population</t>
  </si>
  <si>
    <t>per million population</t>
  </si>
  <si>
    <t>numbers</t>
  </si>
  <si>
    <t>15 to 64</t>
  </si>
  <si>
    <r>
      <t xml:space="preserve">Scotland </t>
    </r>
    <r>
      <rPr>
        <vertAlign val="superscript"/>
        <sz val="10"/>
        <rFont val="Arial"/>
        <family val="2"/>
      </rPr>
      <t>5</t>
    </r>
  </si>
  <si>
    <t>24 and under</t>
  </si>
  <si>
    <t>Drug-related Deaths in Scotland in 2016</t>
  </si>
  <si>
    <t>Table 1: Drug-related deaths in Scotland, 1996-2016</t>
  </si>
  <si>
    <t>© Crown Copyright 2017</t>
  </si>
  <si>
    <r>
      <t xml:space="preserve">Table 2: Drug-related deaths by underlying cause of death </t>
    </r>
    <r>
      <rPr>
        <b/>
        <vertAlign val="superscript"/>
        <sz val="12"/>
        <rFont val="Arial"/>
        <family val="2"/>
      </rPr>
      <t>1</t>
    </r>
    <r>
      <rPr>
        <b/>
        <sz val="12"/>
        <rFont val="Arial"/>
        <family val="2"/>
      </rPr>
      <t xml:space="preserve"> , Scotland, 1996 - 2016</t>
    </r>
  </si>
  <si>
    <t>2002-2006</t>
  </si>
  <si>
    <t>old rules - 2016</t>
  </si>
  <si>
    <t>2012-2016 average (old coding rules)</t>
  </si>
  <si>
    <t>2012-2016 average (new coding rules)</t>
  </si>
  <si>
    <r>
      <t>Table 3: Drug-related deaths by selected drugs reported</t>
    </r>
    <r>
      <rPr>
        <b/>
        <vertAlign val="superscript"/>
        <sz val="12"/>
        <rFont val="Arial"/>
        <family val="2"/>
      </rPr>
      <t>1</t>
    </r>
    <r>
      <rPr>
        <b/>
        <sz val="12"/>
        <rFont val="Arial"/>
        <family val="2"/>
      </rPr>
      <t>, Scotland, 1996-2016</t>
    </r>
  </si>
  <si>
    <t xml:space="preserve">2012-2016 </t>
  </si>
  <si>
    <t>Table 4: Drug-related deaths by sex and age, Scotland, 1996-2016</t>
  </si>
  <si>
    <t>2012-2016 average</t>
  </si>
  <si>
    <r>
      <t xml:space="preserve">Table 5: Drug-related deaths by sex, age and underlying cause of death </t>
    </r>
    <r>
      <rPr>
        <b/>
        <vertAlign val="superscript"/>
        <sz val="12"/>
        <rFont val="Arial"/>
        <family val="2"/>
      </rPr>
      <t>1</t>
    </r>
    <r>
      <rPr>
        <b/>
        <sz val="12"/>
        <rFont val="Arial"/>
        <family val="2"/>
      </rPr>
      <t xml:space="preserve"> , Scotland, 2016</t>
    </r>
  </si>
  <si>
    <r>
      <t>Table 6: Drug-related deaths by sex, age and selected drugs reported</t>
    </r>
    <r>
      <rPr>
        <b/>
        <vertAlign val="superscript"/>
        <sz val="12"/>
        <rFont val="Arial"/>
        <family val="2"/>
      </rPr>
      <t>1</t>
    </r>
    <r>
      <rPr>
        <b/>
        <sz val="12"/>
        <rFont val="Arial"/>
        <family val="2"/>
      </rPr>
      <t>, Scotland, 2016</t>
    </r>
  </si>
  <si>
    <r>
      <t>Table 7: Drug-related deaths involving only one drug by sex, age and selected drugs reported</t>
    </r>
    <r>
      <rPr>
        <b/>
        <vertAlign val="superscript"/>
        <sz val="12"/>
        <rFont val="Arial"/>
        <family val="2"/>
      </rPr>
      <t>1</t>
    </r>
    <r>
      <rPr>
        <b/>
        <sz val="12"/>
        <rFont val="Arial"/>
        <family val="2"/>
      </rPr>
      <t>, Scotland, 2016</t>
    </r>
  </si>
  <si>
    <t>Table 8: Drug-related deaths per 1,000 population, Scotland, 2000 to 2016</t>
  </si>
  <si>
    <t>average of rates for 2002 to 2006</t>
  </si>
  <si>
    <t>average of rates for 2012 to 2016</t>
  </si>
  <si>
    <t xml:space="preserve">Table HB1: Drug-related deaths by NHS Board area, 2006-2016 (with averages for 2002-2006 and 2012-2016)          </t>
  </si>
  <si>
    <t>2002 to 2006</t>
  </si>
  <si>
    <t>2012 to 2016</t>
  </si>
  <si>
    <t>Population in 2014</t>
  </si>
  <si>
    <t>2012-2016</t>
  </si>
  <si>
    <r>
      <t>Table HB2: Drug-related deaths by underlying cause of death</t>
    </r>
    <r>
      <rPr>
        <b/>
        <vertAlign val="superscript"/>
        <sz val="12"/>
        <rFont val="Arial"/>
        <family val="2"/>
      </rPr>
      <t>1</t>
    </r>
    <r>
      <rPr>
        <b/>
        <sz val="12"/>
        <rFont val="Arial"/>
        <family val="2"/>
      </rPr>
      <t xml:space="preserve"> and NHS Board area, 2016</t>
    </r>
  </si>
  <si>
    <t>National Records of Scotland has estimated what the figures for 2016 would have been, had the data been coded using the old rules.</t>
  </si>
  <si>
    <r>
      <t>Table HB3: Drug-related deaths by selected drugs reported</t>
    </r>
    <r>
      <rPr>
        <b/>
        <vertAlign val="superscript"/>
        <sz val="12"/>
        <rFont val="Arial"/>
        <family val="2"/>
      </rPr>
      <t>1</t>
    </r>
    <r>
      <rPr>
        <b/>
        <sz val="12"/>
        <rFont val="Arial"/>
        <family val="2"/>
      </rPr>
      <t xml:space="preserve"> and NHS Board area, 2016</t>
    </r>
  </si>
  <si>
    <r>
      <t xml:space="preserve">Table HB4: Drug-related deaths per 1,000 population, NHS Boards, annual averages for 2012 to 2016 </t>
    </r>
    <r>
      <rPr>
        <b/>
        <vertAlign val="superscript"/>
        <sz val="12"/>
        <rFont val="Arial"/>
        <family val="2"/>
      </rPr>
      <t xml:space="preserve">1       </t>
    </r>
  </si>
  <si>
    <r>
      <t>Table X: Drug-related deaths in Scotland - different definitions</t>
    </r>
    <r>
      <rPr>
        <b/>
        <vertAlign val="superscript"/>
        <sz val="12"/>
        <rFont val="Arial"/>
        <family val="2"/>
      </rPr>
      <t>1</t>
    </r>
    <r>
      <rPr>
        <b/>
        <sz val="12"/>
        <rFont val="Arial"/>
        <family val="2"/>
      </rPr>
      <t>, 1979 to 2016</t>
    </r>
  </si>
  <si>
    <t>Table Y: Drug-related deaths, on the basis of the Office for National Statistics (ONS) 'wide' definition, by selected drugs reported, 2006 to 2016</t>
  </si>
  <si>
    <t>Table Z: Drug-related deaths on the basis of the Office for National Statistics (ONS) 'wide' definition, by how they relate to the Drug Strategy 'baseline' definition, deaths from some causes which may be associated with past or present drug misuse, and volatile substance abuse deaths, 2006 to 2016</t>
  </si>
  <si>
    <r>
      <t xml:space="preserve">Table NPS1: Drug-related deaths on the basis of the Office for National Statistics (ONS) 'wide' definition which involved New Psychoactive Substances (NPSs) </t>
    </r>
    <r>
      <rPr>
        <b/>
        <vertAlign val="superscript"/>
        <sz val="12"/>
        <rFont val="Arial"/>
        <family val="2"/>
      </rPr>
      <t>1</t>
    </r>
    <r>
      <rPr>
        <b/>
        <sz val="12"/>
        <rFont val="Arial"/>
        <family val="2"/>
      </rPr>
      <t>, 2016</t>
    </r>
  </si>
  <si>
    <t>Table NPS2: Drug-related deaths on the basis of the Office for National Statistics (ONS) 'wide' definition which involved New Psychoactive Substances (NPSs), 2006 to 2016</t>
  </si>
  <si>
    <r>
      <t>Table NPS3: Drug-related deaths on the basis of the Office for National Statistics (ONS) 'wide' definition which involved New Psychoactive Substances (NPSs)</t>
    </r>
    <r>
      <rPr>
        <b/>
        <vertAlign val="superscript"/>
        <sz val="12"/>
        <rFont val="Arial"/>
        <family val="2"/>
      </rPr>
      <t>1</t>
    </r>
    <r>
      <rPr>
        <b/>
        <sz val="12"/>
        <rFont val="Arial"/>
        <family val="2"/>
      </rPr>
      <t xml:space="preserve"> and were registered in 2016</t>
    </r>
  </si>
  <si>
    <r>
      <t>Table NPS3</t>
    </r>
    <r>
      <rPr>
        <sz val="10"/>
        <rFont val="Arial"/>
        <family val="2"/>
      </rPr>
      <t xml:space="preserve"> (continued)</t>
    </r>
    <r>
      <rPr>
        <b/>
        <sz val="10"/>
        <rFont val="Arial"/>
        <family val="2"/>
      </rPr>
      <t>: Drug-related deaths on the basis of the Office for National Statistics (ONS) 'wide' definition which involved New Psychoactive Substances (NPSs)</t>
    </r>
    <r>
      <rPr>
        <b/>
        <vertAlign val="superscript"/>
        <sz val="10"/>
        <rFont val="Arial"/>
        <family val="2"/>
      </rPr>
      <t>1</t>
    </r>
    <r>
      <rPr>
        <b/>
        <sz val="10"/>
        <rFont val="Arial"/>
        <family val="2"/>
      </rPr>
      <t xml:space="preserve"> and were registered in 2016</t>
    </r>
  </si>
  <si>
    <t>Drug-related deaths in Scotland, 1996-2016</t>
  </si>
  <si>
    <t>Drug-related deaths by underlying cause of death, Scotland, 1996-2016</t>
  </si>
  <si>
    <t>Drug-related deaths by selected drugs reported, Scotland, 1996-2016</t>
  </si>
  <si>
    <t>Drug-related deaths by sex and age, Scotland, 1996-2016</t>
  </si>
  <si>
    <t>Drug-related deaths by sex, age and underlying cause of death, Scotland, 2016</t>
  </si>
  <si>
    <t>Drug-related deaths by sex, age and selected drugs reported, Scotland, 2016</t>
  </si>
  <si>
    <t>Drug-related deaths involving only one drug by sex, age and selected drugs reported, Scotland, 2016</t>
  </si>
  <si>
    <t>Drug-related deaths per 1,000 population, Scotland, 2000 to 2016</t>
  </si>
  <si>
    <t>Drug-related deaths by NHS Board area, 2006-2016 (with averages for 2002-2006 and 2012-2016)</t>
  </si>
  <si>
    <t>Drug-related deaths by underlying cause of death and NHS Board area, 2016</t>
  </si>
  <si>
    <t>Drug-related deaths by selected drugs reported and NHS Board area, 2016</t>
  </si>
  <si>
    <t>Drug-related deaths per 1,000 population, NHS Boards, annual averages for 2012 to 2016</t>
  </si>
  <si>
    <t>Drug-related deaths in Scotland - different definitions, 1979 to 2016</t>
  </si>
  <si>
    <t>Drug-related deaths, on the basis of the Office for National Statistics (ONS) 'wide' definition, by selected drugs reported, 2006 to 2016</t>
  </si>
  <si>
    <t>Drug-related deaths on the basis of the Office for National Statistics (ONS) 'wide' definition which involved New Psychoactive Substances (NPSs), 2016</t>
  </si>
  <si>
    <t>Drug-related deaths on the basis of the Office for National Statistics (ONS) 'wide' definition which involved New Psychoactive Substances (NPSs), 2006 to 2016</t>
  </si>
  <si>
    <t>Calculate 2002 to 2006 annual averages</t>
  </si>
  <si>
    <t>Total number of drug-related deaths in latest FIVE years - from SAS output 2012-2016</t>
  </si>
  <si>
    <t>corrected estimates for 2014, copied from Website  23 May 2017</t>
  </si>
  <si>
    <t>Population in middle year of latest five-year period</t>
  </si>
  <si>
    <t>Population in middle year of latest five-year period - from mid-year estimates on Website</t>
  </si>
  <si>
    <t>Table 3: Estimated population by sex, five year age group and administrative area, mid-2014</t>
  </si>
  <si>
    <t>Na h-Eileanan Siar</t>
  </si>
  <si>
    <t>City of Edinburgh</t>
  </si>
  <si>
    <t>re-ordered to put "City of Edinburgh" and "Na h-Eileanan Siar" in their new alphabetical order</t>
  </si>
  <si>
    <t>five-year</t>
  </si>
  <si>
    <t>Alprazolam</t>
  </si>
  <si>
    <t>Buprenorphine</t>
  </si>
  <si>
    <t>Citalopram</t>
  </si>
  <si>
    <t>Delorazepam</t>
  </si>
  <si>
    <t>Diclazepam</t>
  </si>
  <si>
    <t>Etizolam</t>
  </si>
  <si>
    <t>Fluoxetine</t>
  </si>
  <si>
    <t>Olanzapine</t>
  </si>
  <si>
    <t>Oxycodone</t>
  </si>
  <si>
    <t>Propranolol</t>
  </si>
  <si>
    <t>Zopiclone</t>
  </si>
  <si>
    <t>Sertraline</t>
  </si>
  <si>
    <t>2002-2006 average</t>
  </si>
  <si>
    <t xml:space="preserve">1) The alphabetical order of the councils has changed due to the adoption of the preferred forms of reference for the Edinburgh and Western Isles areas. Previous versions of this table used the forms 'Edinburgh, City of' and 'Eilean Siar'.       
</t>
  </si>
  <si>
    <t>Table C1: Drug-related deaths by Council area, 2006 - 2016 (with averages for 2002-2006 and 2012-2016)</t>
  </si>
  <si>
    <t>Drug-related deaths by sex and age-group: average for 2011 to 2015, and relative to the estimated number of problem drug users in 2012/13</t>
  </si>
  <si>
    <t>Drug-related deaths by NHS Board area: average for 2011 to 2015, and relative to the estimated number of problem drug users in 2012/13</t>
  </si>
  <si>
    <r>
      <t>Council area</t>
    </r>
    <r>
      <rPr>
        <vertAlign val="superscript"/>
        <sz val="10"/>
        <rFont val="Arial"/>
        <family val="2"/>
      </rPr>
      <t>1</t>
    </r>
  </si>
  <si>
    <t>Table 9: Drug-related deaths by sex and age-group: average for 2011 to 2015, and relative to the estimated number of problem drug users in 2012/13</t>
  </si>
  <si>
    <t>Table HB5: Drug-related deaths by NHS Board area: average for 2011 to 2015, and relative to the estimated number of problem drug users in 2012/13</t>
  </si>
  <si>
    <t xml:space="preserve">2) The alphabetical order of the councils has changed due to the adoption of the preferred forms of reference for the Edinburgh and Western Isles areas. Previous versions of this table used the forms 'Edinburgh, City of' and 'Eilean Siar'.       
</t>
  </si>
  <si>
    <r>
      <t xml:space="preserve">Council area </t>
    </r>
    <r>
      <rPr>
        <vertAlign val="superscript"/>
        <sz val="10"/>
        <rFont val="Arial"/>
        <family val="2"/>
      </rPr>
      <t>2</t>
    </r>
  </si>
  <si>
    <r>
      <t xml:space="preserve">Council area </t>
    </r>
    <r>
      <rPr>
        <vertAlign val="superscript"/>
        <sz val="10"/>
        <rFont val="Arial"/>
        <family val="2"/>
      </rPr>
      <t>3</t>
    </r>
  </si>
  <si>
    <t xml:space="preserve">3) The alphabetical order of the councils has changed due to the adoption of the preferred forms of reference for the Edinburgh and Western Isles areas. Previous versions of this table used the forms 'Edinburgh, City of' and 'Eilean Siar'.       
</t>
  </si>
  <si>
    <t xml:space="preserve">6) The alphabetical order of the councils has changed due to the adoption of the preferred forms of reference for the Edinburgh and Western Isles areas. Previous versions of this table used the forms 'Edinburgh, City of' and 'Eilean Siar'.       
</t>
  </si>
  <si>
    <t>Table EMCDDA</t>
  </si>
  <si>
    <t>Pregabalin</t>
  </si>
  <si>
    <t>Heroin, Methadone, Tramadol, Etizolam</t>
  </si>
  <si>
    <t>Pregabalin, Diazepam</t>
  </si>
  <si>
    <t>Heroin, Methadone, Etizolam, Pregabalin</t>
  </si>
  <si>
    <t>Sertraline, Cannabis</t>
  </si>
  <si>
    <t>Morphine, Heroin, Methadone, Etizolam</t>
  </si>
  <si>
    <t>Codeine, Methadone, Etizolam, Pregabalin</t>
  </si>
  <si>
    <t>Methadone, Diazepam, Etizolam</t>
  </si>
  <si>
    <t>Methadone, Heroin, Etizolam</t>
  </si>
  <si>
    <t>Methadone, Etizolam, Gabapentin, Pregabalin</t>
  </si>
  <si>
    <t>Cannabis, Buprenorphine</t>
  </si>
  <si>
    <t>Methadone, Etizolam</t>
  </si>
  <si>
    <t>Heroin, Etizolam, Gabapentin</t>
  </si>
  <si>
    <t>Dihydrocodeine, Cannabis</t>
  </si>
  <si>
    <t>Heroin, Etizolam, Gabapentin, Amitriptyline</t>
  </si>
  <si>
    <t>Morphine, Methadone, Tramadol, Pregabalin, Etizolam, Alprazolam, Diazepam</t>
  </si>
  <si>
    <t>Morphine, Heroin, Methadone, Etizolam, Gabapentin</t>
  </si>
  <si>
    <t>Paracetamol</t>
  </si>
  <si>
    <t>Opiate, Morphine, Heroin, Methadone, Dihydrocodeine, Benzodiazepine, Diazepam, Etizolam, Lorazepam</t>
  </si>
  <si>
    <t>Mirtazapine</t>
  </si>
  <si>
    <t>Morphine, Heroin, Phenazepam, Etizolam</t>
  </si>
  <si>
    <t>Methadone, Phenazepam, Etizolam</t>
  </si>
  <si>
    <t>Mirtazapine, Gabapentin</t>
  </si>
  <si>
    <t>Methadone, Butane, Propane, Etizolam, Phenazepam</t>
  </si>
  <si>
    <t>Heroin, Pregabalin, Tramadol, Diazepam, Etizolam</t>
  </si>
  <si>
    <t>Cannabis, Paracetamol</t>
  </si>
  <si>
    <t>Methadone, Benzodiazepine, Etizolam, Diazepam, Nitrazepam, Pregabalin, Gabapentin</t>
  </si>
  <si>
    <t>Methadone, Diazepam, Etizolam, Pregabalin, Gabapentin</t>
  </si>
  <si>
    <t>Heroin, Methadone, Etizolam, Gabapentin</t>
  </si>
  <si>
    <t>Morphine, Heroin, Methadone, Diclazepam</t>
  </si>
  <si>
    <t>Pregabalin, Mirtazapine, Codeine</t>
  </si>
  <si>
    <t>Cannabis, Mirtazapine</t>
  </si>
  <si>
    <t>Morphine, Heroin, Etizolam, Codeine, Ethanol</t>
  </si>
  <si>
    <t>Carbamazepine, Citalopram</t>
  </si>
  <si>
    <t>Morphine, Diazepam, Diclazepam</t>
  </si>
  <si>
    <t>Cannabis, Alcohol</t>
  </si>
  <si>
    <t>Morphine, Heroin, Dihydrocodeine, Etizolam</t>
  </si>
  <si>
    <t>Heroin, Phenazepam</t>
  </si>
  <si>
    <t>Heroin, Diazepam, Diclazepam, Mirtazapine, Methadone</t>
  </si>
  <si>
    <t>Methadone, Heroin, Etizolam, Pregabalin</t>
  </si>
  <si>
    <t>Codeine, Alcohol</t>
  </si>
  <si>
    <t>Morphine, Diclazepam</t>
  </si>
  <si>
    <t>Mirtazapine, Cannabis</t>
  </si>
  <si>
    <t>Heroin, Diazepam, Etizolam, Amphetamine</t>
  </si>
  <si>
    <t>Cannabis, Dihydrocodeine</t>
  </si>
  <si>
    <t>Heroin, Diclazepam, Etizolam, Alcohol</t>
  </si>
  <si>
    <t>Tramadol, Gabapentin, Etizolam</t>
  </si>
  <si>
    <t>Methadone, Morphine, Etizolam, Gabapentin</t>
  </si>
  <si>
    <t>Heroin, Etizolam</t>
  </si>
  <si>
    <t>Diazepam, Alcohol</t>
  </si>
  <si>
    <t>Heroin, Methadone, Etizolam</t>
  </si>
  <si>
    <t>Heroin, Buprenorphine, Diazepam, Phenazepam, Cocaine</t>
  </si>
  <si>
    <t>Pregabalin, Amitriptyline, Gabapentin, Alcohol</t>
  </si>
  <si>
    <t>Methadone, Diazepam, Etizolam, Dihydrocodeine, Codeine, Amitriptyline</t>
  </si>
  <si>
    <t>Cannabis, Fluoxetine</t>
  </si>
  <si>
    <t>Heroin, Diclazepam</t>
  </si>
  <si>
    <t>Dihydrocodeine</t>
  </si>
  <si>
    <t>Cocaine, Methadone, Heroin, Gabapentin, Etizolam, Sertraline, Codeine</t>
  </si>
  <si>
    <t>Heroin, Gabapentin, Etizolam</t>
  </si>
  <si>
    <t>Haloperidol</t>
  </si>
  <si>
    <t>Heroin, Cocaine, Etizolam, Diclazepam, Alcohol</t>
  </si>
  <si>
    <t>Diazepam, Gabapentin</t>
  </si>
  <si>
    <t>Heroin, Methadone, Diazepam, Diclazepam, Gabapentin, Pregabalin</t>
  </si>
  <si>
    <t>Buprenorphine, Diclazepam, Alcohol</t>
  </si>
  <si>
    <t>Methadone, Etizolam, Diclazepam, Fluoxetine, Tramadol</t>
  </si>
  <si>
    <t>Morphine, Etizolam, Diazepam, Methadone</t>
  </si>
  <si>
    <t>Methadone, Morphine, Gabapentin, Etizolam, Buprenorphine</t>
  </si>
  <si>
    <t>MDMA, Cocaine</t>
  </si>
  <si>
    <t>Etizolam, Gabapentin, Amitriptyline, Codeine</t>
  </si>
  <si>
    <t>Zopiclone, Mirtazapine, diazepam, Paracetamol</t>
  </si>
  <si>
    <t>Diclazepam, Pregabalin, Lignocaine, Cannabis</t>
  </si>
  <si>
    <t>Buprenorphine, Etizolam, Delorazepam</t>
  </si>
  <si>
    <t>Pregabalin, Sertraline</t>
  </si>
  <si>
    <t>Morphine, Methadone, Etizolam</t>
  </si>
  <si>
    <t>Etizolam, Methadone, Fluoxetine</t>
  </si>
  <si>
    <t>Dihydrocodeine, Paracetamol, Alcohol</t>
  </si>
  <si>
    <t>Heroin, Methadone, Benzodiazepine, Diclazepam, Alcohol</t>
  </si>
  <si>
    <t>Carbamazepine</t>
  </si>
  <si>
    <t>Heroin, Etizolam, Amphetamine</t>
  </si>
  <si>
    <t>Diazepam, Citalopram</t>
  </si>
  <si>
    <t>Buprenorphine, Diclazepam</t>
  </si>
  <si>
    <t>Amphetamine, Mirtazapine</t>
  </si>
  <si>
    <t>Dihydrocodeine, Diclazepam</t>
  </si>
  <si>
    <t>Flecainide, Tramadol, Cannabis, Alcohol</t>
  </si>
  <si>
    <t>Methadone, Morphine, Etizolam</t>
  </si>
  <si>
    <t>Mirtazapine, Cannabis, Alcohol</t>
  </si>
  <si>
    <t>Heroin, Methadone, Etizolam, Diclazepam</t>
  </si>
  <si>
    <t>Risperidone</t>
  </si>
  <si>
    <t>Methadone, Etizolam, Morphine, Cocaine</t>
  </si>
  <si>
    <t>Pregabalin, Dihydrocodeine</t>
  </si>
  <si>
    <t>Etizolam, Cocaine</t>
  </si>
  <si>
    <t>Mirtazapine, Paracetamol, Levetiracetam, Cannabis</t>
  </si>
  <si>
    <t>Morphine, Etizolam</t>
  </si>
  <si>
    <t>Diazepam, Mirtazapine, Gabapentin</t>
  </si>
  <si>
    <t>Heroin, Diazepam, Etizolam</t>
  </si>
  <si>
    <t>Etizolam, Methadone</t>
  </si>
  <si>
    <t>Tramadol, Etizolam</t>
  </si>
  <si>
    <t>Citalopram, Cannabis</t>
  </si>
  <si>
    <t>Methadone, Diclazepam</t>
  </si>
  <si>
    <t>Heroin, Cocaine, Diclazepam</t>
  </si>
  <si>
    <t>Heroin, Etizolam, Methadone</t>
  </si>
  <si>
    <t>Heroin, Diclazepam, Etizolam, Gabapentin, Mirtazapine, Cocaine</t>
  </si>
  <si>
    <t>Pregabalin, Olanzapine</t>
  </si>
  <si>
    <t>Gabapentin, Diazepam</t>
  </si>
  <si>
    <t>Morphine, Methadone, Dihydrocodeine, Etizolam</t>
  </si>
  <si>
    <t>Gabapentin, Mirtazapine</t>
  </si>
  <si>
    <t>Heroin, Diclazepam, Cocaine, Alcohol</t>
  </si>
  <si>
    <t>Gabapentin, Dihydrocodeine, Diazepam</t>
  </si>
  <si>
    <t>Heroin, Methadone, Diclazepam</t>
  </si>
  <si>
    <t>Heroin, Buprenorphine, Diclazepam</t>
  </si>
  <si>
    <t>Heroin, Etizolam, Diclazepam</t>
  </si>
  <si>
    <t>Gabapentin, Morphine, Methadone, Etizolam</t>
  </si>
  <si>
    <t>Morphine, Methadone, Tramadol, Etizolam, Diclazepam</t>
  </si>
  <si>
    <t>Amitriptyline, Mirtazapine, Cannabis</t>
  </si>
  <si>
    <t>Buprenorphine, Etizolam, Morphine</t>
  </si>
  <si>
    <t>Amitriptyline, Cocaine, Etizolam</t>
  </si>
  <si>
    <t>Paracetamol, Codeine, Hydrocodone, Alcohol</t>
  </si>
  <si>
    <t>Methadone, Gabapentin, Etizolam, Phenazepam, Delorazepam</t>
  </si>
  <si>
    <t>Venlafaxine, Diazepam, Alcohol</t>
  </si>
  <si>
    <t>Chlorpromazine, Mirtazapine, Quetiapine</t>
  </si>
  <si>
    <t>Heroin, Etizolam, Alcohol</t>
  </si>
  <si>
    <t>Pregabalin, Mirtazapine, Buprenorphine</t>
  </si>
  <si>
    <t>Heroin, Methadone, Gabapentin, Etizolam</t>
  </si>
  <si>
    <t>Methadone, Etizolam, Diazepam, Heroin</t>
  </si>
  <si>
    <t>Cocaine, Etizolam</t>
  </si>
  <si>
    <t>Buprenorphine, Diclazepam, Pregabalin, Diazepam, Flubromazepam, Etizolam</t>
  </si>
  <si>
    <t>Mirtazapine, Dihydrocodeine</t>
  </si>
  <si>
    <t>Gabapentin, Mirtazapine, Citalopram, Chlorpromazine</t>
  </si>
  <si>
    <t>Buprenorphine, Diclazepam, Etizolam, Gabapentin, Dihydrocodeine</t>
  </si>
  <si>
    <t>Amitriptyline, Nitrazepam, Quetiapine, Olanzapine, Cannabis, Alcohol</t>
  </si>
  <si>
    <t>Morphine, Diclazepam, Oxycodone, Gabapentin, Methadone</t>
  </si>
  <si>
    <t>Trazodone, Zopiclone</t>
  </si>
  <si>
    <t>Methadone, Etizolam, Diclazepam, Pregabalin</t>
  </si>
  <si>
    <t>Amitriptyline, Fluoxetine, Olanzapine, Cannabis</t>
  </si>
  <si>
    <t>Pregabalin, Nitrazepam, Mirtazapine, Naproxen, Codeine, Quinine</t>
  </si>
  <si>
    <t>Morphine, Methadone, Diclazepam</t>
  </si>
  <si>
    <t>Buprenorphine, Etizolam</t>
  </si>
  <si>
    <t>Alcohol, Cannabis</t>
  </si>
  <si>
    <t>Morphine, Methadone, Benzodiazepine, Etizolam, Diclazepam</t>
  </si>
  <si>
    <t>Naproxen</t>
  </si>
  <si>
    <t>Diclazepam, Codeine, Gabapentin</t>
  </si>
  <si>
    <t>Pregabalin, Paracetamol, Alcohol</t>
  </si>
  <si>
    <t>Heroin, Diclazepam, Etizolam</t>
  </si>
  <si>
    <t>Heroin, Methadone, Gabapentin, Diazepam, Etizolam</t>
  </si>
  <si>
    <t>Methadone, Gabapentin, Etizolam</t>
  </si>
  <si>
    <t>Naproxen, Alcohol</t>
  </si>
  <si>
    <t>Methadone, Diclazepam, Alcohol</t>
  </si>
  <si>
    <t>Cannabis, Diazepam</t>
  </si>
  <si>
    <t>Buprenorphine, Etizolam, Gabapentin, Alcohol</t>
  </si>
  <si>
    <t>Heroin, Etizolam, Diclazepam, Cocaine</t>
  </si>
  <si>
    <t>Amitriptyline, Methadone, Morphine, Etizolam</t>
  </si>
  <si>
    <t>Gabapentin, Cannabis, Alcohol</t>
  </si>
  <si>
    <t>Quetiapine, Lorazepam, Alcohol</t>
  </si>
  <si>
    <t>Methadone, Amitriptyline, Etizolam</t>
  </si>
  <si>
    <t>Cocaine, Amphetamine</t>
  </si>
  <si>
    <t>Etizolam, Heroin</t>
  </si>
  <si>
    <t>Methadone, Morphine, Codeine, Etizolam, Diazepam, Gabapentin, Mirtazapine, Alcohol</t>
  </si>
  <si>
    <t>Morphine, Etizolam, Buprenorphine, Cocaine</t>
  </si>
  <si>
    <t>Gabapentin, Methadone, Benzodiazepine, Diclazepam, Cloxazolam</t>
  </si>
  <si>
    <t>Mirtazapine, Amitriptyline</t>
  </si>
  <si>
    <t>Heroin, Gabapentin, Methadone, Diclazepam</t>
  </si>
  <si>
    <t>Mirtazapine, Cannabis, Diazepam</t>
  </si>
  <si>
    <t>Gabapentin, Methadone, Etizolam</t>
  </si>
  <si>
    <t>Cannabis, Morphine, Diazepam, Amitriptyline</t>
  </si>
  <si>
    <t>Heroin, Etizolam, Diclazepam, Pregabalin</t>
  </si>
  <si>
    <t>Dihydrocodeine, Temazepam</t>
  </si>
  <si>
    <t>Heroin, Diclazepam, Alcohol</t>
  </si>
  <si>
    <t>Olanzapine, Sertraline, Zopiclone</t>
  </si>
  <si>
    <t>Etizolam, Methadone, Gabapentin</t>
  </si>
  <si>
    <t>Amisulpride, Venlafaxine</t>
  </si>
  <si>
    <t>Paracetamol, Cannabis</t>
  </si>
  <si>
    <t>Cocaine, Olanzapine, Mirtazapine, Amitriptyline</t>
  </si>
  <si>
    <t>Gabapentin, Etizolam, Diclazepam, Cocaine</t>
  </si>
  <si>
    <t>Diazepam, Mirtazapine</t>
  </si>
  <si>
    <t>Cocaine, Heroin, Methadone, Gabapentin, Diclazepam, Diazepam</t>
  </si>
  <si>
    <t>Cocaine, Methadone, Etizolam</t>
  </si>
  <si>
    <t>Amitriptyline, Gabapentin, Diazepam, Naproxen, Codeine, Alcohol</t>
  </si>
  <si>
    <t>Methadone, Etizolam, Morphine, Alcohol</t>
  </si>
  <si>
    <t>Methadone, Etizolam, Cocaine</t>
  </si>
  <si>
    <t>Codeine, Pregabalin, Mirtazapine, Gabapentin</t>
  </si>
  <si>
    <t>Heroin, Etizolam, Methadone, Cocaine</t>
  </si>
  <si>
    <t>Etizolam, Methadone, Gabapentin, Tramadol</t>
  </si>
  <si>
    <t>Paroxetine, Lorazepam, Cannabis</t>
  </si>
  <si>
    <t>Mirtazapine, Amitriptyline, Sertraline, Pregabalin, Alcohol</t>
  </si>
  <si>
    <t>Gabapentin, Methadone, Morphine, Etizolam</t>
  </si>
  <si>
    <t>Buprenorphine, Gabapentin, Etizolam</t>
  </si>
  <si>
    <t>Propranolol, Sertraline, Alcohol</t>
  </si>
  <si>
    <t>Cocaine, Morphine, Gabapentin, Methadone, Buprenorphine, Etizolam</t>
  </si>
  <si>
    <t>Mirtazapine, Cannabis, Cyclizine</t>
  </si>
  <si>
    <t>Zopiclone, Cannabis</t>
  </si>
  <si>
    <t>Methadone, Etizolam, Delorazepam, Diphenhydramine</t>
  </si>
  <si>
    <t>Cocaine, Methadone, Gabapentin, Etizolam</t>
  </si>
  <si>
    <t>Amitriptyline, Fluoxetine, Risperidone, Codeine</t>
  </si>
  <si>
    <t>Heroin, Etizolam, Diclazepam, Methadone, Gabapentin</t>
  </si>
  <si>
    <t>Methadone, Morphine, Pregabalin, Cocaine, Etizolam, Delorazepam</t>
  </si>
  <si>
    <t>Paracetamol, Pregabalin, Buprenorphine, Cannabis, Alcohol</t>
  </si>
  <si>
    <t>Heroin, Buprenorphine, Benzodiazepine, Etizolam, Delorazepam, Lorazepam</t>
  </si>
  <si>
    <t>Amitriptyline, Mirtazapine, Alcohol</t>
  </si>
  <si>
    <t>Etizolam, Morphine, Cocaine</t>
  </si>
  <si>
    <t>Methadone, Cocaine, Cannabis</t>
  </si>
  <si>
    <t>Methadone, Etizolam, Gabapentin</t>
  </si>
  <si>
    <t>Olanzapine, Levetiracetam</t>
  </si>
  <si>
    <t>Methadone, Morphine, Diclazepam</t>
  </si>
  <si>
    <t>Codeine, Cannabis</t>
  </si>
  <si>
    <t>Cocaine, Gabapentin, Benzodiazepine, Etizolam, Delorazepam, Lorazepam, Alcohol</t>
  </si>
  <si>
    <t>Mirtazapine, Propranolol, Naproxen, Alcohol</t>
  </si>
  <si>
    <t>Diclazepam, Amitriptyline, Diazepam</t>
  </si>
  <si>
    <t>Diazepam, Etizolam, Alcohol</t>
  </si>
  <si>
    <t>Methadone, Dihydrocodeine, Benzodiazepine, Etizolam, Diclazepam, Cloxazolam</t>
  </si>
  <si>
    <t>Mirtazapine, Olanzapine</t>
  </si>
  <si>
    <t>Pregabalin, Gabapentin, Tramadol, Trazodone, Amitriptyline, Cannabis</t>
  </si>
  <si>
    <t>Morphine, Methadone, Dihydrocodeine, Benzodiazepine, Etizolam, Delorazepam, Lorazepam, Diazepam</t>
  </si>
  <si>
    <t>Cocaine, Amitriptyline, Methadone, Diclazepam</t>
  </si>
  <si>
    <t>Gabapentin, Paracetamol, Diazepam</t>
  </si>
  <si>
    <t>Lamotrigine, Mirtazapine, Clobazam, Diazepam, Alcohol</t>
  </si>
  <si>
    <t>Heroin, Etizolam, Cocaine</t>
  </si>
  <si>
    <t>Codeine, Diclazepam</t>
  </si>
  <si>
    <t>Paracetamol, Mirtazapine, Promethazine</t>
  </si>
  <si>
    <t>Diclazepam, Etizolam, Morphine, Methadone</t>
  </si>
  <si>
    <t>Promethazine, Cannabis</t>
  </si>
  <si>
    <t>Amitriptyline, Trazodone, Cannabis</t>
  </si>
  <si>
    <t>Mirtazapine, Dihydrocodeine, Cannabis</t>
  </si>
  <si>
    <t>Dihydrocodeine, Etizolam</t>
  </si>
  <si>
    <t>Cocaine, Methadone, Gabapentin, Benzodiazepine, Etizolam</t>
  </si>
  <si>
    <t>Heroin, Buprenorphine, Diclazepam, Diazepam</t>
  </si>
  <si>
    <t>Sertraline, Mirtazapine, Levetiracetam</t>
  </si>
  <si>
    <t>Pregabalin, Levetiracetam, Lamotrigine, Mirtazapine, Warfarin</t>
  </si>
  <si>
    <t>Gabapentin, Etizolam, Methadone</t>
  </si>
  <si>
    <t>Diazepam, Sertraline, Cannabis, Alcohol</t>
  </si>
  <si>
    <t>Olanzapine, Naproxen, Alcohol</t>
  </si>
  <si>
    <t>Amitriptyline, Diazepam</t>
  </si>
  <si>
    <t>Valproic acid</t>
  </si>
  <si>
    <t>Propranolol, Sertraline, Diazepam</t>
  </si>
  <si>
    <t>Pregabalin, Risperidone, Diazepam, Alcohol</t>
  </si>
  <si>
    <t>Oxycodone, Diclazepam, Cocaine</t>
  </si>
  <si>
    <t>Chlorpromazine, Mirtazapine, Codeine</t>
  </si>
  <si>
    <t>Methadone, Etizolam, Tramadol, Morphine</t>
  </si>
  <si>
    <t>Gabapentin, Diazepam, Mirtazapine, Cannabis</t>
  </si>
  <si>
    <t>Methadone, Diclazepam, Etizolam</t>
  </si>
  <si>
    <t>Sertraline, Mirtazapine, Alcohol</t>
  </si>
  <si>
    <t>Heroin, Etizolam, Buprenorphine</t>
  </si>
  <si>
    <t>Promethazine, Mirtazapine, Alcohol</t>
  </si>
  <si>
    <t>Fluoxetine, Pregabalin, Diazepam, Carbamazepine</t>
  </si>
  <si>
    <t>Diazepam, Pregabalin</t>
  </si>
  <si>
    <t>Morphine, Dihydrocodeine, Etizolam</t>
  </si>
  <si>
    <t>Gabapentin, Diazepam, Quetiapine, Trazodone, Cannabis</t>
  </si>
  <si>
    <t>Benzodiazepine</t>
  </si>
  <si>
    <t>Buprenorphine, Mirtazapine, Quinine, Diazepam, Cannabis, Alcohol</t>
  </si>
  <si>
    <t>Tramadol, Morphine, Diclazepam</t>
  </si>
  <si>
    <t>Pregabalin, Mirtazapine</t>
  </si>
  <si>
    <t>Methadone, Pregabalin, Benzodiazepine, Etizolam, Diclazepam</t>
  </si>
  <si>
    <t>Duloxetine, Quetiapine, Mirtazapine, Paracetamol</t>
  </si>
  <si>
    <t>Methadone, Etizolam, Pregabalin</t>
  </si>
  <si>
    <t>Morphine, Mirtazapine, Diazepam, Alcohol</t>
  </si>
  <si>
    <t>Heroin, Diclazepam, Cocaine</t>
  </si>
  <si>
    <t>Dihydrocodeine, Gabapentin, Etizolam</t>
  </si>
  <si>
    <t>Diazepam, Gabapentin, Heroin</t>
  </si>
  <si>
    <t>Buprenorphine, Etizolam, Alcohol</t>
  </si>
  <si>
    <t>Chlorpheniramine</t>
  </si>
  <si>
    <t>Buprenorphine, Methadone, Etizolam, Diazepam, Diclazepam</t>
  </si>
  <si>
    <t>Heroin, Buprenorphine, Etizolam</t>
  </si>
  <si>
    <t>Diazepam, Paracetamol</t>
  </si>
  <si>
    <t>Sertraline, Alcohol</t>
  </si>
  <si>
    <t>Mirtazapine, Alcohol</t>
  </si>
  <si>
    <t>Heroin, Oxycodone, Etizolam, Diazepam</t>
  </si>
  <si>
    <t>Etizolam, Diclazepam, Methadone, Dihydrocodeine</t>
  </si>
  <si>
    <t>Codeine, Pregabalin, Cocaine</t>
  </si>
  <si>
    <t>Tramadol, Morphine, Gabapentin, Promethazine, Diclazepam, Cannabis</t>
  </si>
  <si>
    <t>Methadone, Morphine, Dihydrocodeine, Etizolam, Pregabalin</t>
  </si>
  <si>
    <t>Methadone, Etizolam, Morphine, Pregabalin</t>
  </si>
  <si>
    <t>Mirtazapine, Levetiracetam</t>
  </si>
  <si>
    <t>Heroin, Methadone, Pregabalin, Etizolam</t>
  </si>
  <si>
    <t>Methadone, Etizolam, Alcohol</t>
  </si>
  <si>
    <t>Diazepam, Amitriptyline, Sertraline, Cyclizine</t>
  </si>
  <si>
    <t>Diazepam, Citalopram, Paracetamol, Cannabis, Alcohol</t>
  </si>
  <si>
    <t>Methadone, Etizolam, Cocaine, Unspecified solvent</t>
  </si>
  <si>
    <t>Methadone, Dihydrocodeine, Benzodiazepine, Delorazepam, Alprazolam, Etizolam</t>
  </si>
  <si>
    <t>Cyclizine, Mirtazapine, Chlorpheniramine, Codeine</t>
  </si>
  <si>
    <t>Etizolam, Morphine</t>
  </si>
  <si>
    <t>Heroin, Gabapentin, Diclazepam, Methadone</t>
  </si>
  <si>
    <t>Dihydrocodeine, Mirtazapine, Cannabis</t>
  </si>
  <si>
    <t>Methadone, Etizolam, Gabapentin, Morphine, Cocaine</t>
  </si>
  <si>
    <t>Codeine</t>
  </si>
  <si>
    <t>Methadone, Etizolam, Morphine</t>
  </si>
  <si>
    <t>Gabapentin, Benzodiazepine</t>
  </si>
  <si>
    <t>Methadone, Benzodiazepine, Amphetamine, Etizolam, Delorazepam, Diazepam</t>
  </si>
  <si>
    <t>Quetiapine, Sertraline</t>
  </si>
  <si>
    <t>Heroin, Methadone, Benzodiazepine, Etizolam, Delorazepam</t>
  </si>
  <si>
    <t>Mirtazapine, Diazepam, Cannabis</t>
  </si>
  <si>
    <t>Dihydrocodeine, Mirtazapine</t>
  </si>
  <si>
    <t>Paracetamol, Pregabalin</t>
  </si>
  <si>
    <t>Mirtazapine, Paracetamol</t>
  </si>
  <si>
    <t>Dothiepin, Mirtazapine</t>
  </si>
  <si>
    <t>Methadone, Buprenorphine, Diclazepam, Cocaine</t>
  </si>
  <si>
    <t>Methadone, Pregabalin, Tramadol, Morphine, Etizolam, Delorazepam</t>
  </si>
  <si>
    <t>Morphine, Heroin, Etizolam</t>
  </si>
  <si>
    <t>Sertraline, Nefopam</t>
  </si>
  <si>
    <t>Etizolam, Alcohol</t>
  </si>
  <si>
    <t>Lamotrigine, Mirtazapine, Pregabalin</t>
  </si>
  <si>
    <t>Dihydrocodeine, Morphine, Gabapentin, Diclazepam</t>
  </si>
  <si>
    <t>Heroin, Dihydrocodeine, Etizolam</t>
  </si>
  <si>
    <t>Diazepam, Cannabis</t>
  </si>
  <si>
    <t>Methadone, Diazepam, Pregabalin, Gabapentin, MDMA, MDA, Ethylene, Diclazepam, Cloxazolam, Alcohol</t>
  </si>
  <si>
    <t>Morphine, Methadone, Gabapentin, Etizolam</t>
  </si>
  <si>
    <t>Mirtazapine, Paracetamol, Cannabis, Alcohol</t>
  </si>
  <si>
    <t>Gabapentin, Diazepam, Cannabis, alcohol</t>
  </si>
  <si>
    <t>Methadone, Pregabalin, Mirtazapine, Diazepam, Diclazepam</t>
  </si>
  <si>
    <t>Cocaine, Buprenorphine, Diclazepam, Etizolam</t>
  </si>
  <si>
    <t>Methadone, Ivermectin, Etizolam</t>
  </si>
  <si>
    <t>Codeine, Citalopram, Etizolam</t>
  </si>
  <si>
    <t>Cannabis, Paracetamol, Alcohol</t>
  </si>
  <si>
    <t>Pregabalin, Diazepam, Amitriptyline</t>
  </si>
  <si>
    <t>Dihydrocodeine, Flubromazepam, Pyrazolam, Hydrocodone</t>
  </si>
  <si>
    <t>Sertraline, Quetiapine, Cannabis</t>
  </si>
  <si>
    <t>Etizolam, Pregabalin, Alcohol</t>
  </si>
  <si>
    <t>Morphine, Heroin, Methadone, Diclazepam, Delorazepam</t>
  </si>
  <si>
    <t>Diclazepam, Etizolam, Alcohol</t>
  </si>
  <si>
    <t>Benzodiazepine, Diclazepam, Delorazepam, MDMA, Ecstasy</t>
  </si>
  <si>
    <t>Morphine, Amphetamine, Gabapentin, Diazepam, Olanzapine, Amitriptyline, Mitragynine, Zopiclone, Alcohol</t>
  </si>
  <si>
    <t>MDMA. MDA, 4F-EPH</t>
  </si>
  <si>
    <t>Lignocaine, Alcohol</t>
  </si>
  <si>
    <t>Heroin, AKB48</t>
  </si>
  <si>
    <t>MXP</t>
  </si>
  <si>
    <t>Citalopram, Cannabis, Alcohol</t>
  </si>
  <si>
    <t>Morphine, MXP</t>
  </si>
  <si>
    <t>MDMA, PMMA, PMA</t>
  </si>
  <si>
    <t>PMMA, PMA, Amphetamine</t>
  </si>
  <si>
    <t>MDMB-CHMICA</t>
  </si>
  <si>
    <t>Heroin, Methadone, Gabapentin, Etizolam, Pyrazolam, Mexedrone</t>
  </si>
  <si>
    <t>Fentanyl, Methadone</t>
  </si>
  <si>
    <t>Amitriptyline, Diazepam, Gabapentin, Etizolam</t>
  </si>
  <si>
    <t>Heroin, Cocaine</t>
  </si>
  <si>
    <t>Paracetamol, Gabapentin, Etizolam, Mirtazapine</t>
  </si>
  <si>
    <t>Heroin, Methadone</t>
  </si>
  <si>
    <t>Pregabalin, Gabapentin, Diazepam, Phenazepam, Cannabis</t>
  </si>
  <si>
    <t>Heroin</t>
  </si>
  <si>
    <t>Dihydrocodeine, Etizolam, Cannabis, Alcohol</t>
  </si>
  <si>
    <t>Heroin, Methadone, Pregabalin, Cocaine</t>
  </si>
  <si>
    <t>Diclazepam, Gabapentin</t>
  </si>
  <si>
    <t>Diclazepam, Cannabis</t>
  </si>
  <si>
    <t>Diazepam, Etizolam</t>
  </si>
  <si>
    <t>Diazepam, Etizolam, Delorazepam, Lorazepam</t>
  </si>
  <si>
    <t>Diazepam, Etizolam, Cannabis</t>
  </si>
  <si>
    <t>Etizolam, Diazepam, Alcohol</t>
  </si>
  <si>
    <t>Mirtazapine, Olanzapine, Etizolam, Citalopram</t>
  </si>
  <si>
    <t>Heroin, Methadone, Cocaine</t>
  </si>
  <si>
    <t>Diazepam, Diclazepam, Alcohol</t>
  </si>
  <si>
    <t>Etizolam, Diazepam, Cannabis, Alcohol</t>
  </si>
  <si>
    <t>heroin, Methadone, Buprenorphine</t>
  </si>
  <si>
    <t>Pregabalin, Temazepam, Lorazepam, Etizolam, Alcohol</t>
  </si>
  <si>
    <t>Gabapentin, Mirtazapine, Flupenthixol, Etizolam</t>
  </si>
  <si>
    <t>Heroin, Methadone, Gabapentin</t>
  </si>
  <si>
    <t>Etizolam, Chlorpromazine, Cannabis, Mirtazapine</t>
  </si>
  <si>
    <t>Methadone, Pregabalin, Cocaine</t>
  </si>
  <si>
    <t>Diazepam, Etizolam, Quetiapine</t>
  </si>
  <si>
    <t>Heroin, Alcohol</t>
  </si>
  <si>
    <t>Diclazepam, Diazepam, Dihydrocodeine, Mirtazapine</t>
  </si>
  <si>
    <t>Oxycodone, Amitriptyline, Venlafaxine, Cocaine</t>
  </si>
  <si>
    <t>Etizolam, Diclazepam</t>
  </si>
  <si>
    <t>Methadone, Alcohol</t>
  </si>
  <si>
    <t>Diclazepam, Fluoxetine, Propranolol</t>
  </si>
  <si>
    <t>Diclazepam, Sertraline</t>
  </si>
  <si>
    <t>Diazepam, Pregabalin, Trazodone, Etizolam</t>
  </si>
  <si>
    <t>Amitriptyline, Diazepam, Etizolam, Gabapentin, Dihydrocodeine</t>
  </si>
  <si>
    <t>Dihydrocodeine, Methadone, Heroin</t>
  </si>
  <si>
    <t>Citalopram, Amitriptyline, Diazepam, Clorazepam, Cannabis</t>
  </si>
  <si>
    <t>Etizolam, Paracetamol, Alcohol</t>
  </si>
  <si>
    <t>Diazepam, Diclazepam, Cannabis, Alcohol</t>
  </si>
  <si>
    <t>Methadone, Etizolam, Dihydrocodeine, Cannabis</t>
  </si>
  <si>
    <t>Etizolam, Benzodiazepine</t>
  </si>
  <si>
    <t>Gabapentin, Methadone, Heroin</t>
  </si>
  <si>
    <t>Etizolam, Diazepam, Cocaine, Cannabis</t>
  </si>
  <si>
    <t>Mirtazapine, Diazepam, Etizolam</t>
  </si>
  <si>
    <t>Morphine, MDMA</t>
  </si>
  <si>
    <t>Codeine, Flupentixol, Etizolam, Cannabis</t>
  </si>
  <si>
    <t>Cocaine, Diclazepam, MDMA, Ecstasy, Mirtazapine, Sertraline</t>
  </si>
  <si>
    <t>Etizolam, Amitriptyline</t>
  </si>
  <si>
    <t>Tramadol, Gabapentin, Methadone, Cocaine</t>
  </si>
  <si>
    <t>Diclazepam, Venlafaxine, Mirtazapine</t>
  </si>
  <si>
    <t>Heroin, Methadone, Sertraline</t>
  </si>
  <si>
    <t>Etizolam, Diazepam, Gabapentin, Mirtazapine, Amitriptyline</t>
  </si>
  <si>
    <t>Etizolam, Valproic acid, Lamotrigine</t>
  </si>
  <si>
    <t>Lorazepam, Etizolam</t>
  </si>
  <si>
    <t>Etizolam, Delorazepam, Mirtazapine, Alcohol</t>
  </si>
  <si>
    <t>Amphetamine, MDMA</t>
  </si>
  <si>
    <t>Diclazepam, Cannabis, Alcohol</t>
  </si>
  <si>
    <t>Co-codamol, Codeine, Paracetamol</t>
  </si>
  <si>
    <t>Sertraline, Diazepam, Etizolam, Alcohol</t>
  </si>
  <si>
    <t>Dihydrocodeine, Gabapentin, Amitriptyline</t>
  </si>
  <si>
    <t>Etizolam, Oxazepam, Cannabis, Alcohol</t>
  </si>
  <si>
    <t>Morphine, Methadone</t>
  </si>
  <si>
    <t>Diclazepam, Quetiapine, Diazepam, Alcohol</t>
  </si>
  <si>
    <t>Diazepam, Diclazepam, Etizolam, Dihydrocodeine, Alcohol</t>
  </si>
  <si>
    <t>Etizolam, Sertraline, Diazepam</t>
  </si>
  <si>
    <t>Morphine, Methadone, Gabapentin, Alcohol</t>
  </si>
  <si>
    <t>Sertraline, Olanzapine, Etizolam</t>
  </si>
  <si>
    <t>Gabapentin, Methadone</t>
  </si>
  <si>
    <t>Amitriptyline, Etizolam, Mirtazapine, Alcohol</t>
  </si>
  <si>
    <t>Heroin, Gabapentin</t>
  </si>
  <si>
    <t>Diazepam, Etizolam, Temazepam</t>
  </si>
  <si>
    <t>Methadone, Codeine, Chlorpromazine, Benzodiazepine, Alprazolam, Diazepam, Diclazepam, Cloxazolam</t>
  </si>
  <si>
    <t>Promethazine, Etizolam, Alcohol</t>
  </si>
  <si>
    <t>Morphine</t>
  </si>
  <si>
    <t>Etizolam, Cannabis</t>
  </si>
  <si>
    <t>Methadone, Gabapentin</t>
  </si>
  <si>
    <t>Etizolam, Diazepam, Cannabis</t>
  </si>
  <si>
    <t>Morphine, Alcohol</t>
  </si>
  <si>
    <t>Dihydrocodeine, Pregabalin, Etizolam</t>
  </si>
  <si>
    <t>Dihydrocodeine, Pregabalin</t>
  </si>
  <si>
    <t>Amphetamine, Diazepam, Diclazepam, Olanzapine, Cannabis</t>
  </si>
  <si>
    <t>Morphine, Heroin, Methadone</t>
  </si>
  <si>
    <t>Diclazepam, Morphine, Diazepam, Mirtazapine, Olanzapine, Buprenorphine</t>
  </si>
  <si>
    <t>Number reported</t>
  </si>
  <si>
    <t>per million</t>
  </si>
  <si>
    <r>
      <t>for latest year</t>
    </r>
    <r>
      <rPr>
        <b/>
        <vertAlign val="superscript"/>
        <sz val="10"/>
        <color theme="1"/>
        <rFont val="Arial"/>
        <family val="2"/>
      </rPr>
      <t>2</t>
    </r>
  </si>
  <si>
    <r>
      <t>population</t>
    </r>
    <r>
      <rPr>
        <b/>
        <vertAlign val="superscript"/>
        <sz val="10"/>
        <color theme="1"/>
        <rFont val="Arial"/>
        <family val="2"/>
      </rPr>
      <t>2</t>
    </r>
  </si>
  <si>
    <t>Belgium</t>
  </si>
  <si>
    <t>Bulgaria</t>
  </si>
  <si>
    <t>Czech Republic</t>
  </si>
  <si>
    <t>Denmark</t>
  </si>
  <si>
    <t>Germany</t>
  </si>
  <si>
    <t>Estonia</t>
  </si>
  <si>
    <t>Ireland</t>
  </si>
  <si>
    <t>Greece</t>
  </si>
  <si>
    <t>Spain</t>
  </si>
  <si>
    <t>France</t>
  </si>
  <si>
    <t>Croatia</t>
  </si>
  <si>
    <t>Italy</t>
  </si>
  <si>
    <t>Cyprus</t>
  </si>
  <si>
    <t>Latvia</t>
  </si>
  <si>
    <t>Lithuania</t>
  </si>
  <si>
    <t>Luxembourg</t>
  </si>
  <si>
    <t>Hungary</t>
  </si>
  <si>
    <t>Malta</t>
  </si>
  <si>
    <t>Netherlands</t>
  </si>
  <si>
    <t>Austria</t>
  </si>
  <si>
    <t>Poland</t>
  </si>
  <si>
    <t>Portugal</t>
  </si>
  <si>
    <t>Romania</t>
  </si>
  <si>
    <t>Slovenia</t>
  </si>
  <si>
    <t>Slovakia</t>
  </si>
  <si>
    <t>Finland</t>
  </si>
  <si>
    <t>Sweden</t>
  </si>
  <si>
    <r>
      <t>United Kingdom</t>
    </r>
    <r>
      <rPr>
        <vertAlign val="superscript"/>
        <sz val="10"/>
        <color theme="1"/>
        <rFont val="Arial"/>
        <family val="2"/>
      </rPr>
      <t>3</t>
    </r>
  </si>
  <si>
    <t>European Union</t>
  </si>
  <si>
    <t>Turkey</t>
  </si>
  <si>
    <t>Norway</t>
  </si>
  <si>
    <t>EU, Turkey and Norway</t>
  </si>
  <si>
    <r>
      <t>Scotland</t>
    </r>
    <r>
      <rPr>
        <vertAlign val="superscript"/>
        <sz val="10"/>
        <color theme="1"/>
        <rFont val="Arial"/>
        <family val="2"/>
      </rPr>
      <t>3</t>
    </r>
  </si>
  <si>
    <t>(which were corrected in July 2016)</t>
  </si>
  <si>
    <t>https://www.nrscotland.gov.uk/statistics-and-data/statistics/statistics-by-theme/population/population-estimates/mid-year-population-estimates/mid-2015-and-corrected-mid-2012-to-mid-2014/mid-2012-mid-2013-and-mid-2014-corrected-tables</t>
  </si>
  <si>
    <t>derived from tables which are available on the NRS website</t>
  </si>
  <si>
    <t>mid-2014 population aged 15-64</t>
  </si>
  <si>
    <r>
      <t>Council area</t>
    </r>
    <r>
      <rPr>
        <vertAlign val="superscript"/>
        <sz val="10"/>
        <rFont val="Arial"/>
        <family val="2"/>
      </rPr>
      <t xml:space="preserve"> 6</t>
    </r>
  </si>
  <si>
    <t>The figures for 2008 onwards are on the first basis - i.e. basis (a) - which has been the standard basis for figures for individual drugs with effect from the "... in 2009" edition.</t>
  </si>
  <si>
    <t>Calculate Scottish rate for Table EMCDDA</t>
  </si>
  <si>
    <t>1) More than one drug may be reported per death. These are mentions of each drug, and should not be added to give total deaths.                                                                                               Part (i) counts only drugs which, the pathologist believed, were implicated in, or potentially contributed to, the cause of death.                                                                                                  Part (ii) counts all the drugs which the pathologist found to be present in the body, including those which the pathologist did not consider to have had any direct contribution to the death.</t>
  </si>
  <si>
    <t>1) The coding rules were changed with effect from the start of 2011, as explained in paragraph 2.6 of the commentary. Briefly, 'drug abuse' deaths from 'acute intoxication' were previously counted under 'mental and behavioural disorders due to psychoactive substance use' (unless they were known to be due to intentional self-harm or assault). They are now counted under the appropriate 'poisoning' category. For example, if the cause of death of a known drug abuser was given as 'adverse effects of heroin' (and it was not intentional self-harm or assault), the underlying cause of death would be coded as follows:</t>
  </si>
  <si>
    <t>1) Part (i) of this table gives the number of deaths for which each of the specified drugs was the only drug which was found to be present in the body. For example, a death for which:                                                                                                        (a) both cocaine and alcohol were implicated would be counted twice: once under 'cocaine' and once under 'alcohol';                                                                                                                                                                                                                    (b) both cocaine and alcohol were implicated, and methadone was found to be present in the body but was not considered to have had any direct contribution to the death, would not be counted at all in the upper part of the table.                                The final column of part (i) gives the number of drug-related deaths for which alcohol was found to be present in the body together with only one drug.</t>
  </si>
  <si>
    <t xml:space="preserve">Part (ii) of this table gives the number of deaths for which each of the specified drugs was the only drug which was considered to have been implicated in, or potentially contributed, to the cause of death. The pathologist may have reported that other drugs were present in the body - but, if so, the pathologist did not consider that they had any direct contribution to the death. </t>
  </si>
  <si>
    <t>The final column of part (ii) gives the number of drug-related deaths for which alcohol was thought, by the pathologist, to be implicated in the cause of death together with only one drug. For example, a death for which:                                                   (a) both cocaine and alcohol were implicated would be counted twice: once under 'cocaine' and once under 'alcohol'.                                                                                                                                                                                                                    (b) both cocaine and alcohol were implicated, and methadone was found to be present in the body but was not considered to have had any direct contribution to the death, would also be counted under 'cocaine' and 'alcohol' (but it would not be counted under 'methadone').                                                                                                                                                                                                                                                                                                                                                                   (c) cocaine, methadone and alcohol were all implicated would not be counted at all in this table.</t>
  </si>
  <si>
    <t xml:space="preserve">1) Estimates of problem drug users aged 15 to 64, as published by the Information Services Division (ISD) of NHS National Services Scotland - REVISED estimates, as published by ISD on 4 March 2016. Some of the estimates are subject to potentially large percentage margins of error, as indicated by the 95% Confidence Intervals. </t>
  </si>
  <si>
    <t>10) Any opiate or opioid, including (e.g.) co-codamol, codeine, dihydrocodeine, heroin, methadone, morphine, oxycodone and tramadol.</t>
  </si>
  <si>
    <t xml:space="preserve">A drug-related death for which National Records of Scotland (NRS) was told that only one drug (and, perhaps, alcohol) was found to be present, and for which NRS was not told that it was considered to have been implicated in (or potentially contributed to) the cause of the death, will be counted in part (i) of the table but not in part (ii).                                                                                                                                                                                                                                                          As a result, an occasional figure in part (i) of the table may be larger than the corresponding figure in part (ii) of the table. </t>
  </si>
  <si>
    <t xml:space="preserve">Note:  </t>
  </si>
  <si>
    <t>The EMCDDA's Table A6 includes the following footnote:                                             Caution is required when comparing drug-induced deaths due to issues of coding, coverage and under-reporting in some countries.</t>
  </si>
  <si>
    <r>
      <t>(</t>
    </r>
    <r>
      <rPr>
        <b/>
        <sz val="10"/>
        <rFont val="Arial"/>
        <family val="2"/>
      </rPr>
      <t>Note:</t>
    </r>
    <r>
      <rPr>
        <sz val="10"/>
        <rFont val="Arial"/>
        <family val="2"/>
      </rPr>
      <t xml:space="preserve"> youngest and oldest age-groups are included in the 'all ages' figures, but do not appear in the table)</t>
    </r>
  </si>
  <si>
    <t>leave as '2011-2015' average, to give 'deaths circa 2013' relative to 'problem drug users circa 12/13'</t>
  </si>
  <si>
    <t>3) For example; amitriptyline, citalopram, dothiepin, fluoexetine, prothaiaden.</t>
  </si>
  <si>
    <t>4) For example; chlorpromazine, clozapine, olanzapine.</t>
  </si>
  <si>
    <t>11) For example; co-codamol or co-proxamol, or mention of dextropropoxyphene or propoxyphene (even if there is no mention of paracetamol or a compound analgesic).</t>
  </si>
  <si>
    <t>7) For example one or more of APB, API and BZP were present.</t>
  </si>
  <si>
    <t>Note:</t>
  </si>
  <si>
    <t>1) to 5) refer to the corresponding footnotes to Table HB5.</t>
  </si>
  <si>
    <t>2) Including, for example, deaths caused by infections that resulted from the use of heroin which was contaminated by, say, anthrax.</t>
  </si>
  <si>
    <t>3) Including, for example, accidental deaths which were caused by the use of drugs which were not controlled at the time, such as those before 16 April 2010 which resulted from using mephedrone (assuming that no controlled drugs were found in the body).</t>
  </si>
  <si>
    <t>2) This is within the Drug Strategy 'baseline' definition, as implemented by National Records of Scotland                                                                                                                                                    * apart, perhaps, from alcohol. For example, a death for which mephedrone and alcohol were the only substances that were implicated in the death would be counted under 'NPS the only substance(s) implicated in the death'.                                                                                                                                                                                                                                                        ** apart, perhaps, from alcohol.</t>
  </si>
  <si>
    <t>2) This is within the Drug Strategy 'baseline' definition, as implemented by National Records of Scotland.</t>
  </si>
  <si>
    <t>1) As defined by the European Monitoring Centre for Drugs and Drug Addiction (EMCDDA).</t>
  </si>
  <si>
    <t>3) Public Health England advised NRS that the figures for the UK are for 2014 - so, for consistency, NRS has used Scotland's figures for that year.</t>
  </si>
  <si>
    <t>(a) up to 2010 - as 'F11 - mental and behavioural disorders due to use of opioids'.</t>
  </si>
  <si>
    <t>(b) from 2011 - the appropriate 'poisoning' category, such as 'X42 - accidental poisoning by and exposure to narcotics and psychodysleptics (hallucinogens) not elsewhere classified'.</t>
  </si>
  <si>
    <t>1) More than one drug may be reported per death. These are mentions of each drug, and should not be added to give total deaths. Up to 2007, some pathologists reported only those drugs which they thought caused, or contributed to, the death. From 2008, they report separately:                                                                                                                                                                                                                                                                                                                          (a) drugs which were implicated in, or which potentially contributed to the cause of death; and                                                                                                                                                                                                                                     (b) other drugs which were present but which were not considered to have had any direct contribution to the death.                                                                                                                                                                                               The figures for 2008 onwards are on the first basis - That is basis (a) - which became the standard basis for figures for individual drugs with effect from "Drug-related Deaths in Scotland in 2009'. There may be other differences between years and/or areas in the way in which the information was produced - more information can be found in Section 2 of the commentary.</t>
  </si>
  <si>
    <t>6) For example; co-codamol.</t>
  </si>
  <si>
    <t xml:space="preserve">5) For example; diazepam and temazepam. </t>
  </si>
  <si>
    <t>7) For example; co-dydramol.</t>
  </si>
  <si>
    <t>9) This is one or more of heroin/diamorphine, morphine, methadone and buprenorphine.</t>
  </si>
  <si>
    <r>
      <t xml:space="preserve">(i) </t>
    </r>
    <r>
      <rPr>
        <sz val="10"/>
        <color rgb="FF000000"/>
        <rFont val="Arial"/>
        <family val="2"/>
      </rPr>
      <t>(continued)</t>
    </r>
    <r>
      <rPr>
        <b/>
        <sz val="10"/>
        <color rgb="FF000000"/>
        <rFont val="Arial"/>
        <family val="2"/>
      </rPr>
      <t xml:space="preserve"> Deaths for which one or more NPSs were implicated in, or potentially contributed to, the death</t>
    </r>
  </si>
  <si>
    <r>
      <t xml:space="preserve">(ii) </t>
    </r>
    <r>
      <rPr>
        <sz val="10"/>
        <color rgb="FF000000"/>
        <rFont val="Arial"/>
        <family val="2"/>
      </rPr>
      <t>(continued)</t>
    </r>
    <r>
      <rPr>
        <b/>
        <sz val="10"/>
        <color rgb="FF000000"/>
        <rFont val="Arial"/>
        <family val="2"/>
      </rPr>
      <t xml:space="preserve"> Deaths for which NPSs were present but were NOT considered to have contributed to the death</t>
    </r>
  </si>
  <si>
    <t>1) The coding rules were changed with effect from the start of 2011, as explained in paragraph 2.6 of the commentary. Briefly, 'drug abuse' deaths from 'acute intoxication' were previously counted under 'mental and behavioural disorders due to psychoactive substance use' (unless they were known to be due to intentional self-harm or assault). They are now counted under the appropriate 'poisoning' category. For example, if the cause of death of a known drug abuser was given as 'adverse effects of heroin' (and it was not intentional self-harm or assault), the underlying cause of death would be coded as follows:                                                                                                                                                (a) up to 2010 - as 'F11 - mental and behavioural disorders due to use of opioids'.                                                                                                       (b) from 2011 - the appropriate 'poisoning' category, such as 'X42 - accidental poisoning by and exposure to narcotics and psychodysleptics (hallucinogens) not elsewhere classified'.</t>
  </si>
  <si>
    <t xml:space="preserve">Almost all the deaths which are counted in part (i) of the table are also counted in part (ii) of the table.  </t>
  </si>
  <si>
    <r>
      <rPr>
        <b/>
        <sz val="8"/>
        <rFont val="Arial"/>
        <family val="2"/>
      </rPr>
      <t>Note</t>
    </r>
    <r>
      <rPr>
        <sz val="8"/>
        <rFont val="Arial"/>
        <family val="2"/>
      </rPr>
      <t xml:space="preserve">: </t>
    </r>
  </si>
  <si>
    <t>3) This is any kind of drug other than an opiate or opioid, a benzodiazepine, cocaine, an ecstasy-type drug or an amphetamine.</t>
  </si>
  <si>
    <t>5) An occasional figure for Scotland may differ slightly from the corresponding 5-year average in Table 8, because the latter was calculated simply by taking the average of the figures for Scotland for each of the five individual years (rather than by applying the method described in footnote 1 to the figures for Scotland).</t>
  </si>
  <si>
    <t xml:space="preserve">6) The alphabetical order of the councils has changed due to the adoption of the preferred forms of reference for the Edinburgh and Western Isles areas. Previous versions of this table used the forms 'Edinburgh, City of' and 'Eilean Siar'.        
</t>
  </si>
  <si>
    <t>Note:                                                                                                                                                                                                The remaining spreadsheets in this workbook do not contain published tables: some hold various numbers which were used to calculate certain figures which appear in the published tables others hold various numbers which are referred to in the text but are not shown in any of the tables.</t>
  </si>
  <si>
    <t>For example, referring to 'unknown drug', although that does not appear in the look-up table, because there have been no cases of it yet.</t>
  </si>
  <si>
    <r>
      <t>(</t>
    </r>
    <r>
      <rPr>
        <b/>
        <sz val="10"/>
        <rFont val="Arial"/>
        <family val="2"/>
      </rPr>
      <t>Note</t>
    </r>
    <r>
      <rPr>
        <sz val="10"/>
        <rFont val="Arial"/>
        <family val="2"/>
      </rPr>
      <t xml:space="preserve">: This does not cover other possible ways of saying the same kind of thing - </t>
    </r>
  </si>
  <si>
    <t>(The 'main' drugs being the ones that are listed in Table 3, with the exception of alcohol.)</t>
  </si>
  <si>
    <t>(Break in series between 2007 and 2008, due to introduction of new 'ME4' form in 2008.)</t>
  </si>
  <si>
    <t>For the '… in 2014' edition, the figures for 2000 onwards were revised from those that were used in the '… in 2013' edition, because more drugs are listed in Table 3.</t>
  </si>
  <si>
    <t>Drug-deaths aged 15-64 using the EMCDDA definition registered in Scotland in 2014 as supplied on 2 October 2015 to PHE for UK return to EMCDDA</t>
  </si>
  <si>
    <t>SO:                                                        rate per million population aged 15-64</t>
  </si>
  <si>
    <t>1) The coding rules were changed with effect from the start of 2011, as explained in paragraph 2.6 of the commentary. Briefly, 'drug abuse' deaths from 'acute intoxication' were previously counted under 'mental and behavioural disorders due to psychoactive substance use' (unless they were known to be due to intentional self-harm or assault). They are now counted under the appropriate 'poisoning' category. For example, if the cause of death of a known drug abuser was given as 'adverse effects of heroin' (and it was not intentional self-harm or assault), the underlying cause of death would be coded as follows: (a) up to 2010 - as 'F11 - mental and behavioural disorders due to use of opioids'.                                                                                                                         (b) from 2011 - the appropriate 'poisoning' category, such as 'X42 - accidental poisoning by and exposure to narcotics and psychodysleptics (hallucinogens) not elsewhere classified'.                                                                                                                                                                                                          National Records of Scotland has estimated what the figures for 2016 would have been, had the data been coded using the old rules.</t>
  </si>
  <si>
    <t>Figures in red are from the new database - refer to paragraph A4 in Annex A.</t>
  </si>
  <si>
    <t>Consistent series of drug-related deaths - 'extra' deaths and which of the drugs that were present for each of the 'extra' deaths meant that they were counted in the consistent series: 2000 to 2016</t>
  </si>
  <si>
    <t>Consistent series of drug-related deaths - 'extra' deaths by sex and age: 2000 to 2016</t>
  </si>
  <si>
    <t>'Drug-induced' deaths aged 15-64: reported number and rate per million, latest year's figures</t>
  </si>
  <si>
    <t>Drug-related deaths by council area, 2006 - 2016 (with averages for 2002-2006 and 2012-2016)</t>
  </si>
  <si>
    <t>Drug-related deaths by underlying cause of death and council area, 2016</t>
  </si>
  <si>
    <t>Drug-related deaths by selected drugs reported and council area, 2016</t>
  </si>
  <si>
    <t>Drug-related deaths per 1,000 population, council areas, annual averages for 2012 to 2016</t>
  </si>
  <si>
    <t>Drug-related deaths by council area: average for 2011 to 2015, and relative to the estimated number of problem drug users in 2012/13</t>
  </si>
  <si>
    <t>Drug-related deaths per 1,000 problem drug users - council areas</t>
  </si>
  <si>
    <t>Extra' deaths counted in consistent series 3</t>
  </si>
  <si>
    <t>2) Broadly speaking, counting deaths on the basis of the classification of the drugs at the end of the latest year which is covered by the publication (rather than on the standard definition basis of the classification at the time of the death). Refer to Annex F for the full definition. The year 2000 is the first for which a 'consistent series' figure is available, because that is the first year in National Records of Scotland's (NRS) current drug-related deaths database.</t>
  </si>
  <si>
    <t>3) This includes deaths which are counted in the consistent series but are not counted in the standard definition.</t>
  </si>
  <si>
    <t>4) Percentage of the total number of drug-related deaths on the basis of the standard definition.</t>
  </si>
  <si>
    <t>2) The statistics for each area are based on the boundaries that apply with effect from 1 April 2014. Earlier years' figures show what the numbers would have been had the new boundaries applied in those years. For 2001, 2003 and 2006, there are differences of one or two between the overall total for the year and the sum of the figures for the individual areas. This is due to the use of a new database - further information can be found in Annex A, paragraph A4.</t>
  </si>
  <si>
    <t xml:space="preserve">4) Broadly speaking, the additional deaths which would be counted on the basis of the classification of the drugs at the end of the latest year which is covered by the publication (rather than on the standard definition basis of the classification at the time of the death).  Refer to Annex F for the full definition.  </t>
  </si>
  <si>
    <t>1) The coding rules were changed with effect from the start of 2011, as explained in paragraph 2.6 of the commentary. Briefly, 'drug abuse' deaths from 'acute intoxication' were previously counted under 'mental and behavioural disorders due to psychoactive substance use' (unless they were known to be due to intentional self-harm or assault). They are now counted under the appropriate 'poisoning' category.                                                                                                For example, if the cause of death of a known drug abuser was given as 'adverse effects of heroin' (and it was not intentional self-harm or assault), the underlying cause of death would be coded as follows:                                                                                                                                                                        (a) up to 2010 - as 'F11 - mental and behavioural disorders due to use of opioids'.                                                                                                                             (b) from 2011 - the appropriate 'poisoning' category, such as 'X42 - accidental poisoning by and exposure to narcotics and psychodysleptics (hallucinogens) not elsewhere classified'.</t>
  </si>
  <si>
    <t xml:space="preserve">1) More than one drug may be reported per death. These are mentions of each drug, and should not be added to give total deaths. Up to 2007, some pathologists reported only those drugs which they thought caused, or contributed to, the death. With effect from 2008, pathologists report separately (a) drugs which were implicated in, or which potentially contributed to, the cause of death and (b) other drugs which were present but which were not considered to have had any direct contribution to the death. The figures in this table are on the first basis - i.e. basis (a) - which has been the standard basis for figures for individual drugs with effect from 'Drug-related Deaths in Scotland in 2009'. There may be other differences between years and/or areas in the way in which the information was produced - more information can be found in Section 2 of the commentary.                                                                                                                                                                         </t>
  </si>
  <si>
    <t xml:space="preserve">The figures for each area are based on the Board boundaries that apply with effect from 1 April 2014.  </t>
  </si>
  <si>
    <r>
      <rPr>
        <b/>
        <sz val="8"/>
        <rFont val="Arial"/>
        <family val="2"/>
      </rPr>
      <t xml:space="preserve">Note </t>
    </r>
    <r>
      <rPr>
        <sz val="8"/>
        <rFont val="Arial"/>
        <family val="2"/>
      </rPr>
      <t xml:space="preserve"> </t>
    </r>
  </si>
  <si>
    <t xml:space="preserve">Note  </t>
  </si>
  <si>
    <t>The numbers of drug-related deaths for each area are based on the Board boundaries that apply with effect from 1 April 2014.</t>
  </si>
  <si>
    <t>Note</t>
  </si>
  <si>
    <t>These figures were calculated using the annual average number of drug-deaths for 2011-2015 and the estimated numbers of problem drug users for 2012/13 The 'error bars' indicate the likely ranges of values - refer to the text.</t>
  </si>
  <si>
    <r>
      <t>Table C2: Drug-related deaths by underlying cause of death</t>
    </r>
    <r>
      <rPr>
        <b/>
        <vertAlign val="superscript"/>
        <sz val="12"/>
        <rFont val="Arial"/>
        <family val="2"/>
      </rPr>
      <t>1</t>
    </r>
    <r>
      <rPr>
        <b/>
        <sz val="12"/>
        <rFont val="Arial"/>
        <family val="2"/>
      </rPr>
      <t xml:space="preserve"> and council area, 2016                  </t>
    </r>
  </si>
  <si>
    <r>
      <t>Table C3: Drug-related deaths by selected drugs reported</t>
    </r>
    <r>
      <rPr>
        <b/>
        <vertAlign val="superscript"/>
        <sz val="12"/>
        <rFont val="Arial"/>
        <family val="2"/>
      </rPr>
      <t>1</t>
    </r>
    <r>
      <rPr>
        <b/>
        <sz val="12"/>
        <rFont val="Arial"/>
        <family val="2"/>
      </rPr>
      <t xml:space="preserve"> and council area, 2016</t>
    </r>
  </si>
  <si>
    <t>1) More than one drug may be reported per death. These are mentions of each drug, and should not be added to give total deaths. Up to 2007, some pathologists reported only those drugs which they thought caused, or contributed to, the death. With effect from 2008, pathologists report separately (a) drugs which were implicated in, or which potentially contributed to, the cause of death and (b) other drugs which were present but which were not considered to have had any direct contribution to the death. The figures in this table are on the first basis - i.e. basis (a) which has been the standard basis for the figures for individual drugs with effect from 'Drug-related Deaths in Scotland in 2009'                There may be other differences between years and/or areas in the way in which the information was produced - more information can be found in Section 2 of the commentary.</t>
  </si>
  <si>
    <r>
      <t>Table C4: Drug-related deaths per 1,000 population, council areas</t>
    </r>
    <r>
      <rPr>
        <vertAlign val="superscript"/>
        <sz val="12"/>
        <rFont val="Arial"/>
        <family val="2"/>
      </rPr>
      <t>6</t>
    </r>
    <r>
      <rPr>
        <b/>
        <sz val="12"/>
        <rFont val="Arial"/>
        <family val="2"/>
      </rPr>
      <t xml:space="preserve">, annual averages for 2012 to 2016 </t>
    </r>
    <r>
      <rPr>
        <b/>
        <vertAlign val="superscript"/>
        <sz val="12"/>
        <rFont val="Arial"/>
        <family val="2"/>
      </rPr>
      <t>1</t>
    </r>
  </si>
  <si>
    <r>
      <t>Table C5: Drug-related deaths by council area</t>
    </r>
    <r>
      <rPr>
        <vertAlign val="superscript"/>
        <sz val="12"/>
        <rFont val="Arial"/>
        <family val="2"/>
      </rPr>
      <t>6</t>
    </r>
    <r>
      <rPr>
        <b/>
        <sz val="12"/>
        <rFont val="Arial"/>
        <family val="2"/>
      </rPr>
      <t>: average for 2011 to 2015 and relative to the estimated number of problem drug users in 2012/13</t>
    </r>
  </si>
  <si>
    <t>Figure 3: Drug-related deaths per 1,000 problem drug users - council areas</t>
  </si>
  <si>
    <t>These figures were calculated using the annual average number of drug-deaths for 2011-2015 and the estimated numbers of problem drug users for 2012/13. The 'error bars' indicate the likely ranges of values - refer to the text.</t>
  </si>
  <si>
    <t xml:space="preserve">2) The figures for some of the years from 2000 to 2014 have been revised slightly from those that were published in 'Drug-related Deaths in Scotland in 2014'. </t>
  </si>
  <si>
    <t>1) Paragraph A3 in Annex A explains why these kinds of deaths are excluded from the standard definition of 'drug-related death' figures produced by National Records of Scotland (NRS.)</t>
  </si>
  <si>
    <t>(i.e. in the Drug Strategy 'baseline' definition, as implemented by NRS)</t>
  </si>
  <si>
    <t>2) For example, the death was after 15 April 2010, the cause of death was certified as 'mephedrone intoxication', and no other substance was said to have been found.</t>
  </si>
  <si>
    <t xml:space="preserve">3) For example, the cause of death was certified as 'adverse effects of methadone and mephedrone'.  </t>
  </si>
  <si>
    <t>4) For example, the death occurred up to 15 April 2010, the cause of death was certified as 'mephedrone intoxication', and no other substance was said to have been found.</t>
  </si>
  <si>
    <t>5) For example, the death occurred up to 15 April 2010, and both mephedrone and an uncontrolled volatile substance were said to be implicated in, or potentially contributed, to the death.</t>
  </si>
  <si>
    <t>6) For example, the cause of death was given as 'heroin, alcohol and diazepam toxicity', and BZP and TFMPP were also present.</t>
  </si>
  <si>
    <t>7) An artificial example would be a death which occurred up to 15 April 2010, co-codamol was said to be implicated in, or potentially contributed, to the death; mephedrone was said to be present but did not contribute to the death.</t>
  </si>
  <si>
    <t>Table CS1: Consistent series of drug-related deaths - 'extra' deaths and which of the drugs that were present for each of the 'extra' deaths meant that they were counted in the consistent series: 2000 to 2016</t>
  </si>
  <si>
    <t>Extra' deaths counted in the consistent series 3</t>
  </si>
  <si>
    <t>1) Broadly speaking, counting deaths on the basis of the classification of the drugs at the end of the latest year which is covered by the publication.  Refer to Annex F for the full definition.</t>
  </si>
  <si>
    <t>2) Broadly speaking, counting deaths on the basis of the classification of the drugs at the time of death.  Refer to Annex A for the full definition.</t>
  </si>
  <si>
    <t>4) Mephedrone has been a controlled substance with effect from 16 April 2010, so subsequent deaths involving it are counted in the 'standard definition' figures (and not 'extra' deaths).</t>
  </si>
  <si>
    <t>5) Phenazepam has been a controlled substance with effect from 13 June 2012, so subsequent deaths involving it are counted in the 'standard definition' figures (and not 'extra' deaths).</t>
  </si>
  <si>
    <t>6) Tramadol and zopiclone have been controlled substances with effect from 10 June 2014, so subsequent deaths involving either (or both) of them are counted in the 'standard definition' figures (and not 'extra' deaths).</t>
  </si>
  <si>
    <t>Table CS2: Consistent series of drug-related deaths - 'extra' deaths by sex and age: 2000 to 2016</t>
  </si>
  <si>
    <t>Table EMCDDA: 'Drug-induced' deaths aged 15-64: reported number and rate per million population, latest year's figures</t>
  </si>
  <si>
    <t>Most countries' figures are for 2015, but some are for 2014 or earlier years.</t>
  </si>
  <si>
    <r>
      <rPr>
        <sz val="8"/>
        <rFont val="Arial"/>
        <family val="2"/>
      </rPr>
      <t>2)</t>
    </r>
    <r>
      <rPr>
        <sz val="8"/>
        <color indexed="12"/>
        <rFont val="Arial"/>
        <family val="2"/>
      </rPr>
      <t xml:space="preserve"> </t>
    </r>
    <r>
      <rPr>
        <sz val="8"/>
        <rFont val="Arial"/>
        <family val="2"/>
      </rPr>
      <t>For all countries apart from Scotland, the figures are taken from Table A6 of the EMCDDA's</t>
    </r>
    <r>
      <rPr>
        <u/>
        <sz val="8"/>
        <color indexed="12"/>
        <rFont val="Arial"/>
        <family val="2"/>
      </rPr>
      <t xml:space="preserve"> ‘European Drug Report 2017’</t>
    </r>
    <r>
      <rPr>
        <sz val="8"/>
        <rFont val="Arial"/>
        <family val="2"/>
      </rPr>
      <t>, which is available from the European Monitoring Centre for Drugs and Drug Addiction website.</t>
    </r>
  </si>
  <si>
    <t>Drug-related deaths on the basis of the 'wide' and 'baseline' definitions, deaths from some causes which may be associated with drug misuse, and volatile substance abuse deaths, 2006 to 2016</t>
  </si>
  <si>
    <t>Numbers for each Council areas - from Table C1 in the '2012' edition of the publication and then re-ordered to put 'City of Edinburgh' and 'Na h-Eileanan Siar' in their new alphabetical order.</t>
  </si>
  <si>
    <t>re-ordered to put 'City of Edinburgh' and 'Na h-Eileanan Siar' in their new alphabetical order</t>
  </si>
  <si>
    <t>Numbers used for 'per million' chart in Figure 4</t>
  </si>
  <si>
    <r>
      <t xml:space="preserve"> Drug-related deaths: standard definition </t>
    </r>
    <r>
      <rPr>
        <vertAlign val="superscript"/>
        <sz val="10"/>
        <rFont val="Arial"/>
        <family val="2"/>
      </rPr>
      <t>2</t>
    </r>
  </si>
  <si>
    <r>
      <t xml:space="preserve"> Drug-related deaths: consistent series </t>
    </r>
    <r>
      <rPr>
        <vertAlign val="superscript"/>
        <sz val="10"/>
        <rFont val="Arial"/>
        <family val="2"/>
      </rPr>
      <t>1</t>
    </r>
  </si>
  <si>
    <r>
      <t xml:space="preserve"> 'Extra' deaths counted in the consistent series</t>
    </r>
    <r>
      <rPr>
        <b/>
        <vertAlign val="superscript"/>
        <sz val="10"/>
        <rFont val="Arial"/>
        <family val="2"/>
      </rPr>
      <t xml:space="preserve"> 3</t>
    </r>
  </si>
  <si>
    <t>1) Broadly speaking, counting deaths on the basis of the classification of the drugs at the end of the latest year which is covered by the publication. Refer to Annex F for the full definition.</t>
  </si>
  <si>
    <t>2) Broadly speaking, counting deaths on the basis of the classification of the drugs at the time of death. Refer to Annex A for the full definition.</t>
  </si>
  <si>
    <r>
      <t xml:space="preserve"> 'Drug-induced' deaths</t>
    </r>
    <r>
      <rPr>
        <b/>
        <vertAlign val="superscript"/>
        <sz val="10"/>
        <color theme="1"/>
        <rFont val="Arial"/>
        <family val="2"/>
      </rPr>
      <t>1</t>
    </r>
    <r>
      <rPr>
        <b/>
        <sz val="10"/>
        <color theme="1"/>
        <rFont val="Arial"/>
        <family val="2"/>
      </rPr>
      <t xml:space="preserve"> aged 15-64</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</si>
</sst>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 #,##0.00_-;_-* &quot;-&quot;??_-;_-@_-"/>
    <numFmt numFmtId="164" formatCode="0.0"/>
    <numFmt numFmtId="165" formatCode="#,##0\ \ \ \ \ \ \ \ \ \ \ \ \ \ \ \ \ \ "/>
    <numFmt numFmtId="166" formatCode="#,##0\ \ \ \ \ \ \ \ "/>
    <numFmt numFmtId="167" formatCode="0\ \ \ \ \ "/>
    <numFmt numFmtId="168" formatCode="#,##0\ \ \ \ \ \ \ \ \ \ \ \ "/>
    <numFmt numFmtId="169" formatCode="#,##0\ \ \ \ \ \ \ \ \ "/>
    <numFmt numFmtId="170" formatCode="#,##0\ \ \ \ \ "/>
    <numFmt numFmtId="171" formatCode="0.0%"/>
    <numFmt numFmtId="172" formatCode="_-* #,##0_-;\-* #,##0_-;_-* &quot;-&quot;??_-;_-@_-"/>
  </numFmts>
  <fonts count="123" x14ac:knownFonts="1">
    <font>
      <sz val="8"/>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indexed="8"/>
      <name val="Arial"/>
      <family val="2"/>
    </font>
    <font>
      <b/>
      <sz val="12"/>
      <name val="Arial"/>
      <family val="2"/>
    </font>
    <font>
      <i/>
      <sz val="12"/>
      <name val="Arial"/>
      <family val="2"/>
    </font>
    <font>
      <sz val="12"/>
      <name val="Arial"/>
      <family val="2"/>
    </font>
    <font>
      <sz val="10"/>
      <name val="Arial"/>
      <family val="2"/>
    </font>
    <font>
      <sz val="10"/>
      <name val="MS Sans Serif"/>
      <family val="2"/>
    </font>
    <font>
      <sz val="8"/>
      <name val="Arial"/>
      <family val="2"/>
    </font>
    <font>
      <sz val="8"/>
      <name val="Arial"/>
      <family val="2"/>
    </font>
    <font>
      <u/>
      <sz val="8"/>
      <color indexed="12"/>
      <name val="Arial"/>
      <family val="2"/>
    </font>
    <font>
      <sz val="8"/>
      <name val="Arial"/>
      <family val="2"/>
    </font>
    <font>
      <sz val="12"/>
      <name val="Arial"/>
      <family val="2"/>
    </font>
    <font>
      <vertAlign val="superscript"/>
      <sz val="12"/>
      <name val="Arial"/>
      <family val="2"/>
    </font>
    <font>
      <b/>
      <sz val="12"/>
      <name val="Arial"/>
      <family val="2"/>
    </font>
    <font>
      <b/>
      <vertAlign val="superscript"/>
      <sz val="12"/>
      <name val="Arial"/>
      <family val="2"/>
    </font>
    <font>
      <sz val="10"/>
      <name val="Arial"/>
      <family val="2"/>
    </font>
    <font>
      <b/>
      <sz val="10"/>
      <name val="Arial"/>
      <family val="2"/>
    </font>
    <font>
      <b/>
      <u/>
      <sz val="12"/>
      <name val="Arial"/>
      <family val="2"/>
    </font>
    <font>
      <b/>
      <u/>
      <sz val="10"/>
      <name val="Arial"/>
      <family val="2"/>
    </font>
    <font>
      <sz val="10"/>
      <name val="Arial Unicode MS"/>
      <family val="2"/>
    </font>
    <font>
      <sz val="10"/>
      <name val="Helv"/>
    </font>
    <font>
      <sz val="8"/>
      <name val="Arial"/>
      <family val="2"/>
    </font>
    <font>
      <sz val="11"/>
      <name val="Arial"/>
      <family val="2"/>
    </font>
    <font>
      <sz val="9"/>
      <color indexed="12"/>
      <name val="Arial"/>
      <family val="2"/>
    </font>
    <font>
      <sz val="9"/>
      <name val="Arial"/>
      <family val="2"/>
    </font>
    <font>
      <u/>
      <sz val="9"/>
      <name val="Arial"/>
      <family val="2"/>
    </font>
    <font>
      <sz val="9"/>
      <name val="Arial"/>
      <family val="2"/>
    </font>
    <font>
      <sz val="9"/>
      <name val="Arial Unicode MS"/>
      <family val="2"/>
    </font>
    <font>
      <b/>
      <sz val="8"/>
      <name val="Arial"/>
      <family val="2"/>
    </font>
    <font>
      <b/>
      <sz val="10"/>
      <name val="Arial"/>
      <family val="2"/>
    </font>
    <font>
      <b/>
      <vertAlign val="superscript"/>
      <sz val="10"/>
      <name val="Arial"/>
      <family val="2"/>
    </font>
    <font>
      <u/>
      <sz val="10"/>
      <name val="Arial"/>
      <family val="2"/>
    </font>
    <font>
      <i/>
      <sz val="10"/>
      <name val="Arial"/>
      <family val="2"/>
    </font>
    <font>
      <sz val="8"/>
      <name val="Times New Roman"/>
      <family val="1"/>
    </font>
    <font>
      <vertAlign val="superscript"/>
      <sz val="10"/>
      <name val="Arial"/>
      <family val="2"/>
    </font>
    <font>
      <vertAlign val="superscript"/>
      <sz val="8"/>
      <name val="Arial"/>
      <family val="2"/>
    </font>
    <font>
      <b/>
      <u/>
      <sz val="10"/>
      <name val="Arial"/>
      <family val="2"/>
    </font>
    <font>
      <i/>
      <sz val="10"/>
      <name val="Arial"/>
      <family val="2"/>
    </font>
    <font>
      <u/>
      <sz val="10"/>
      <color indexed="12"/>
      <name val="Arial"/>
      <family val="2"/>
    </font>
    <font>
      <sz val="8"/>
      <color indexed="12"/>
      <name val="Arial"/>
      <family val="2"/>
    </font>
    <font>
      <u/>
      <sz val="8"/>
      <name val="Arial"/>
      <family val="2"/>
    </font>
    <font>
      <b/>
      <u/>
      <vertAlign val="superscript"/>
      <sz val="10"/>
      <name val="Arial"/>
      <family val="2"/>
    </font>
    <font>
      <b/>
      <i/>
      <sz val="10"/>
      <name val="Arial"/>
      <family val="2"/>
    </font>
    <font>
      <sz val="10"/>
      <name val="Arial"/>
      <family val="2"/>
    </font>
    <font>
      <u/>
      <sz val="10"/>
      <color indexed="12"/>
      <name val="Arial"/>
      <family val="2"/>
    </font>
    <font>
      <b/>
      <sz val="10"/>
      <color indexed="8"/>
      <name val="Arial"/>
      <family val="2"/>
    </font>
    <font>
      <u/>
      <sz val="10"/>
      <color indexed="8"/>
      <name val="Arial"/>
      <family val="2"/>
    </font>
    <font>
      <vertAlign val="superscript"/>
      <sz val="10"/>
      <color indexed="8"/>
      <name val="Arial"/>
      <family val="2"/>
    </font>
    <font>
      <b/>
      <vertAlign val="superscript"/>
      <sz val="10"/>
      <color indexed="8"/>
      <name val="Arial"/>
      <family val="2"/>
    </font>
    <font>
      <b/>
      <u/>
      <sz val="10"/>
      <color indexed="8"/>
      <name val="Arial"/>
      <family val="2"/>
    </font>
    <font>
      <sz val="10"/>
      <name val="Arial"/>
      <family val="2"/>
    </font>
    <font>
      <b/>
      <sz val="12"/>
      <color indexed="8"/>
      <name val="Arial"/>
      <family val="2"/>
    </font>
    <font>
      <sz val="10"/>
      <color indexed="12"/>
      <name val="Arial"/>
      <family val="2"/>
    </font>
    <font>
      <b/>
      <i/>
      <sz val="12"/>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scheme val="major"/>
    </font>
    <font>
      <b/>
      <sz val="10"/>
      <color theme="1"/>
      <name val="Arial"/>
      <family val="2"/>
    </font>
    <font>
      <sz val="10"/>
      <color rgb="FFFF0000"/>
      <name val="Arial"/>
      <family val="2"/>
    </font>
    <font>
      <sz val="36"/>
      <color rgb="FFFF0000"/>
      <name val="Arial"/>
      <family val="2"/>
    </font>
    <font>
      <b/>
      <u/>
      <sz val="12"/>
      <color theme="1"/>
      <name val="Arial"/>
      <family val="2"/>
    </font>
    <font>
      <sz val="10"/>
      <color rgb="FF000000"/>
      <name val="Arial"/>
      <family val="2"/>
    </font>
    <font>
      <b/>
      <sz val="10"/>
      <color rgb="FF000000"/>
      <name val="Arial Unicode MS"/>
      <family val="2"/>
    </font>
    <font>
      <b/>
      <sz val="10"/>
      <color rgb="FF000000"/>
      <name val="Arial"/>
      <family val="2"/>
    </font>
    <font>
      <u/>
      <sz val="10"/>
      <color rgb="FF000000"/>
      <name val="Arial"/>
      <family val="2"/>
    </font>
    <font>
      <b/>
      <sz val="10"/>
      <color theme="3" tint="0.39997558519241921"/>
      <name val="Arial"/>
      <family val="2"/>
    </font>
    <font>
      <b/>
      <sz val="11"/>
      <color theme="1"/>
      <name val="Arial"/>
      <family val="2"/>
    </font>
    <font>
      <u/>
      <sz val="10"/>
      <color rgb="FF0000FF"/>
      <name val="Arial"/>
      <family val="2"/>
    </font>
    <font>
      <u/>
      <sz val="10"/>
      <color rgb="FF800080"/>
      <name val="Arial"/>
      <family val="2"/>
    </font>
    <font>
      <sz val="20"/>
      <color rgb="FFFF000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2"/>
      <color rgb="FFFF0000"/>
      <name val="Arial"/>
      <family val="2"/>
    </font>
    <font>
      <b/>
      <sz val="12"/>
      <color rgb="FFFF0000"/>
      <name val="Arial"/>
      <family val="2"/>
    </font>
    <font>
      <b/>
      <vertAlign val="superscript"/>
      <sz val="10"/>
      <color theme="1"/>
      <name val="Arial"/>
      <family val="2"/>
    </font>
    <font>
      <vertAlign val="superscript"/>
      <sz val="10"/>
      <color theme="1"/>
      <name val="Arial"/>
      <family val="2"/>
    </font>
    <font>
      <b/>
      <sz val="8"/>
      <color theme="1"/>
      <name val="Arial"/>
      <family val="2"/>
    </font>
    <font>
      <sz val="8"/>
      <color theme="1"/>
      <name val="Arial"/>
      <family val="2"/>
    </font>
    <font>
      <u/>
      <sz val="10"/>
      <color theme="10"/>
      <name val="Arial"/>
      <family val="2"/>
    </font>
    <font>
      <i/>
      <sz val="10"/>
      <color theme="1"/>
      <name val="Arial"/>
      <family val="2"/>
    </font>
    <font>
      <u/>
      <sz val="9"/>
      <color theme="10"/>
      <name val="Arial"/>
      <family val="2"/>
    </font>
    <font>
      <b/>
      <sz val="12"/>
      <color rgb="FF000000"/>
      <name val="Arial"/>
      <family val="2"/>
    </font>
    <font>
      <b/>
      <sz val="12"/>
      <color theme="1"/>
      <name val="Arial"/>
      <family val="2"/>
    </font>
    <font>
      <sz val="12"/>
      <color theme="1"/>
      <name val="Arial"/>
      <family val="2"/>
    </font>
  </fonts>
  <fills count="51">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AFBFE"/>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s>
  <borders count="34">
    <border>
      <left/>
      <right/>
      <top/>
      <bottom/>
      <diagonal/>
    </border>
    <border>
      <left/>
      <right/>
      <top/>
      <bottom style="thin">
        <color indexed="64"/>
      </bottom>
      <diagonal/>
    </border>
    <border>
      <left/>
      <right/>
      <top style="thin">
        <color indexed="64"/>
      </top>
      <bottom/>
      <diagonal/>
    </border>
    <border>
      <left/>
      <right/>
      <top/>
      <bottom style="hair">
        <color indexed="64"/>
      </bottom>
      <diagonal/>
    </border>
    <border>
      <left/>
      <right/>
      <top/>
      <bottom style="medium">
        <color indexed="64"/>
      </bottom>
      <diagonal/>
    </border>
    <border>
      <left/>
      <right/>
      <top style="medium">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hair">
        <color indexed="64"/>
      </bottom>
      <diagonal/>
    </border>
    <border>
      <left/>
      <right/>
      <top style="hair">
        <color indexed="64"/>
      </top>
      <bottom/>
      <diagonal/>
    </border>
    <border>
      <left style="thin">
        <color indexed="64"/>
      </left>
      <right/>
      <top/>
      <bottom/>
      <diagonal/>
    </border>
    <border>
      <left/>
      <right/>
      <top style="thin">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medium">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bottom style="dotted">
        <color auto="1"/>
      </bottom>
      <diagonal/>
    </border>
  </borders>
  <cellStyleXfs count="266">
    <xf numFmtId="0" fontId="0" fillId="0" borderId="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6"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7" fillId="26" borderId="0" applyNumberFormat="0" applyBorder="0" applyAlignment="0" applyProtection="0"/>
    <xf numFmtId="0" fontId="68" fillId="27" borderId="0" applyNumberFormat="0" applyBorder="0" applyAlignment="0" applyProtection="0"/>
    <xf numFmtId="0" fontId="69" fillId="28" borderId="14" applyNumberFormat="0" applyAlignment="0" applyProtection="0"/>
    <xf numFmtId="0" fontId="70" fillId="29" borderId="15" applyNumberFormat="0" applyAlignment="0" applyProtection="0"/>
    <xf numFmtId="0" fontId="71" fillId="0" borderId="0" applyNumberFormat="0" applyFill="0" applyBorder="0" applyAlignment="0" applyProtection="0"/>
    <xf numFmtId="0" fontId="72" fillId="30" borderId="0" applyNumberFormat="0" applyBorder="0" applyAlignment="0" applyProtection="0"/>
    <xf numFmtId="0" fontId="73" fillId="0" borderId="16" applyNumberFormat="0" applyFill="0" applyAlignment="0" applyProtection="0"/>
    <xf numFmtId="0" fontId="74" fillId="0" borderId="17" applyNumberFormat="0" applyFill="0" applyAlignment="0" applyProtection="0"/>
    <xf numFmtId="0" fontId="75" fillId="0" borderId="18" applyNumberFormat="0" applyFill="0" applyAlignment="0" applyProtection="0"/>
    <xf numFmtId="0" fontId="75" fillId="0" borderId="0" applyNumberFormat="0" applyFill="0" applyBorder="0" applyAlignment="0" applyProtection="0"/>
    <xf numFmtId="0" fontId="21"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0" fontId="76" fillId="31" borderId="14" applyNumberFormat="0" applyAlignment="0" applyProtection="0"/>
    <xf numFmtId="0" fontId="77" fillId="0" borderId="19" applyNumberFormat="0" applyFill="0" applyAlignment="0" applyProtection="0"/>
    <xf numFmtId="0" fontId="78" fillId="32" borderId="0" applyNumberFormat="0" applyBorder="0" applyAlignment="0" applyProtection="0"/>
    <xf numFmtId="0" fontId="55" fillId="0" borderId="0"/>
    <xf numFmtId="0" fontId="66" fillId="0" borderId="0"/>
    <xf numFmtId="0" fontId="6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7" fillId="0" borderId="0"/>
    <xf numFmtId="0" fontId="17" fillId="0" borderId="0"/>
    <xf numFmtId="0" fontId="17" fillId="0" borderId="0"/>
    <xf numFmtId="0" fontId="32" fillId="0" borderId="0"/>
    <xf numFmtId="0" fontId="19" fillId="0" borderId="0"/>
    <xf numFmtId="0" fontId="18" fillId="0" borderId="0"/>
    <xf numFmtId="0" fontId="20" fillId="0" borderId="0"/>
    <xf numFmtId="0" fontId="17" fillId="0" borderId="0"/>
    <xf numFmtId="0" fontId="17" fillId="0" borderId="0"/>
    <xf numFmtId="0" fontId="66" fillId="33" borderId="20" applyNumberFormat="0" applyFont="0" applyAlignment="0" applyProtection="0"/>
    <xf numFmtId="0" fontId="79" fillId="28" borderId="21" applyNumberFormat="0" applyAlignment="0" applyProtection="0"/>
    <xf numFmtId="9" fontId="16" fillId="0" borderId="0" applyFont="0" applyFill="0" applyBorder="0" applyAlignment="0" applyProtection="0"/>
    <xf numFmtId="9" fontId="55" fillId="0" borderId="0" applyFont="0" applyFill="0" applyBorder="0" applyAlignment="0" applyProtection="0"/>
    <xf numFmtId="0" fontId="80" fillId="0" borderId="0" applyNumberFormat="0" applyFill="0" applyBorder="0" applyAlignment="0" applyProtection="0"/>
    <xf numFmtId="0" fontId="81" fillId="0" borderId="22" applyNumberFormat="0" applyFill="0" applyAlignment="0" applyProtection="0"/>
    <xf numFmtId="0" fontId="82" fillId="0" borderId="0" applyNumberFormat="0" applyFill="0" applyBorder="0" applyAlignment="0" applyProtection="0"/>
    <xf numFmtId="0" fontId="12" fillId="0" borderId="0"/>
    <xf numFmtId="0" fontId="12" fillId="33" borderId="20" applyNumberFormat="0" applyFont="0" applyAlignment="0" applyProtection="0"/>
    <xf numFmtId="0" fontId="12" fillId="3" borderId="0" applyNumberFormat="0" applyBorder="0" applyAlignment="0" applyProtection="0"/>
    <xf numFmtId="0" fontId="12" fillId="9" borderId="0" applyNumberFormat="0" applyBorder="0" applyAlignment="0" applyProtection="0"/>
    <xf numFmtId="0" fontId="12" fillId="4"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11" borderId="0" applyNumberFormat="0" applyBorder="0" applyAlignment="0" applyProtection="0"/>
    <xf numFmtId="0" fontId="12" fillId="6" borderId="0" applyNumberFormat="0" applyBorder="0" applyAlignment="0" applyProtection="0"/>
    <xf numFmtId="0" fontId="12" fillId="12" borderId="0" applyNumberFormat="0" applyBorder="0" applyAlignment="0" applyProtection="0"/>
    <xf numFmtId="0" fontId="12" fillId="7" borderId="0" applyNumberFormat="0" applyBorder="0" applyAlignment="0" applyProtection="0"/>
    <xf numFmtId="0" fontId="12" fillId="13" borderId="0" applyNumberFormat="0" applyBorder="0" applyAlignment="0" applyProtection="0"/>
    <xf numFmtId="0" fontId="12" fillId="8" borderId="0" applyNumberFormat="0" applyBorder="0" applyAlignment="0" applyProtection="0"/>
    <xf numFmtId="0" fontId="12" fillId="14" borderId="0" applyNumberFormat="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11" fillId="0" borderId="0"/>
    <xf numFmtId="0" fontId="11" fillId="33" borderId="20" applyNumberFormat="0" applyFont="0" applyAlignment="0" applyProtection="0"/>
    <xf numFmtId="0" fontId="11" fillId="3" borderId="0" applyNumberFormat="0" applyBorder="0" applyAlignment="0" applyProtection="0"/>
    <xf numFmtId="0" fontId="11" fillId="9" borderId="0" applyNumberFormat="0" applyBorder="0" applyAlignment="0" applyProtection="0"/>
    <xf numFmtId="0" fontId="11" fillId="4"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11" borderId="0" applyNumberFormat="0" applyBorder="0" applyAlignment="0" applyProtection="0"/>
    <xf numFmtId="0" fontId="11" fillId="6" borderId="0" applyNumberFormat="0" applyBorder="0" applyAlignment="0" applyProtection="0"/>
    <xf numFmtId="0" fontId="11" fillId="12" borderId="0" applyNumberFormat="0" applyBorder="0" applyAlignment="0" applyProtection="0"/>
    <xf numFmtId="0" fontId="11" fillId="7" borderId="0" applyNumberFormat="0" applyBorder="0" applyAlignment="0" applyProtection="0"/>
    <xf numFmtId="0" fontId="11" fillId="13" borderId="0" applyNumberFormat="0" applyBorder="0" applyAlignment="0" applyProtection="0"/>
    <xf numFmtId="0" fontId="11" fillId="8" borderId="0" applyNumberFormat="0" applyBorder="0" applyAlignment="0" applyProtection="0"/>
    <xf numFmtId="0" fontId="11" fillId="14" borderId="0" applyNumberFormat="0" applyBorder="0" applyAlignment="0" applyProtection="0"/>
    <xf numFmtId="0" fontId="92" fillId="0" borderId="0" applyNumberFormat="0" applyFill="0" applyBorder="0" applyAlignment="0" applyProtection="0"/>
    <xf numFmtId="0" fontId="10" fillId="0" borderId="0"/>
    <xf numFmtId="0" fontId="10" fillId="33" borderId="20" applyNumberFormat="0" applyFont="0" applyAlignment="0" applyProtection="0"/>
    <xf numFmtId="0" fontId="10" fillId="3" borderId="0" applyNumberFormat="0" applyBorder="0" applyAlignment="0" applyProtection="0"/>
    <xf numFmtId="0" fontId="10" fillId="9" borderId="0" applyNumberFormat="0" applyBorder="0" applyAlignment="0" applyProtection="0"/>
    <xf numFmtId="0" fontId="10" fillId="4"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12" borderId="0" applyNumberFormat="0" applyBorder="0" applyAlignment="0" applyProtection="0"/>
    <xf numFmtId="0" fontId="10" fillId="7" borderId="0" applyNumberFormat="0" applyBorder="0" applyAlignment="0" applyProtection="0"/>
    <xf numFmtId="0" fontId="10" fillId="13" borderId="0" applyNumberFormat="0" applyBorder="0" applyAlignment="0" applyProtection="0"/>
    <xf numFmtId="0" fontId="10" fillId="8" borderId="0" applyNumberFormat="0" applyBorder="0" applyAlignment="0" applyProtection="0"/>
    <xf numFmtId="0" fontId="10" fillId="14" borderId="0" applyNumberFormat="0" applyBorder="0" applyAlignment="0" applyProtection="0"/>
    <xf numFmtId="0" fontId="9" fillId="0" borderId="0"/>
    <xf numFmtId="0" fontId="9" fillId="33" borderId="20" applyNumberFormat="0" applyFont="0" applyAlignment="0" applyProtection="0"/>
    <xf numFmtId="0" fontId="9" fillId="3" borderId="0" applyNumberFormat="0" applyBorder="0" applyAlignment="0" applyProtection="0"/>
    <xf numFmtId="0" fontId="9" fillId="9" borderId="0" applyNumberFormat="0" applyBorder="0" applyAlignment="0" applyProtection="0"/>
    <xf numFmtId="0" fontId="9" fillId="4"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8" borderId="0" applyNumberFormat="0" applyBorder="0" applyAlignment="0" applyProtection="0"/>
    <xf numFmtId="0" fontId="9" fillId="14" borderId="0" applyNumberFormat="0" applyBorder="0" applyAlignment="0" applyProtection="0"/>
    <xf numFmtId="0" fontId="94" fillId="0" borderId="0"/>
    <xf numFmtId="0" fontId="95" fillId="35" borderId="0" applyNumberFormat="0" applyBorder="0" applyAlignment="0" applyProtection="0"/>
    <xf numFmtId="0" fontId="95" fillId="36" borderId="0" applyNumberFormat="0" applyBorder="0" applyAlignment="0" applyProtection="0"/>
    <xf numFmtId="0" fontId="95" fillId="37" borderId="0" applyNumberFormat="0" applyBorder="0" applyAlignment="0" applyProtection="0"/>
    <xf numFmtId="0" fontId="95" fillId="38" borderId="0" applyNumberFormat="0" applyBorder="0" applyAlignment="0" applyProtection="0"/>
    <xf numFmtId="0" fontId="95" fillId="39" borderId="0" applyNumberFormat="0" applyBorder="0" applyAlignment="0" applyProtection="0"/>
    <xf numFmtId="0" fontId="95" fillId="37" borderId="0" applyNumberFormat="0" applyBorder="0" applyAlignment="0" applyProtection="0"/>
    <xf numFmtId="0" fontId="95" fillId="39" borderId="0" applyNumberFormat="0" applyBorder="0" applyAlignment="0" applyProtection="0"/>
    <xf numFmtId="0" fontId="95" fillId="36" borderId="0" applyNumberFormat="0" applyBorder="0" applyAlignment="0" applyProtection="0"/>
    <xf numFmtId="0" fontId="95" fillId="40" borderId="0" applyNumberFormat="0" applyBorder="0" applyAlignment="0" applyProtection="0"/>
    <xf numFmtId="0" fontId="95" fillId="41" borderId="0" applyNumberFormat="0" applyBorder="0" applyAlignment="0" applyProtection="0"/>
    <xf numFmtId="0" fontId="95" fillId="39" borderId="0" applyNumberFormat="0" applyBorder="0" applyAlignment="0" applyProtection="0"/>
    <xf numFmtId="0" fontId="95" fillId="37" borderId="0" applyNumberFormat="0" applyBorder="0" applyAlignment="0" applyProtection="0"/>
    <xf numFmtId="0" fontId="96" fillId="39" borderId="0" applyNumberFormat="0" applyBorder="0" applyAlignment="0" applyProtection="0"/>
    <xf numFmtId="0" fontId="96" fillId="42" borderId="0" applyNumberFormat="0" applyBorder="0" applyAlignment="0" applyProtection="0"/>
    <xf numFmtId="0" fontId="96" fillId="43" borderId="0" applyNumberFormat="0" applyBorder="0" applyAlignment="0" applyProtection="0"/>
    <xf numFmtId="0" fontId="96" fillId="41" borderId="0" applyNumberFormat="0" applyBorder="0" applyAlignment="0" applyProtection="0"/>
    <xf numFmtId="0" fontId="96" fillId="39" borderId="0" applyNumberFormat="0" applyBorder="0" applyAlignment="0" applyProtection="0"/>
    <xf numFmtId="0" fontId="96" fillId="36" borderId="0" applyNumberFormat="0" applyBorder="0" applyAlignment="0" applyProtection="0"/>
    <xf numFmtId="0" fontId="96" fillId="44" borderId="0" applyNumberFormat="0" applyBorder="0" applyAlignment="0" applyProtection="0"/>
    <xf numFmtId="0" fontId="96" fillId="42" borderId="0" applyNumberFormat="0" applyBorder="0" applyAlignment="0" applyProtection="0"/>
    <xf numFmtId="0" fontId="96" fillId="43" borderId="0" applyNumberFormat="0" applyBorder="0" applyAlignment="0" applyProtection="0"/>
    <xf numFmtId="0" fontId="96" fillId="45" borderId="0" applyNumberFormat="0" applyBorder="0" applyAlignment="0" applyProtection="0"/>
    <xf numFmtId="0" fontId="96" fillId="46" borderId="0" applyNumberFormat="0" applyBorder="0" applyAlignment="0" applyProtection="0"/>
    <xf numFmtId="0" fontId="96" fillId="47" borderId="0" applyNumberFormat="0" applyBorder="0" applyAlignment="0" applyProtection="0"/>
    <xf numFmtId="0" fontId="97" fillId="48" borderId="0" applyNumberFormat="0" applyBorder="0" applyAlignment="0" applyProtection="0"/>
    <xf numFmtId="0" fontId="98" fillId="49" borderId="24" applyNumberFormat="0" applyAlignment="0" applyProtection="0"/>
    <xf numFmtId="0" fontId="99" fillId="50" borderId="25" applyNumberFormat="0" applyAlignment="0" applyProtection="0"/>
    <xf numFmtId="40" fontId="18" fillId="0" borderId="0" applyFont="0" applyFill="0" applyBorder="0" applyAlignment="0" applyProtection="0"/>
    <xf numFmtId="0" fontId="100" fillId="0" borderId="0" applyNumberFormat="0" applyFill="0" applyBorder="0" applyAlignment="0" applyProtection="0"/>
    <xf numFmtId="0" fontId="101" fillId="39" borderId="0" applyNumberFormat="0" applyBorder="0" applyAlignment="0" applyProtection="0"/>
    <xf numFmtId="0" fontId="102" fillId="0" borderId="26" applyNumberFormat="0" applyFill="0" applyAlignment="0" applyProtection="0"/>
    <xf numFmtId="0" fontId="103" fillId="0" borderId="27" applyNumberFormat="0" applyFill="0" applyAlignment="0" applyProtection="0"/>
    <xf numFmtId="0" fontId="104" fillId="0" borderId="28" applyNumberFormat="0" applyFill="0" applyAlignment="0" applyProtection="0"/>
    <xf numFmtId="0" fontId="104" fillId="0" borderId="0" applyNumberFormat="0" applyFill="0" applyBorder="0" applyAlignment="0" applyProtection="0"/>
    <xf numFmtId="0" fontId="105" fillId="40" borderId="24" applyNumberFormat="0" applyAlignment="0" applyProtection="0"/>
    <xf numFmtId="0" fontId="106" fillId="0" borderId="29" applyNumberFormat="0" applyFill="0" applyAlignment="0" applyProtection="0"/>
    <xf numFmtId="0" fontId="107" fillId="40" borderId="0" applyNumberFormat="0" applyBorder="0" applyAlignment="0" applyProtection="0"/>
    <xf numFmtId="0" fontId="19" fillId="0" borderId="0"/>
    <xf numFmtId="0" fontId="19" fillId="37" borderId="30" applyNumberFormat="0" applyFont="0" applyAlignment="0" applyProtection="0"/>
    <xf numFmtId="0" fontId="108" fillId="49" borderId="31" applyNumberFormat="0" applyAlignment="0" applyProtection="0"/>
    <xf numFmtId="9" fontId="17" fillId="0" borderId="0" applyFont="0" applyFill="0" applyBorder="0" applyAlignment="0" applyProtection="0"/>
    <xf numFmtId="0" fontId="109" fillId="0" borderId="0" applyNumberFormat="0" applyFill="0" applyBorder="0" applyAlignment="0" applyProtection="0"/>
    <xf numFmtId="0" fontId="110" fillId="0" borderId="32" applyNumberFormat="0" applyFill="0" applyAlignment="0" applyProtection="0"/>
    <xf numFmtId="0" fontId="106" fillId="0" borderId="0" applyNumberFormat="0" applyFill="0" applyBorder="0" applyAlignment="0" applyProtection="0"/>
    <xf numFmtId="0" fontId="19" fillId="0" borderId="0"/>
    <xf numFmtId="0" fontId="19" fillId="0" borderId="0"/>
    <xf numFmtId="0" fontId="17" fillId="0" borderId="0"/>
    <xf numFmtId="0" fontId="8" fillId="0" borderId="0"/>
    <xf numFmtId="0" fontId="17" fillId="0" borderId="0"/>
    <xf numFmtId="0" fontId="7" fillId="0" borderId="0"/>
    <xf numFmtId="0" fontId="7" fillId="33" borderId="20" applyNumberFormat="0" applyFont="0" applyAlignment="0" applyProtection="0"/>
    <xf numFmtId="0" fontId="7" fillId="3" borderId="0" applyNumberFormat="0" applyBorder="0" applyAlignment="0" applyProtection="0"/>
    <xf numFmtId="0" fontId="7" fillId="9" borderId="0" applyNumberFormat="0" applyBorder="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6" fillId="0" borderId="0"/>
    <xf numFmtId="0" fontId="5" fillId="0" borderId="0"/>
    <xf numFmtId="0" fontId="5" fillId="33" borderId="20" applyNumberFormat="0" applyFont="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4" fillId="0" borderId="0"/>
    <xf numFmtId="0" fontId="4" fillId="33" borderId="20" applyNumberFormat="0" applyFont="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8" borderId="0" applyNumberFormat="0" applyBorder="0" applyAlignment="0" applyProtection="0"/>
    <xf numFmtId="0" fontId="4" fillId="14" borderId="0" applyNumberFormat="0" applyBorder="0" applyAlignment="0" applyProtection="0"/>
    <xf numFmtId="0" fontId="3" fillId="0" borderId="0"/>
    <xf numFmtId="0" fontId="3" fillId="33" borderId="2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2" fillId="0" borderId="0"/>
    <xf numFmtId="0" fontId="117" fillId="0" borderId="0" applyNumberFormat="0" applyFill="0" applyBorder="0" applyAlignment="0" applyProtection="0"/>
    <xf numFmtId="0" fontId="2" fillId="33" borderId="2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cellStyleXfs>
  <cellXfs count="1129">
    <xf numFmtId="0" fontId="0" fillId="0" borderId="0" xfId="0"/>
    <xf numFmtId="0" fontId="14" fillId="0" borderId="0" xfId="72" applyFont="1"/>
    <xf numFmtId="0" fontId="23" fillId="0" borderId="0" xfId="72" applyFont="1"/>
    <xf numFmtId="1" fontId="23" fillId="0" borderId="0" xfId="72" applyNumberFormat="1" applyFont="1"/>
    <xf numFmtId="0" fontId="23" fillId="0" borderId="0" xfId="0" applyFont="1"/>
    <xf numFmtId="0" fontId="14" fillId="0" borderId="0" xfId="73" applyFont="1"/>
    <xf numFmtId="0" fontId="14" fillId="0" borderId="0" xfId="73" applyFont="1" applyAlignment="1">
      <alignment vertical="center"/>
    </xf>
    <xf numFmtId="0" fontId="15" fillId="0" borderId="0" xfId="73" applyFont="1"/>
    <xf numFmtId="1" fontId="14" fillId="0" borderId="0" xfId="73" applyNumberFormat="1" applyFont="1" applyAlignment="1">
      <alignment vertical="center"/>
    </xf>
    <xf numFmtId="0" fontId="23" fillId="0" borderId="1" xfId="0" applyFont="1" applyBorder="1"/>
    <xf numFmtId="0" fontId="24" fillId="0" borderId="1" xfId="73" applyFont="1" applyBorder="1"/>
    <xf numFmtId="0" fontId="23" fillId="0" borderId="1" xfId="73" applyFont="1" applyBorder="1"/>
    <xf numFmtId="1" fontId="23" fillId="0" borderId="1" xfId="73" applyNumberFormat="1" applyFont="1" applyBorder="1"/>
    <xf numFmtId="0" fontId="14" fillId="0" borderId="1" xfId="73" applyFont="1" applyBorder="1" applyAlignment="1">
      <alignment vertical="center"/>
    </xf>
    <xf numFmtId="0" fontId="16" fillId="0" borderId="0" xfId="50" applyFont="1"/>
    <xf numFmtId="0" fontId="25" fillId="0" borderId="0" xfId="72" applyFont="1"/>
    <xf numFmtId="0" fontId="23" fillId="0" borderId="0" xfId="72" applyFont="1" applyFill="1"/>
    <xf numFmtId="0" fontId="25" fillId="0" borderId="0" xfId="0" applyFont="1"/>
    <xf numFmtId="0" fontId="23" fillId="0" borderId="1" xfId="73" applyFont="1" applyBorder="1" applyAlignment="1">
      <alignment horizontal="left"/>
    </xf>
    <xf numFmtId="165" fontId="16" fillId="0" borderId="1" xfId="73" applyNumberFormat="1" applyFont="1" applyBorder="1" applyAlignment="1"/>
    <xf numFmtId="166" fontId="16" fillId="0" borderId="1" xfId="73" applyNumberFormat="1" applyFont="1" applyBorder="1" applyAlignment="1"/>
    <xf numFmtId="0" fontId="23" fillId="0" borderId="0" xfId="73" applyFont="1" applyFill="1" applyAlignment="1">
      <alignment horizontal="center"/>
    </xf>
    <xf numFmtId="0" fontId="16" fillId="0" borderId="0" xfId="72" applyFont="1"/>
    <xf numFmtId="0" fontId="23" fillId="0" borderId="1" xfId="73" applyFont="1" applyBorder="1" applyAlignment="1"/>
    <xf numFmtId="0" fontId="27" fillId="0" borderId="0" xfId="73" applyFont="1" applyBorder="1" applyAlignment="1">
      <alignment horizontal="center"/>
    </xf>
    <xf numFmtId="1" fontId="27" fillId="0" borderId="0" xfId="73" applyNumberFormat="1" applyFont="1" applyBorder="1" applyAlignment="1">
      <alignment horizontal="center"/>
    </xf>
    <xf numFmtId="0" fontId="16" fillId="0" borderId="1" xfId="50" applyFont="1" applyBorder="1"/>
    <xf numFmtId="0" fontId="27" fillId="0" borderId="0" xfId="73" applyFont="1" applyBorder="1" applyAlignment="1"/>
    <xf numFmtId="0" fontId="29" fillId="0" borderId="0" xfId="73" applyFont="1" applyBorder="1" applyAlignment="1">
      <alignment horizontal="left"/>
    </xf>
    <xf numFmtId="0" fontId="30" fillId="0" borderId="0" xfId="0" applyFont="1"/>
    <xf numFmtId="0" fontId="31" fillId="0" borderId="0" xfId="44" applyFont="1" applyAlignment="1">
      <alignment vertical="top"/>
    </xf>
    <xf numFmtId="0" fontId="31" fillId="0" borderId="0" xfId="44" applyFont="1" applyAlignment="1">
      <alignment vertical="top" wrapText="1"/>
    </xf>
    <xf numFmtId="0" fontId="27" fillId="0" borderId="0" xfId="0" applyFont="1"/>
    <xf numFmtId="0" fontId="19" fillId="0" borderId="0" xfId="73" applyFont="1" applyBorder="1" applyAlignment="1"/>
    <xf numFmtId="0" fontId="19" fillId="0" borderId="0" xfId="72" applyFont="1"/>
    <xf numFmtId="0" fontId="0" fillId="0" borderId="0" xfId="0" applyFill="1"/>
    <xf numFmtId="0" fontId="36" fillId="0" borderId="0" xfId="0" applyFont="1" applyFill="1"/>
    <xf numFmtId="0" fontId="36" fillId="0" borderId="0" xfId="0" applyFont="1"/>
    <xf numFmtId="0" fontId="36" fillId="0" borderId="0" xfId="0" applyFont="1" applyFill="1" applyAlignment="1"/>
    <xf numFmtId="0" fontId="37" fillId="0" borderId="0" xfId="0" applyFont="1" applyAlignment="1">
      <alignment horizontal="left"/>
    </xf>
    <xf numFmtId="0" fontId="38" fillId="0" borderId="0" xfId="0" applyFont="1" applyAlignment="1">
      <alignment horizontal="left"/>
    </xf>
    <xf numFmtId="0" fontId="38" fillId="0" borderId="0" xfId="0" applyFont="1"/>
    <xf numFmtId="0" fontId="39" fillId="0" borderId="0" xfId="0" applyFont="1" applyAlignment="1">
      <alignment horizontal="left" vertical="top"/>
    </xf>
    <xf numFmtId="0" fontId="39" fillId="0" borderId="0" xfId="0" applyFont="1" applyAlignment="1">
      <alignment horizontal="center" vertical="top"/>
    </xf>
    <xf numFmtId="0" fontId="39" fillId="0" borderId="0" xfId="0" applyFont="1" applyAlignment="1">
      <alignment horizontal="center" vertical="top" wrapText="1"/>
    </xf>
    <xf numFmtId="0" fontId="25" fillId="0" borderId="0" xfId="54" applyFont="1" applyAlignment="1">
      <alignment wrapText="1"/>
    </xf>
    <xf numFmtId="0" fontId="17" fillId="0" borderId="0" xfId="54"/>
    <xf numFmtId="0" fontId="17" fillId="0" borderId="0" xfId="54" applyFont="1"/>
    <xf numFmtId="0" fontId="17" fillId="0" borderId="0" xfId="54" applyAlignment="1">
      <alignment vertical="center"/>
    </xf>
    <xf numFmtId="0" fontId="17" fillId="0" borderId="0" xfId="54" applyFont="1" applyAlignment="1">
      <alignment vertical="center"/>
    </xf>
    <xf numFmtId="0" fontId="41" fillId="0" borderId="0" xfId="73" applyFont="1" applyBorder="1" applyAlignment="1">
      <alignment horizontal="center"/>
    </xf>
    <xf numFmtId="0" fontId="41" fillId="0" borderId="0" xfId="73" applyFont="1" applyAlignment="1">
      <alignment horizontal="center"/>
    </xf>
    <xf numFmtId="1" fontId="41" fillId="0" borderId="0" xfId="72" applyNumberFormat="1" applyFont="1" applyAlignment="1">
      <alignment horizontal="center"/>
    </xf>
    <xf numFmtId="0" fontId="23" fillId="0" borderId="0" xfId="55" applyFont="1"/>
    <xf numFmtId="0" fontId="41" fillId="0" borderId="3" xfId="73" applyFont="1" applyBorder="1"/>
    <xf numFmtId="0" fontId="17" fillId="0" borderId="3" xfId="73" applyFont="1" applyBorder="1" applyAlignment="1">
      <alignment horizontal="center"/>
    </xf>
    <xf numFmtId="1" fontId="17" fillId="0" borderId="3" xfId="73" applyNumberFormat="1" applyFont="1" applyBorder="1" applyAlignment="1">
      <alignment horizontal="center"/>
    </xf>
    <xf numFmtId="0" fontId="17" fillId="0" borderId="0" xfId="73" applyFont="1" applyBorder="1" applyAlignment="1">
      <alignment horizontal="right" vertical="center" wrapText="1"/>
    </xf>
    <xf numFmtId="1" fontId="17" fillId="0" borderId="0" xfId="73" applyNumberFormat="1" applyFont="1" applyBorder="1" applyAlignment="1">
      <alignment horizontal="right" vertical="center" indent="3"/>
    </xf>
    <xf numFmtId="1" fontId="17" fillId="0" borderId="0" xfId="73" applyNumberFormat="1" applyFont="1" applyBorder="1" applyAlignment="1">
      <alignment horizontal="right" indent="2"/>
    </xf>
    <xf numFmtId="1" fontId="17" fillId="0" borderId="0" xfId="73" quotePrefix="1" applyNumberFormat="1" applyFont="1" applyAlignment="1">
      <alignment horizontal="right" indent="3"/>
    </xf>
    <xf numFmtId="1" fontId="17" fillId="0" borderId="0" xfId="73" quotePrefix="1" applyNumberFormat="1" applyFont="1" applyFill="1" applyAlignment="1">
      <alignment horizontal="right" indent="3"/>
    </xf>
    <xf numFmtId="1" fontId="17" fillId="0" borderId="0" xfId="73" applyNumberFormat="1" applyFont="1" applyFill="1" applyBorder="1" applyAlignment="1">
      <alignment horizontal="right" wrapText="1" indent="2"/>
    </xf>
    <xf numFmtId="0" fontId="17" fillId="0" borderId="0" xfId="73" applyFont="1" applyFill="1" applyBorder="1" applyAlignment="1">
      <alignment horizontal="right" wrapText="1"/>
    </xf>
    <xf numFmtId="0" fontId="17" fillId="0" borderId="0" xfId="73" applyFont="1" applyBorder="1" applyAlignment="1">
      <alignment horizontal="right" wrapText="1"/>
    </xf>
    <xf numFmtId="0" fontId="41" fillId="0" borderId="0" xfId="73" applyFont="1" applyBorder="1" applyAlignment="1">
      <alignment horizontal="right" wrapText="1"/>
    </xf>
    <xf numFmtId="0" fontId="40" fillId="0" borderId="0" xfId="72" applyFont="1"/>
    <xf numFmtId="0" fontId="19" fillId="0" borderId="0" xfId="73" applyFont="1" applyFill="1" applyAlignment="1">
      <alignment horizontal="left"/>
    </xf>
    <xf numFmtId="0" fontId="28" fillId="0" borderId="0" xfId="73" applyFont="1" applyBorder="1" applyAlignment="1">
      <alignment horizontal="left"/>
    </xf>
    <xf numFmtId="0" fontId="28" fillId="0" borderId="0" xfId="73" applyFont="1" applyBorder="1" applyAlignment="1">
      <alignment horizontal="center"/>
    </xf>
    <xf numFmtId="1" fontId="27" fillId="0" borderId="0" xfId="73" applyNumberFormat="1" applyFont="1" applyBorder="1" applyAlignment="1">
      <alignment horizontal="right" vertical="center" indent="3"/>
    </xf>
    <xf numFmtId="0" fontId="27" fillId="0" borderId="0" xfId="73" applyFont="1" applyBorder="1" applyAlignment="1">
      <alignment horizontal="right" wrapText="1"/>
    </xf>
    <xf numFmtId="1" fontId="27" fillId="0" borderId="0" xfId="73" applyNumberFormat="1" applyFont="1" applyAlignment="1">
      <alignment horizontal="center"/>
    </xf>
    <xf numFmtId="1" fontId="27" fillId="0" borderId="0" xfId="73" quotePrefix="1" applyNumberFormat="1" applyFont="1" applyAlignment="1">
      <alignment horizontal="right" indent="3"/>
    </xf>
    <xf numFmtId="1" fontId="27" fillId="0" borderId="0" xfId="73" applyNumberFormat="1" applyFont="1" applyBorder="1" applyAlignment="1">
      <alignment horizontal="right" indent="3"/>
    </xf>
    <xf numFmtId="1" fontId="27" fillId="0" borderId="0" xfId="73" quotePrefix="1" applyNumberFormat="1" applyFont="1" applyFill="1" applyAlignment="1">
      <alignment horizontal="right" indent="3"/>
    </xf>
    <xf numFmtId="1" fontId="27" fillId="0" borderId="0" xfId="73" applyNumberFormat="1" applyFont="1" applyFill="1" applyBorder="1" applyAlignment="1">
      <alignment horizontal="right" indent="3"/>
    </xf>
    <xf numFmtId="1" fontId="27" fillId="0" borderId="0" xfId="73" applyNumberFormat="1" applyFont="1" applyAlignment="1">
      <alignment horizontal="right" indent="2"/>
    </xf>
    <xf numFmtId="0" fontId="28" fillId="0" borderId="0" xfId="72" applyFont="1"/>
    <xf numFmtId="0" fontId="43" fillId="0" borderId="0" xfId="72" applyFont="1"/>
    <xf numFmtId="166" fontId="16" fillId="0" borderId="0" xfId="73" applyNumberFormat="1" applyFont="1" applyBorder="1" applyAlignment="1"/>
    <xf numFmtId="166" fontId="40" fillId="0" borderId="0" xfId="73" applyNumberFormat="1" applyFont="1" applyBorder="1" applyAlignment="1"/>
    <xf numFmtId="0" fontId="19" fillId="0" borderId="0" xfId="72" applyFont="1" applyAlignment="1">
      <alignment vertical="center"/>
    </xf>
    <xf numFmtId="0" fontId="23" fillId="0" borderId="0" xfId="58" applyFont="1"/>
    <xf numFmtId="1" fontId="17" fillId="0" borderId="0" xfId="73" applyNumberFormat="1" applyFont="1" applyBorder="1" applyAlignment="1">
      <alignment horizontal="right" vertical="center" indent="1"/>
    </xf>
    <xf numFmtId="1" fontId="17" fillId="0" borderId="0" xfId="73" applyNumberFormat="1" applyFont="1" applyBorder="1" applyAlignment="1">
      <alignment horizontal="right" vertical="center" indent="2"/>
    </xf>
    <xf numFmtId="1" fontId="17" fillId="0" borderId="0" xfId="73" applyNumberFormat="1" applyFont="1" applyAlignment="1">
      <alignment horizontal="right" indent="2"/>
    </xf>
    <xf numFmtId="1" fontId="17" fillId="0" borderId="0" xfId="73" applyNumberFormat="1" applyFont="1" applyBorder="1" applyAlignment="1">
      <alignment horizontal="right" indent="1"/>
    </xf>
    <xf numFmtId="1" fontId="17" fillId="0" borderId="0" xfId="73" applyNumberFormat="1" applyFont="1" applyAlignment="1">
      <alignment horizontal="right" indent="1"/>
    </xf>
    <xf numFmtId="1" fontId="44" fillId="0" borderId="0" xfId="73" quotePrefix="1" applyNumberFormat="1" applyFont="1" applyAlignment="1">
      <alignment horizontal="right" indent="1"/>
    </xf>
    <xf numFmtId="1" fontId="17" fillId="0" borderId="0" xfId="73" quotePrefix="1" applyNumberFormat="1" applyFont="1" applyAlignment="1">
      <alignment horizontal="right" indent="1"/>
    </xf>
    <xf numFmtId="1" fontId="23" fillId="0" borderId="0" xfId="58" applyNumberFormat="1" applyFont="1"/>
    <xf numFmtId="1" fontId="17" fillId="0" borderId="0" xfId="73" applyNumberFormat="1" applyFont="1" applyFill="1" applyAlignment="1">
      <alignment horizontal="right" indent="1"/>
    </xf>
    <xf numFmtId="1" fontId="17" fillId="0" borderId="0" xfId="73" quotePrefix="1" applyNumberFormat="1" applyFont="1" applyFill="1" applyAlignment="1">
      <alignment horizontal="right" indent="1"/>
    </xf>
    <xf numFmtId="1" fontId="17" fillId="0" borderId="0" xfId="73" applyNumberFormat="1" applyFont="1" applyFill="1" applyBorder="1" applyAlignment="1">
      <alignment horizontal="right" indent="1"/>
    </xf>
    <xf numFmtId="0" fontId="23" fillId="0" borderId="0" xfId="54" applyFont="1"/>
    <xf numFmtId="0" fontId="40" fillId="0" borderId="0" xfId="54" applyFont="1"/>
    <xf numFmtId="0" fontId="27" fillId="0" borderId="0" xfId="54" applyFont="1"/>
    <xf numFmtId="0" fontId="19" fillId="0" borderId="0" xfId="59"/>
    <xf numFmtId="0" fontId="41" fillId="0" borderId="2" xfId="73" applyFont="1" applyBorder="1"/>
    <xf numFmtId="0" fontId="17" fillId="0" borderId="0" xfId="59" applyFont="1"/>
    <xf numFmtId="0" fontId="41" fillId="0" borderId="0" xfId="73" applyFont="1" applyBorder="1"/>
    <xf numFmtId="0" fontId="17" fillId="0" borderId="0" xfId="73" applyFont="1" applyBorder="1" applyAlignment="1">
      <alignment horizontal="center"/>
    </xf>
    <xf numFmtId="1" fontId="17" fillId="0" borderId="0" xfId="73" applyNumberFormat="1" applyFont="1" applyBorder="1" applyAlignment="1">
      <alignment horizontal="center"/>
    </xf>
    <xf numFmtId="169" fontId="41" fillId="0" borderId="0" xfId="73" quotePrefix="1" applyNumberFormat="1" applyFont="1" applyFill="1" applyAlignment="1">
      <alignment horizontal="right"/>
    </xf>
    <xf numFmtId="169" fontId="17" fillId="0" borderId="0" xfId="73" quotePrefix="1" applyNumberFormat="1" applyFont="1" applyFill="1" applyAlignment="1">
      <alignment horizontal="right"/>
    </xf>
    <xf numFmtId="0" fontId="17" fillId="0" borderId="0" xfId="72" applyFont="1"/>
    <xf numFmtId="0" fontId="17" fillId="0" borderId="0" xfId="73" applyFont="1" applyAlignment="1">
      <alignment horizontal="left"/>
    </xf>
    <xf numFmtId="0" fontId="17" fillId="0" borderId="1" xfId="72" applyFont="1" applyBorder="1"/>
    <xf numFmtId="0" fontId="17" fillId="0" borderId="1" xfId="72" applyFont="1" applyFill="1" applyBorder="1"/>
    <xf numFmtId="0" fontId="40" fillId="0" borderId="0" xfId="73" applyFont="1" applyAlignment="1">
      <alignment horizontal="left"/>
    </xf>
    <xf numFmtId="0" fontId="27" fillId="0" borderId="0" xfId="72" applyFont="1"/>
    <xf numFmtId="0" fontId="19" fillId="0" borderId="0" xfId="73" applyFont="1" applyBorder="1" applyAlignment="1">
      <alignment horizontal="left"/>
    </xf>
    <xf numFmtId="0" fontId="40" fillId="0" borderId="0" xfId="61" applyFont="1"/>
    <xf numFmtId="0" fontId="19" fillId="0" borderId="0" xfId="61" applyBorder="1" applyAlignment="1"/>
    <xf numFmtId="0" fontId="19" fillId="0" borderId="0" xfId="61"/>
    <xf numFmtId="0" fontId="19" fillId="0" borderId="0" xfId="73" applyFont="1" applyBorder="1" applyAlignment="1">
      <alignment wrapText="1"/>
    </xf>
    <xf numFmtId="0" fontId="41" fillId="0" borderId="0" xfId="72" applyFont="1" applyAlignment="1">
      <alignment horizontal="center"/>
    </xf>
    <xf numFmtId="1" fontId="17" fillId="0" borderId="1" xfId="73" applyNumberFormat="1" applyFont="1" applyBorder="1" applyAlignment="1">
      <alignment horizontal="right" indent="3"/>
    </xf>
    <xf numFmtId="0" fontId="17" fillId="0" borderId="0" xfId="73" applyFont="1" applyAlignment="1">
      <alignment horizontal="left" wrapText="1"/>
    </xf>
    <xf numFmtId="0" fontId="28" fillId="0" borderId="0" xfId="0" applyFont="1"/>
    <xf numFmtId="1" fontId="27" fillId="0" borderId="0" xfId="73" applyNumberFormat="1" applyFont="1" applyFill="1" applyBorder="1" applyAlignment="1">
      <alignment horizontal="right"/>
    </xf>
    <xf numFmtId="170" fontId="27" fillId="0" borderId="0" xfId="73" quotePrefix="1" applyNumberFormat="1" applyFont="1" applyBorder="1" applyAlignment="1">
      <alignment horizontal="right"/>
    </xf>
    <xf numFmtId="0" fontId="28" fillId="0" borderId="0" xfId="0" applyFont="1" applyAlignment="1">
      <alignment vertical="center"/>
    </xf>
    <xf numFmtId="0" fontId="40" fillId="0" borderId="0" xfId="72" applyFont="1" applyFill="1"/>
    <xf numFmtId="0" fontId="19" fillId="0" borderId="0" xfId="73" applyFont="1" applyFill="1" applyAlignment="1">
      <alignment horizontal="center"/>
    </xf>
    <xf numFmtId="0" fontId="28" fillId="0" borderId="0" xfId="73" applyFont="1" applyBorder="1"/>
    <xf numFmtId="0" fontId="27" fillId="0" borderId="1" xfId="73" applyFont="1" applyBorder="1" applyAlignment="1">
      <alignment horizontal="left"/>
    </xf>
    <xf numFmtId="165" fontId="27" fillId="0" borderId="1" xfId="73" applyNumberFormat="1" applyFont="1" applyBorder="1" applyAlignment="1"/>
    <xf numFmtId="166" fontId="27" fillId="0" borderId="1" xfId="73" applyNumberFormat="1" applyFont="1" applyBorder="1" applyAlignment="1"/>
    <xf numFmtId="0" fontId="17" fillId="0" borderId="2" xfId="54" applyBorder="1" applyAlignment="1">
      <alignment wrapText="1"/>
    </xf>
    <xf numFmtId="0" fontId="19" fillId="0" borderId="0" xfId="63" applyFont="1" applyBorder="1" applyAlignment="1">
      <alignment horizontal="left"/>
    </xf>
    <xf numFmtId="0" fontId="19" fillId="0" borderId="0" xfId="0" applyFont="1" applyBorder="1" applyAlignment="1">
      <alignment wrapText="1"/>
    </xf>
    <xf numFmtId="0" fontId="19" fillId="0" borderId="0" xfId="64"/>
    <xf numFmtId="0" fontId="17" fillId="0" borderId="0" xfId="0" applyFont="1"/>
    <xf numFmtId="0" fontId="17" fillId="0" borderId="0" xfId="0" applyFont="1" applyFill="1"/>
    <xf numFmtId="1" fontId="27" fillId="0" borderId="0" xfId="72" applyNumberFormat="1" applyFont="1"/>
    <xf numFmtId="1" fontId="28" fillId="0" borderId="0" xfId="73" quotePrefix="1" applyNumberFormat="1" applyFont="1" applyBorder="1" applyAlignment="1">
      <alignment horizontal="right"/>
    </xf>
    <xf numFmtId="0" fontId="27" fillId="0" borderId="0" xfId="0" applyFont="1" applyFill="1"/>
    <xf numFmtId="1" fontId="27" fillId="0" borderId="0" xfId="73" quotePrefix="1" applyNumberFormat="1" applyFont="1" applyBorder="1" applyAlignment="1">
      <alignment horizontal="right"/>
    </xf>
    <xf numFmtId="0" fontId="17" fillId="0" borderId="0" xfId="54" applyFont="1" applyBorder="1"/>
    <xf numFmtId="0" fontId="19" fillId="0" borderId="0" xfId="72" applyFont="1" applyFill="1"/>
    <xf numFmtId="0" fontId="27" fillId="0" borderId="0" xfId="54" applyFont="1" applyBorder="1"/>
    <xf numFmtId="169" fontId="27" fillId="0" borderId="4" xfId="72" applyNumberFormat="1" applyFont="1" applyFill="1" applyBorder="1"/>
    <xf numFmtId="0" fontId="41" fillId="0" borderId="0" xfId="73" applyFont="1" applyFill="1" applyBorder="1" applyAlignment="1">
      <alignment horizontal="center"/>
    </xf>
    <xf numFmtId="0" fontId="19" fillId="0" borderId="0" xfId="62" applyFont="1" applyBorder="1" applyAlignment="1"/>
    <xf numFmtId="0" fontId="19" fillId="0" borderId="0" xfId="62" applyFont="1"/>
    <xf numFmtId="0" fontId="23" fillId="0" borderId="0" xfId="65" applyFont="1"/>
    <xf numFmtId="0" fontId="27" fillId="0" borderId="0" xfId="0" applyFont="1" applyAlignment="1">
      <alignment horizontal="center"/>
    </xf>
    <xf numFmtId="169" fontId="27" fillId="0" borderId="0" xfId="73" quotePrefix="1" applyNumberFormat="1" applyFont="1" applyAlignment="1">
      <alignment horizontal="center"/>
    </xf>
    <xf numFmtId="169" fontId="27" fillId="0" borderId="0" xfId="73" quotePrefix="1" applyNumberFormat="1" applyFont="1" applyFill="1" applyAlignment="1">
      <alignment horizontal="center"/>
    </xf>
    <xf numFmtId="0" fontId="27" fillId="0" borderId="0" xfId="0" applyFont="1" applyFill="1" applyAlignment="1">
      <alignment horizontal="center"/>
    </xf>
    <xf numFmtId="0" fontId="28" fillId="0" borderId="1" xfId="0" applyFont="1" applyBorder="1" applyAlignment="1">
      <alignment horizontal="center" vertical="center"/>
    </xf>
    <xf numFmtId="0" fontId="23" fillId="0" borderId="0" xfId="56" applyFont="1"/>
    <xf numFmtId="0" fontId="19" fillId="0" borderId="0" xfId="66"/>
    <xf numFmtId="0" fontId="27" fillId="0" borderId="0" xfId="66" applyFont="1"/>
    <xf numFmtId="0" fontId="28" fillId="0" borderId="0" xfId="54" applyFont="1"/>
    <xf numFmtId="1" fontId="28" fillId="0" borderId="0" xfId="73" applyNumberFormat="1" applyFont="1" applyFill="1" applyBorder="1" applyAlignment="1">
      <alignment horizontal="right"/>
    </xf>
    <xf numFmtId="0" fontId="27" fillId="0" borderId="0" xfId="54" applyFont="1" applyFill="1"/>
    <xf numFmtId="1" fontId="27" fillId="0" borderId="8" xfId="73" quotePrefix="1" applyNumberFormat="1" applyFont="1" applyBorder="1" applyAlignment="1">
      <alignment horizontal="right"/>
    </xf>
    <xf numFmtId="0" fontId="27" fillId="0" borderId="0" xfId="54" applyFont="1" applyFill="1" applyBorder="1"/>
    <xf numFmtId="0" fontId="27" fillId="0" borderId="1" xfId="54" applyFont="1" applyBorder="1"/>
    <xf numFmtId="0" fontId="23" fillId="0" borderId="0" xfId="54" applyFont="1" applyFill="1" applyBorder="1"/>
    <xf numFmtId="0" fontId="19" fillId="0" borderId="0" xfId="66" applyFont="1"/>
    <xf numFmtId="0" fontId="19" fillId="0" borderId="0" xfId="66" applyFont="1" applyFill="1" applyBorder="1"/>
    <xf numFmtId="0" fontId="23" fillId="0" borderId="0" xfId="66" applyFont="1" applyFill="1" applyBorder="1"/>
    <xf numFmtId="0" fontId="40" fillId="0" borderId="0" xfId="0" applyFont="1" applyFill="1" applyBorder="1"/>
    <xf numFmtId="0" fontId="19" fillId="0" borderId="0" xfId="0" applyFont="1"/>
    <xf numFmtId="0" fontId="19" fillId="0" borderId="0" xfId="67"/>
    <xf numFmtId="0" fontId="27" fillId="0" borderId="0" xfId="67" applyFont="1"/>
    <xf numFmtId="0" fontId="28" fillId="0" borderId="0" xfId="54" applyFont="1" applyBorder="1"/>
    <xf numFmtId="170" fontId="28" fillId="0" borderId="0" xfId="73" quotePrefix="1" applyNumberFormat="1" applyFont="1" applyBorder="1" applyAlignment="1">
      <alignment horizontal="right"/>
    </xf>
    <xf numFmtId="0" fontId="49" fillId="0" borderId="0" xfId="54" applyFont="1"/>
    <xf numFmtId="0" fontId="27" fillId="0" borderId="0" xfId="72" applyFont="1" applyAlignment="1"/>
    <xf numFmtId="0" fontId="27" fillId="0" borderId="0" xfId="72" applyFont="1" applyFill="1" applyAlignment="1">
      <alignment horizontal="right"/>
    </xf>
    <xf numFmtId="0" fontId="27" fillId="0" borderId="0" xfId="72" applyFont="1" applyAlignment="1">
      <alignment horizontal="right"/>
    </xf>
    <xf numFmtId="0" fontId="17" fillId="0" borderId="1" xfId="54" applyBorder="1"/>
    <xf numFmtId="0" fontId="19" fillId="0" borderId="0" xfId="67" applyFont="1"/>
    <xf numFmtId="0" fontId="19" fillId="0" borderId="0" xfId="67" applyFont="1" applyFill="1" applyBorder="1"/>
    <xf numFmtId="0" fontId="23" fillId="0" borderId="0" xfId="67" applyFont="1" applyFill="1" applyBorder="1"/>
    <xf numFmtId="0" fontId="19" fillId="0" borderId="0" xfId="0" applyFont="1" applyFill="1" applyBorder="1"/>
    <xf numFmtId="1" fontId="17" fillId="0" borderId="0" xfId="73" quotePrefix="1" applyNumberFormat="1" applyFont="1" applyFill="1" applyAlignment="1">
      <alignment horizontal="right" indent="2"/>
    </xf>
    <xf numFmtId="0" fontId="19" fillId="0" borderId="0" xfId="0" applyFont="1" applyAlignment="1">
      <alignment wrapText="1"/>
    </xf>
    <xf numFmtId="0" fontId="27" fillId="0" borderId="0" xfId="72" applyFont="1" applyAlignment="1">
      <alignment horizontal="left"/>
    </xf>
    <xf numFmtId="0" fontId="45" fillId="0" borderId="0" xfId="65" applyFont="1" applyAlignment="1">
      <alignment horizontal="left"/>
    </xf>
    <xf numFmtId="0" fontId="31" fillId="0" borderId="0" xfId="76" applyFont="1" applyAlignment="1">
      <alignment vertical="top"/>
    </xf>
    <xf numFmtId="2" fontId="51" fillId="0" borderId="0" xfId="0" applyNumberFormat="1" applyFont="1"/>
    <xf numFmtId="0" fontId="51" fillId="0" borderId="0" xfId="0" applyFont="1"/>
    <xf numFmtId="0" fontId="17" fillId="0" borderId="0" xfId="49" applyFont="1" applyAlignment="1"/>
    <xf numFmtId="0" fontId="19" fillId="0" borderId="0" xfId="62" applyAlignment="1">
      <alignment wrapText="1"/>
    </xf>
    <xf numFmtId="0" fontId="28" fillId="0" borderId="0" xfId="72" applyFont="1" applyFill="1"/>
    <xf numFmtId="0" fontId="27" fillId="0" borderId="0" xfId="72" applyFont="1" applyFill="1"/>
    <xf numFmtId="0" fontId="28" fillId="0" borderId="0" xfId="72" applyFont="1" applyFill="1" applyAlignment="1">
      <alignment horizontal="right"/>
    </xf>
    <xf numFmtId="0" fontId="19" fillId="0" borderId="0" xfId="0" applyFont="1" applyFill="1" applyAlignment="1">
      <alignment wrapText="1"/>
    </xf>
    <xf numFmtId="0" fontId="17" fillId="0" borderId="0" xfId="73" applyFont="1" applyFill="1" applyAlignment="1">
      <alignment horizontal="left"/>
    </xf>
    <xf numFmtId="0" fontId="14" fillId="0" borderId="0" xfId="73" applyFont="1" applyAlignment="1">
      <alignment wrapText="1"/>
    </xf>
    <xf numFmtId="0" fontId="19" fillId="0" borderId="0" xfId="62" applyAlignment="1">
      <alignment horizontal="left" wrapText="1"/>
    </xf>
    <xf numFmtId="0" fontId="83" fillId="0" borderId="0" xfId="54" applyFont="1"/>
    <xf numFmtId="0" fontId="17" fillId="0" borderId="0" xfId="73" applyFont="1" applyBorder="1" applyAlignment="1">
      <alignment horizontal="center" wrapText="1"/>
    </xf>
    <xf numFmtId="0" fontId="0" fillId="0" borderId="0" xfId="73" applyFont="1" applyBorder="1" applyAlignment="1">
      <alignment wrapText="1"/>
    </xf>
    <xf numFmtId="0" fontId="19" fillId="0" borderId="0" xfId="0" applyFont="1" applyAlignment="1">
      <alignment horizontal="left"/>
    </xf>
    <xf numFmtId="3" fontId="35" fillId="0" borderId="0" xfId="0" applyNumberFormat="1" applyFont="1" applyFill="1"/>
    <xf numFmtId="0" fontId="38" fillId="0" borderId="0" xfId="0" applyFont="1" applyFill="1"/>
    <xf numFmtId="2" fontId="17" fillId="0" borderId="0" xfId="73" applyNumberFormat="1" applyFont="1" applyFill="1" applyBorder="1" applyAlignment="1">
      <alignment horizontal="center"/>
    </xf>
    <xf numFmtId="1" fontId="17" fillId="0" borderId="0" xfId="73" applyNumberFormat="1" applyFont="1" applyFill="1" applyBorder="1" applyAlignment="1">
      <alignment horizontal="right" indent="3"/>
    </xf>
    <xf numFmtId="0" fontId="0" fillId="0" borderId="0" xfId="73" applyFont="1" applyFill="1" applyBorder="1" applyAlignment="1"/>
    <xf numFmtId="1" fontId="23" fillId="0" borderId="0" xfId="72" applyNumberFormat="1" applyFont="1" applyFill="1"/>
    <xf numFmtId="0" fontId="17" fillId="0" borderId="0" xfId="72" applyFont="1" applyFill="1"/>
    <xf numFmtId="0" fontId="0" fillId="0" borderId="1" xfId="0" applyBorder="1"/>
    <xf numFmtId="0" fontId="19" fillId="0" borderId="0" xfId="0" applyFont="1" applyAlignment="1"/>
    <xf numFmtId="0" fontId="19" fillId="0" borderId="0" xfId="0" applyFont="1" applyFill="1" applyBorder="1" applyAlignment="1"/>
    <xf numFmtId="0" fontId="19" fillId="0" borderId="1" xfId="0" applyFont="1" applyBorder="1"/>
    <xf numFmtId="0" fontId="81" fillId="0" borderId="0" xfId="0" applyFont="1" applyAlignment="1">
      <alignment horizontal="left" vertical="top"/>
    </xf>
    <xf numFmtId="0" fontId="66" fillId="0" borderId="0" xfId="0" applyFont="1" applyAlignment="1">
      <alignment vertical="top"/>
    </xf>
    <xf numFmtId="0" fontId="84" fillId="0" borderId="0" xfId="0" applyFont="1" applyAlignment="1">
      <alignment horizontal="left" vertical="top"/>
    </xf>
    <xf numFmtId="0" fontId="66" fillId="0" borderId="0" xfId="0" applyFont="1" applyAlignment="1">
      <alignment horizontal="center" vertical="top"/>
    </xf>
    <xf numFmtId="0" fontId="66" fillId="0" borderId="0" xfId="0" applyFont="1" applyAlignment="1">
      <alignment horizontal="left" vertical="top"/>
    </xf>
    <xf numFmtId="0" fontId="85" fillId="0" borderId="0" xfId="0" applyFont="1" applyFill="1" applyBorder="1" applyAlignment="1"/>
    <xf numFmtId="0" fontId="85" fillId="0" borderId="0" xfId="0" applyFont="1" applyFill="1" applyBorder="1" applyAlignment="1">
      <alignment horizontal="left"/>
    </xf>
    <xf numFmtId="0" fontId="87" fillId="0" borderId="0" xfId="0" applyFont="1" applyFill="1" applyBorder="1" applyAlignment="1"/>
    <xf numFmtId="0" fontId="88" fillId="0" borderId="0" xfId="0" applyFont="1" applyFill="1" applyBorder="1" applyAlignment="1">
      <alignment horizontal="center" vertical="center"/>
    </xf>
    <xf numFmtId="0" fontId="85" fillId="0" borderId="0" xfId="0" applyFont="1" applyFill="1" applyBorder="1" applyAlignment="1">
      <alignment horizontal="center" vertical="top"/>
    </xf>
    <xf numFmtId="0" fontId="87" fillId="0" borderId="0" xfId="0" applyFont="1" applyFill="1" applyBorder="1" applyAlignment="1">
      <alignment horizontal="left"/>
    </xf>
    <xf numFmtId="0" fontId="88" fillId="0" borderId="1" xfId="0" applyFont="1" applyFill="1" applyBorder="1" applyAlignment="1"/>
    <xf numFmtId="0" fontId="88" fillId="0" borderId="1" xfId="0" applyFont="1" applyFill="1" applyBorder="1" applyAlignment="1">
      <alignment horizontal="left"/>
    </xf>
    <xf numFmtId="0" fontId="81" fillId="0" borderId="0" xfId="0" applyFont="1" applyFill="1" applyAlignment="1">
      <alignment vertical="top"/>
    </xf>
    <xf numFmtId="0" fontId="43" fillId="0" borderId="0" xfId="54" applyFont="1"/>
    <xf numFmtId="0" fontId="41" fillId="0" borderId="1" xfId="73" applyFont="1" applyBorder="1" applyAlignment="1">
      <alignment horizontal="center"/>
    </xf>
    <xf numFmtId="0" fontId="17" fillId="0" borderId="0" xfId="73" applyFont="1" applyFill="1" applyBorder="1" applyAlignment="1">
      <alignment horizontal="center"/>
    </xf>
    <xf numFmtId="169" fontId="27" fillId="0" borderId="0" xfId="73" quotePrefix="1" applyNumberFormat="1" applyFont="1" applyFill="1" applyAlignment="1">
      <alignment horizontal="right"/>
    </xf>
    <xf numFmtId="1" fontId="17" fillId="0" borderId="0" xfId="73" applyNumberFormat="1" applyFont="1" applyFill="1" applyBorder="1" applyAlignment="1">
      <alignment horizontal="center"/>
    </xf>
    <xf numFmtId="0" fontId="23" fillId="0" borderId="0" xfId="0" applyFont="1" applyFill="1"/>
    <xf numFmtId="0" fontId="41" fillId="0" borderId="0" xfId="73" applyFont="1" applyFill="1" applyAlignment="1">
      <alignment horizontal="left"/>
    </xf>
    <xf numFmtId="0" fontId="27" fillId="0" borderId="4" xfId="60" applyFont="1" applyFill="1" applyBorder="1" applyAlignment="1"/>
    <xf numFmtId="169" fontId="28" fillId="0" borderId="0" xfId="73" quotePrefix="1" applyNumberFormat="1" applyFont="1" applyFill="1" applyAlignment="1">
      <alignment horizontal="right"/>
    </xf>
    <xf numFmtId="0" fontId="41" fillId="0" borderId="0" xfId="73" applyFont="1" applyFill="1" applyBorder="1"/>
    <xf numFmtId="1" fontId="28" fillId="0" borderId="0" xfId="73" quotePrefix="1" applyNumberFormat="1" applyFont="1" applyFill="1" applyAlignment="1">
      <alignment horizontal="right" indent="3"/>
    </xf>
    <xf numFmtId="0" fontId="41" fillId="0" borderId="0" xfId="72" applyFont="1" applyFill="1"/>
    <xf numFmtId="3" fontId="28" fillId="0" borderId="0" xfId="74" applyNumberFormat="1" applyFont="1" applyFill="1"/>
    <xf numFmtId="0" fontId="40" fillId="0" borderId="0" xfId="0" applyFont="1"/>
    <xf numFmtId="0" fontId="17" fillId="0" borderId="0" xfId="69" applyFont="1" applyFill="1" applyAlignment="1"/>
    <xf numFmtId="0" fontId="17" fillId="0" borderId="0" xfId="51" applyFont="1" applyFill="1" applyAlignment="1"/>
    <xf numFmtId="0" fontId="66" fillId="0" borderId="0" xfId="0" applyFont="1" applyFill="1" applyAlignment="1">
      <alignment vertical="top"/>
    </xf>
    <xf numFmtId="0" fontId="19" fillId="0" borderId="0" xfId="0" applyFont="1" applyFill="1"/>
    <xf numFmtId="0" fontId="19" fillId="0" borderId="0" xfId="0" applyFont="1" applyFill="1" applyAlignment="1"/>
    <xf numFmtId="0" fontId="50" fillId="0" borderId="0" xfId="34" applyNumberFormat="1" applyFont="1" applyFill="1" applyAlignment="1" applyProtection="1">
      <alignment vertical="top"/>
    </xf>
    <xf numFmtId="0" fontId="50" fillId="0" borderId="0" xfId="34" applyNumberFormat="1" applyFont="1" applyFill="1" applyAlignment="1" applyProtection="1">
      <alignment vertical="top" wrapText="1"/>
    </xf>
    <xf numFmtId="0" fontId="85" fillId="0" borderId="0" xfId="0" applyFont="1" applyFill="1" applyBorder="1" applyAlignment="1">
      <alignment horizontal="center" vertical="center"/>
    </xf>
    <xf numFmtId="0" fontId="17" fillId="0" borderId="0" xfId="54" applyFont="1" applyFill="1" applyAlignment="1">
      <alignment vertical="center"/>
    </xf>
    <xf numFmtId="0" fontId="17" fillId="0" borderId="0" xfId="54" applyFont="1" applyFill="1"/>
    <xf numFmtId="0" fontId="14" fillId="0" borderId="0" xfId="73" applyFont="1" applyBorder="1" applyAlignment="1">
      <alignment horizontal="center"/>
    </xf>
    <xf numFmtId="0" fontId="14" fillId="0" borderId="0" xfId="73" applyFont="1" applyBorder="1" applyAlignment="1">
      <alignment horizontal="centerContinuous"/>
    </xf>
    <xf numFmtId="0" fontId="14" fillId="0" borderId="4" xfId="73" applyFont="1" applyBorder="1" applyAlignment="1">
      <alignment horizontal="center"/>
    </xf>
    <xf numFmtId="0" fontId="14" fillId="0" borderId="4" xfId="73" applyFont="1" applyBorder="1" applyAlignment="1">
      <alignment horizontal="centerContinuous"/>
    </xf>
    <xf numFmtId="170" fontId="28" fillId="0" borderId="0" xfId="73" applyNumberFormat="1" applyFont="1" applyBorder="1" applyAlignment="1">
      <alignment horizontal="right"/>
    </xf>
    <xf numFmtId="0" fontId="25" fillId="0" borderId="4" xfId="54" applyFont="1" applyBorder="1"/>
    <xf numFmtId="0" fontId="28" fillId="0" borderId="0" xfId="66" applyFont="1"/>
    <xf numFmtId="0" fontId="28" fillId="0" borderId="1" xfId="54" applyFont="1" applyBorder="1" applyAlignment="1">
      <alignment horizontal="left" vertical="top"/>
    </xf>
    <xf numFmtId="0" fontId="25" fillId="0" borderId="0" xfId="54" applyFont="1" applyBorder="1" applyAlignment="1">
      <alignment horizontal="center"/>
    </xf>
    <xf numFmtId="0" fontId="14" fillId="0" borderId="4" xfId="73" applyFont="1" applyBorder="1" applyAlignment="1">
      <alignment vertical="center"/>
    </xf>
    <xf numFmtId="0" fontId="17" fillId="0" borderId="4" xfId="54" applyBorder="1"/>
    <xf numFmtId="0" fontId="19" fillId="0" borderId="4" xfId="0" applyFont="1" applyBorder="1"/>
    <xf numFmtId="0" fontId="40" fillId="0" borderId="0" xfId="0" applyFont="1" applyAlignment="1"/>
    <xf numFmtId="0" fontId="81" fillId="0" borderId="0" xfId="0" applyFont="1" applyAlignment="1">
      <alignment horizontal="right" vertical="top"/>
    </xf>
    <xf numFmtId="0" fontId="19" fillId="0" borderId="1" xfId="0" applyFont="1" applyBorder="1" applyAlignment="1"/>
    <xf numFmtId="0" fontId="66" fillId="0" borderId="1" xfId="0" applyFont="1" applyBorder="1" applyAlignment="1">
      <alignment vertical="top"/>
    </xf>
    <xf numFmtId="0" fontId="66" fillId="0" borderId="0" xfId="0" applyFont="1" applyAlignment="1">
      <alignment horizontal="left" vertical="top"/>
    </xf>
    <xf numFmtId="0" fontId="50" fillId="2" borderId="0" xfId="36" applyFill="1" applyAlignment="1" applyProtection="1"/>
    <xf numFmtId="3" fontId="17" fillId="0" borderId="0" xfId="0" applyNumberFormat="1" applyFont="1"/>
    <xf numFmtId="0" fontId="28" fillId="0" borderId="0" xfId="72" applyFont="1" applyAlignment="1">
      <alignment wrapText="1"/>
    </xf>
    <xf numFmtId="0" fontId="28" fillId="0" borderId="0" xfId="73" applyFont="1" applyBorder="1" applyAlignment="1">
      <alignment horizontal="left" wrapText="1"/>
    </xf>
    <xf numFmtId="3" fontId="17" fillId="0" borderId="0" xfId="74" applyNumberFormat="1" applyFont="1" applyFill="1"/>
    <xf numFmtId="0" fontId="17" fillId="0" borderId="0" xfId="0" applyFont="1" applyAlignment="1">
      <alignment wrapText="1"/>
    </xf>
    <xf numFmtId="0" fontId="0" fillId="0" borderId="0" xfId="0" applyFont="1"/>
    <xf numFmtId="0" fontId="17" fillId="0" borderId="0" xfId="75" applyFont="1" applyAlignment="1">
      <alignment horizontal="center" vertical="top" wrapText="1"/>
    </xf>
    <xf numFmtId="0" fontId="17" fillId="0" borderId="0" xfId="75" applyFont="1" applyAlignment="1">
      <alignment horizontal="center" vertical="top"/>
    </xf>
    <xf numFmtId="0" fontId="17" fillId="0" borderId="0" xfId="75" applyFont="1" applyAlignment="1">
      <alignment vertical="top"/>
    </xf>
    <xf numFmtId="171" fontId="17" fillId="0" borderId="0" xfId="79" applyNumberFormat="1" applyFont="1"/>
    <xf numFmtId="0" fontId="17" fillId="0" borderId="0" xfId="43" applyFont="1" applyAlignment="1">
      <alignment vertical="top"/>
    </xf>
    <xf numFmtId="9" fontId="17" fillId="0" borderId="0" xfId="79" applyFont="1"/>
    <xf numFmtId="0" fontId="17" fillId="0" borderId="0" xfId="43" applyFont="1" applyAlignment="1">
      <alignment vertical="top" wrapText="1"/>
    </xf>
    <xf numFmtId="0" fontId="17" fillId="0" borderId="1" xfId="43" applyFont="1" applyBorder="1" applyAlignment="1">
      <alignment vertical="top" wrapText="1"/>
    </xf>
    <xf numFmtId="9" fontId="17" fillId="0" borderId="1" xfId="79" applyFont="1" applyBorder="1"/>
    <xf numFmtId="0" fontId="17" fillId="0" borderId="0" xfId="75" applyFont="1" applyFill="1" applyAlignment="1">
      <alignment vertical="top"/>
    </xf>
    <xf numFmtId="0" fontId="17" fillId="0" borderId="0" xfId="0" applyFont="1" applyAlignment="1">
      <alignment horizontal="center" vertical="top" wrapText="1"/>
    </xf>
    <xf numFmtId="0" fontId="17" fillId="0" borderId="0" xfId="0" applyFont="1" applyAlignment="1">
      <alignment horizontal="center" vertical="top"/>
    </xf>
    <xf numFmtId="0" fontId="17" fillId="0" borderId="0" xfId="0" applyFont="1" applyAlignment="1">
      <alignment vertical="top"/>
    </xf>
    <xf numFmtId="0" fontId="64" fillId="0" borderId="0" xfId="0" applyFont="1"/>
    <xf numFmtId="0" fontId="17" fillId="0" borderId="0" xfId="0" applyFont="1" applyAlignment="1">
      <alignment vertical="top" wrapText="1"/>
    </xf>
    <xf numFmtId="0" fontId="17" fillId="0" borderId="0" xfId="48" applyFont="1" applyAlignment="1">
      <alignment vertical="top" wrapText="1"/>
    </xf>
    <xf numFmtId="0" fontId="17" fillId="0" borderId="0" xfId="48" applyFont="1" applyAlignment="1">
      <alignment vertical="top"/>
    </xf>
    <xf numFmtId="0" fontId="17" fillId="0" borderId="0" xfId="71" applyFont="1" applyFill="1" applyBorder="1" applyAlignment="1">
      <alignment horizontal="center"/>
    </xf>
    <xf numFmtId="0" fontId="17" fillId="0" borderId="0" xfId="71" applyFont="1" applyAlignment="1">
      <alignment horizontal="right"/>
    </xf>
    <xf numFmtId="0" fontId="17" fillId="0" borderId="0" xfId="71" applyFont="1" applyAlignment="1">
      <alignment horizontal="right" wrapText="1"/>
    </xf>
    <xf numFmtId="0" fontId="17" fillId="0" borderId="0" xfId="71" applyNumberFormat="1" applyFont="1" applyAlignment="1">
      <alignment horizontal="center"/>
    </xf>
    <xf numFmtId="3" fontId="17" fillId="0" borderId="0" xfId="71" applyNumberFormat="1" applyFont="1" applyFill="1" applyAlignment="1">
      <alignment horizontal="right"/>
    </xf>
    <xf numFmtId="3" fontId="17" fillId="0" borderId="0" xfId="71" applyNumberFormat="1" applyFont="1" applyAlignment="1">
      <alignment horizontal="right"/>
    </xf>
    <xf numFmtId="3" fontId="17" fillId="0" borderId="0" xfId="74" applyNumberFormat="1" applyFont="1" applyFill="1" applyAlignment="1">
      <alignment horizontal="right"/>
    </xf>
    <xf numFmtId="3" fontId="44" fillId="0" borderId="0" xfId="71" applyNumberFormat="1" applyFont="1" applyAlignment="1">
      <alignment horizontal="right"/>
    </xf>
    <xf numFmtId="3" fontId="64" fillId="0" borderId="0" xfId="0" applyNumberFormat="1" applyFont="1"/>
    <xf numFmtId="2" fontId="64" fillId="0" borderId="0" xfId="0" applyNumberFormat="1" applyFont="1"/>
    <xf numFmtId="2" fontId="64" fillId="0" borderId="0" xfId="0" applyNumberFormat="1" applyFont="1" applyFill="1"/>
    <xf numFmtId="0" fontId="17" fillId="0" borderId="0" xfId="49" applyFont="1" applyAlignment="1">
      <alignment horizontal="left" vertical="top"/>
    </xf>
    <xf numFmtId="0" fontId="17" fillId="0" borderId="0" xfId="49" applyFont="1"/>
    <xf numFmtId="0" fontId="17" fillId="0" borderId="0" xfId="49" applyFont="1" applyAlignment="1">
      <alignment vertical="top"/>
    </xf>
    <xf numFmtId="0" fontId="17" fillId="0" borderId="0" xfId="49" applyFont="1" applyAlignment="1">
      <alignment horizontal="center" vertical="top"/>
    </xf>
    <xf numFmtId="0" fontId="16" fillId="0" borderId="0" xfId="0" applyFont="1"/>
    <xf numFmtId="0" fontId="89" fillId="0" borderId="0" xfId="0" applyFont="1"/>
    <xf numFmtId="0" fontId="17" fillId="0" borderId="0" xfId="0" applyFont="1" applyAlignment="1">
      <alignment horizontal="left"/>
    </xf>
    <xf numFmtId="3" fontId="28" fillId="0" borderId="3" xfId="74" applyNumberFormat="1" applyFont="1" applyFill="1" applyBorder="1"/>
    <xf numFmtId="0" fontId="17" fillId="0" borderId="3" xfId="74" applyFont="1" applyFill="1" applyBorder="1" applyAlignment="1">
      <alignment horizontal="right"/>
    </xf>
    <xf numFmtId="0" fontId="17" fillId="0" borderId="3" xfId="74" applyFont="1" applyFill="1" applyBorder="1" applyAlignment="1">
      <alignment horizontal="center"/>
    </xf>
    <xf numFmtId="3" fontId="17" fillId="0" borderId="3" xfId="74" applyNumberFormat="1" applyFont="1" applyFill="1" applyBorder="1" applyAlignment="1">
      <alignment horizontal="right"/>
    </xf>
    <xf numFmtId="3" fontId="64" fillId="0" borderId="0" xfId="74" applyNumberFormat="1" applyFont="1" applyFill="1"/>
    <xf numFmtId="3" fontId="28" fillId="0" borderId="0" xfId="74" applyNumberFormat="1" applyFont="1" applyFill="1" applyBorder="1"/>
    <xf numFmtId="0" fontId="17" fillId="0" borderId="0" xfId="74" applyFont="1" applyFill="1" applyBorder="1" applyAlignment="1">
      <alignment horizontal="right"/>
    </xf>
    <xf numFmtId="3" fontId="17" fillId="0" borderId="0" xfId="74" applyNumberFormat="1" applyFont="1" applyFill="1" applyBorder="1" applyAlignment="1">
      <alignment horizontal="right"/>
    </xf>
    <xf numFmtId="0" fontId="17" fillId="0" borderId="0" xfId="74" applyFont="1" applyFill="1" applyBorder="1" applyAlignment="1">
      <alignment horizontal="center"/>
    </xf>
    <xf numFmtId="3" fontId="64" fillId="0" borderId="0" xfId="0" applyNumberFormat="1" applyFont="1" applyFill="1"/>
    <xf numFmtId="0" fontId="64" fillId="0" borderId="0" xfId="0" applyFont="1" applyFill="1"/>
    <xf numFmtId="0" fontId="17" fillId="0" borderId="0" xfId="47" applyFont="1" applyFill="1" applyAlignment="1">
      <alignment vertical="top"/>
    </xf>
    <xf numFmtId="0" fontId="17" fillId="0" borderId="0" xfId="47" applyFont="1" applyFill="1" applyAlignment="1">
      <alignment horizontal="center" vertical="top"/>
    </xf>
    <xf numFmtId="0" fontId="17" fillId="0" borderId="0" xfId="0" applyFont="1" applyFill="1" applyAlignment="1"/>
    <xf numFmtId="0" fontId="28" fillId="0" borderId="3" xfId="74" applyFont="1" applyFill="1" applyBorder="1" applyAlignment="1">
      <alignment horizontal="right"/>
    </xf>
    <xf numFmtId="3" fontId="28" fillId="0" borderId="3" xfId="74" applyNumberFormat="1" applyFont="1" applyFill="1" applyBorder="1" applyAlignment="1">
      <alignment horizontal="right"/>
    </xf>
    <xf numFmtId="0" fontId="28" fillId="0" borderId="3" xfId="74" applyFont="1" applyFill="1" applyBorder="1" applyAlignment="1">
      <alignment horizontal="center"/>
    </xf>
    <xf numFmtId="0" fontId="28" fillId="0" borderId="0" xfId="47" applyFont="1" applyFill="1" applyAlignment="1">
      <alignment vertical="top"/>
    </xf>
    <xf numFmtId="0" fontId="17" fillId="0" borderId="0" xfId="54" applyFont="1" applyFill="1" applyBorder="1"/>
    <xf numFmtId="0" fontId="41" fillId="0" borderId="2" xfId="73" applyFont="1" applyBorder="1" applyAlignment="1">
      <alignment horizontal="center" vertical="center"/>
    </xf>
    <xf numFmtId="0" fontId="41" fillId="0" borderId="0" xfId="73" applyFont="1" applyAlignment="1">
      <alignment horizontal="center" vertical="center"/>
    </xf>
    <xf numFmtId="0" fontId="41" fillId="0" borderId="3" xfId="73" applyFont="1" applyBorder="1" applyAlignment="1">
      <alignment horizontal="center" vertical="center"/>
    </xf>
    <xf numFmtId="1" fontId="41" fillId="0" borderId="0" xfId="72" applyNumberFormat="1" applyFont="1" applyAlignment="1">
      <alignment horizontal="center" vertical="center"/>
    </xf>
    <xf numFmtId="0" fontId="25" fillId="0" borderId="0" xfId="54" applyFont="1" applyAlignment="1"/>
    <xf numFmtId="0" fontId="41" fillId="0" borderId="2" xfId="73" applyFont="1" applyBorder="1" applyAlignment="1">
      <alignment horizontal="centerContinuous" vertical="center"/>
    </xf>
    <xf numFmtId="0" fontId="41" fillId="0" borderId="0" xfId="73" applyFont="1" applyBorder="1" applyAlignment="1">
      <alignment horizontal="center" vertical="center"/>
    </xf>
    <xf numFmtId="0" fontId="17" fillId="0" borderId="3" xfId="73" applyFont="1" applyBorder="1" applyAlignment="1">
      <alignment horizontal="center" vertical="center"/>
    </xf>
    <xf numFmtId="1" fontId="17" fillId="0" borderId="3" xfId="73" applyNumberFormat="1" applyFont="1" applyBorder="1" applyAlignment="1">
      <alignment horizontal="center" vertical="center"/>
    </xf>
    <xf numFmtId="0" fontId="50" fillId="0" borderId="0" xfId="34" applyNumberFormat="1" applyFont="1" applyFill="1" applyAlignment="1" applyProtection="1">
      <alignment vertical="top" wrapText="1"/>
    </xf>
    <xf numFmtId="0" fontId="19" fillId="0" borderId="0" xfId="0" applyFont="1" applyAlignment="1">
      <alignment wrapText="1"/>
    </xf>
    <xf numFmtId="0" fontId="19" fillId="0" borderId="0" xfId="73" applyFont="1" applyBorder="1" applyAlignment="1"/>
    <xf numFmtId="0" fontId="19" fillId="0" borderId="0" xfId="73" applyFont="1" applyBorder="1" applyAlignment="1">
      <alignment wrapText="1"/>
    </xf>
    <xf numFmtId="0" fontId="28" fillId="0" borderId="0" xfId="54" applyFont="1" applyAlignment="1">
      <alignment horizontal="left"/>
    </xf>
    <xf numFmtId="0" fontId="49" fillId="0" borderId="0" xfId="72" applyFont="1" applyFill="1"/>
    <xf numFmtId="0" fontId="27" fillId="0" borderId="0" xfId="72" applyFont="1" applyFill="1"/>
    <xf numFmtId="0" fontId="49" fillId="0" borderId="0" xfId="72" applyFont="1" applyFill="1"/>
    <xf numFmtId="0" fontId="27" fillId="0" borderId="0" xfId="72" applyFont="1" applyFill="1"/>
    <xf numFmtId="0" fontId="17" fillId="0" borderId="0" xfId="67" applyFont="1"/>
    <xf numFmtId="0" fontId="17" fillId="0" borderId="0" xfId="67" applyFont="1" applyAlignment="1">
      <alignment wrapText="1"/>
    </xf>
    <xf numFmtId="0" fontId="19" fillId="0" borderId="0" xfId="0" applyFont="1" applyAlignment="1">
      <alignment wrapText="1"/>
    </xf>
    <xf numFmtId="0" fontId="19" fillId="0" borderId="0" xfId="73" applyFont="1" applyBorder="1" applyAlignment="1">
      <alignment wrapText="1"/>
    </xf>
    <xf numFmtId="0" fontId="0" fillId="0" borderId="0" xfId="0"/>
    <xf numFmtId="0" fontId="28" fillId="0" borderId="0" xfId="54" applyFont="1" applyAlignment="1">
      <alignment horizontal="left"/>
    </xf>
    <xf numFmtId="0" fontId="28" fillId="0" borderId="0" xfId="72" applyFont="1" applyFill="1"/>
    <xf numFmtId="0" fontId="49" fillId="0" borderId="0" xfId="72" applyFont="1" applyFill="1"/>
    <xf numFmtId="0" fontId="27" fillId="0" borderId="0" xfId="72" applyFont="1" applyFill="1"/>
    <xf numFmtId="1" fontId="27" fillId="0" borderId="0" xfId="73" quotePrefix="1" applyNumberFormat="1" applyFont="1" applyBorder="1" applyAlignment="1">
      <alignment horizontal="left"/>
    </xf>
    <xf numFmtId="0" fontId="27" fillId="0" borderId="0" xfId="72" applyFont="1" applyFill="1" applyAlignment="1">
      <alignment horizontal="left"/>
    </xf>
    <xf numFmtId="0" fontId="14" fillId="0" borderId="0" xfId="73" applyFont="1" applyAlignment="1">
      <alignment vertical="center"/>
    </xf>
    <xf numFmtId="0" fontId="19" fillId="0" borderId="0" xfId="73" applyFont="1" applyFill="1" applyAlignment="1">
      <alignment horizontal="left" wrapText="1"/>
    </xf>
    <xf numFmtId="1" fontId="41" fillId="0" borderId="0" xfId="72" applyNumberFormat="1" applyFont="1" applyAlignment="1">
      <alignment horizontal="center" vertical="center" wrapText="1"/>
    </xf>
    <xf numFmtId="0" fontId="19" fillId="0" borderId="0" xfId="73" applyFont="1" applyFill="1" applyAlignment="1">
      <alignment horizontal="left"/>
    </xf>
    <xf numFmtId="0" fontId="0" fillId="0" borderId="0" xfId="0"/>
    <xf numFmtId="1" fontId="28" fillId="0" borderId="0" xfId="73" applyNumberFormat="1" applyFont="1" applyFill="1" applyBorder="1" applyAlignment="1">
      <alignment horizontal="center" vertical="center"/>
    </xf>
    <xf numFmtId="0" fontId="19" fillId="0" borderId="0" xfId="0" applyFont="1" applyBorder="1" applyAlignment="1">
      <alignment wrapText="1"/>
    </xf>
    <xf numFmtId="0" fontId="14" fillId="0" borderId="0" xfId="73" applyFont="1" applyAlignment="1">
      <alignment horizontal="left" wrapText="1"/>
    </xf>
    <xf numFmtId="0" fontId="50" fillId="0" borderId="0" xfId="34" applyFont="1" applyFill="1" applyAlignment="1" applyProtection="1">
      <alignment vertical="center"/>
    </xf>
    <xf numFmtId="0" fontId="50" fillId="0" borderId="0" xfId="34" applyFont="1" applyFill="1" applyAlignment="1" applyProtection="1"/>
    <xf numFmtId="0" fontId="19" fillId="0" borderId="0" xfId="73" applyFont="1" applyBorder="1" applyAlignment="1"/>
    <xf numFmtId="0" fontId="28" fillId="0" borderId="0" xfId="0" applyFont="1"/>
    <xf numFmtId="0" fontId="0" fillId="0" borderId="0" xfId="0"/>
    <xf numFmtId="1" fontId="28" fillId="0" borderId="0" xfId="73" applyNumberFormat="1" applyFont="1" applyFill="1" applyBorder="1" applyAlignment="1">
      <alignment horizontal="center" vertical="center"/>
    </xf>
    <xf numFmtId="0" fontId="14" fillId="0" borderId="0" xfId="73" applyFont="1" applyAlignment="1">
      <alignment horizontal="left" wrapText="1"/>
    </xf>
    <xf numFmtId="0" fontId="17" fillId="0" borderId="0" xfId="72" applyFont="1" applyFill="1"/>
    <xf numFmtId="0" fontId="27" fillId="0" borderId="0" xfId="72" applyFont="1" applyFill="1"/>
    <xf numFmtId="0" fontId="17" fillId="0" borderId="0" xfId="0" applyFont="1"/>
    <xf numFmtId="0" fontId="17" fillId="0" borderId="0" xfId="0" applyFont="1" applyAlignment="1">
      <alignment horizontal="center" vertical="top" wrapText="1"/>
    </xf>
    <xf numFmtId="0" fontId="17" fillId="0" borderId="0" xfId="0" applyFont="1" applyFill="1"/>
    <xf numFmtId="0" fontId="17" fillId="0" borderId="0" xfId="49" applyFont="1" applyAlignment="1">
      <alignment horizontal="left" vertical="top" wrapText="1"/>
    </xf>
    <xf numFmtId="0" fontId="39" fillId="0" borderId="0" xfId="0" applyFont="1" applyAlignment="1">
      <alignment horizontal="left" vertical="top"/>
    </xf>
    <xf numFmtId="0" fontId="28" fillId="0" borderId="2" xfId="72" applyFont="1" applyBorder="1" applyAlignment="1"/>
    <xf numFmtId="1" fontId="23" fillId="0" borderId="0" xfId="73" applyNumberFormat="1" applyFont="1" applyBorder="1"/>
    <xf numFmtId="1" fontId="17" fillId="0" borderId="0" xfId="73" applyNumberFormat="1" applyFont="1" applyBorder="1" applyAlignment="1">
      <alignment horizontal="center" vertical="center"/>
    </xf>
    <xf numFmtId="1" fontId="41" fillId="0" borderId="0" xfId="72" applyNumberFormat="1" applyFont="1" applyBorder="1" applyAlignment="1">
      <alignment horizontal="center" vertical="center" wrapText="1"/>
    </xf>
    <xf numFmtId="0" fontId="0" fillId="0" borderId="0" xfId="61" applyFont="1"/>
    <xf numFmtId="0" fontId="25" fillId="0" borderId="0" xfId="0" applyFont="1" applyFill="1"/>
    <xf numFmtId="167" fontId="30" fillId="0" borderId="0" xfId="73" applyNumberFormat="1" applyFont="1" applyFill="1" applyBorder="1" applyAlignment="1">
      <alignment vertical="center"/>
    </xf>
    <xf numFmtId="0" fontId="17" fillId="0" borderId="0" xfId="54" applyBorder="1"/>
    <xf numFmtId="0" fontId="0" fillId="0" borderId="0" xfId="0" applyFont="1" applyFill="1" applyBorder="1" applyAlignment="1"/>
    <xf numFmtId="0" fontId="27" fillId="0" borderId="0" xfId="72" applyFont="1" applyFill="1"/>
    <xf numFmtId="0" fontId="17" fillId="0" borderId="0" xfId="0" applyFont="1" applyFill="1"/>
    <xf numFmtId="0" fontId="93" fillId="0" borderId="4" xfId="67" applyFont="1" applyBorder="1"/>
    <xf numFmtId="170" fontId="28" fillId="0" borderId="3" xfId="73" quotePrefix="1" applyNumberFormat="1" applyFont="1" applyFill="1" applyBorder="1" applyAlignment="1">
      <alignment horizontal="right"/>
    </xf>
    <xf numFmtId="1" fontId="28" fillId="0" borderId="0" xfId="0" applyNumberFormat="1" applyFont="1" applyFill="1"/>
    <xf numFmtId="0" fontId="0" fillId="0" borderId="0" xfId="0" applyBorder="1"/>
    <xf numFmtId="1" fontId="28" fillId="0" borderId="0" xfId="0" applyNumberFormat="1" applyFont="1" applyFill="1" applyAlignment="1">
      <alignment vertical="center"/>
    </xf>
    <xf numFmtId="0" fontId="28" fillId="0" borderId="0" xfId="0" applyFont="1" applyFill="1" applyBorder="1"/>
    <xf numFmtId="0" fontId="28" fillId="0" borderId="3" xfId="0" applyFont="1" applyFill="1" applyBorder="1"/>
    <xf numFmtId="0" fontId="28" fillId="0" borderId="0" xfId="0" applyFont="1" applyFill="1" applyBorder="1" applyAlignment="1">
      <alignment horizontal="center" vertical="center"/>
    </xf>
    <xf numFmtId="0" fontId="88" fillId="0" borderId="0" xfId="0" applyFont="1" applyFill="1" applyBorder="1" applyAlignment="1">
      <alignment horizontal="left"/>
    </xf>
    <xf numFmtId="0" fontId="28" fillId="0" borderId="0" xfId="0" applyFont="1" applyFill="1" applyAlignment="1">
      <alignment vertical="center" wrapText="1"/>
    </xf>
    <xf numFmtId="0" fontId="34" fillId="0" borderId="0" xfId="72" applyFont="1" applyFill="1"/>
    <xf numFmtId="167" fontId="28" fillId="0" borderId="2" xfId="73" quotePrefix="1" applyNumberFormat="1" applyFont="1" applyFill="1" applyBorder="1" applyAlignment="1">
      <alignment horizontal="right"/>
    </xf>
    <xf numFmtId="0" fontId="28" fillId="0" borderId="0" xfId="0" applyFont="1" applyFill="1" applyAlignment="1">
      <alignment horizontal="center" vertical="center" wrapText="1"/>
    </xf>
    <xf numFmtId="0" fontId="23" fillId="0" borderId="1" xfId="0" applyFont="1" applyFill="1" applyBorder="1"/>
    <xf numFmtId="0" fontId="28" fillId="0" borderId="0" xfId="0" applyFont="1" applyFill="1" applyAlignment="1">
      <alignment horizontal="center" vertical="center" wrapText="1"/>
    </xf>
    <xf numFmtId="0" fontId="25" fillId="0" borderId="1" xfId="0" applyFont="1" applyFill="1" applyBorder="1"/>
    <xf numFmtId="170" fontId="23" fillId="0" borderId="0" xfId="72" applyNumberFormat="1" applyFont="1" applyFill="1"/>
    <xf numFmtId="0" fontId="27" fillId="0" borderId="0" xfId="68" applyFont="1" applyFill="1" applyAlignment="1"/>
    <xf numFmtId="0" fontId="28" fillId="0" borderId="0" xfId="0" applyFont="1" applyFill="1"/>
    <xf numFmtId="0" fontId="28" fillId="0" borderId="0" xfId="0" applyFont="1" applyFill="1" applyAlignment="1">
      <alignment vertical="center"/>
    </xf>
    <xf numFmtId="167" fontId="28" fillId="0" borderId="0" xfId="73" quotePrefix="1" applyNumberFormat="1" applyFont="1" applyFill="1" applyBorder="1" applyAlignment="1">
      <alignment horizontal="left"/>
    </xf>
    <xf numFmtId="0" fontId="17" fillId="0" borderId="0" xfId="68" applyFont="1" applyFill="1" applyAlignment="1"/>
    <xf numFmtId="167" fontId="28" fillId="0" borderId="2" xfId="73" quotePrefix="1" applyNumberFormat="1" applyFont="1" applyFill="1" applyBorder="1" applyAlignment="1">
      <alignment horizontal="center"/>
    </xf>
    <xf numFmtId="0" fontId="28" fillId="0" borderId="2" xfId="0" applyFont="1" applyFill="1" applyBorder="1"/>
    <xf numFmtId="170" fontId="28" fillId="0" borderId="0" xfId="73" quotePrefix="1" applyNumberFormat="1" applyFont="1" applyFill="1" applyBorder="1" applyAlignment="1">
      <alignment horizontal="right"/>
    </xf>
    <xf numFmtId="0" fontId="85" fillId="34" borderId="0" xfId="129" applyFont="1" applyFill="1" applyAlignment="1">
      <alignment vertical="top"/>
    </xf>
    <xf numFmtId="170" fontId="28" fillId="0" borderId="0" xfId="0" applyNumberFormat="1" applyFont="1" applyFill="1"/>
    <xf numFmtId="2" fontId="28" fillId="0" borderId="0" xfId="0" applyNumberFormat="1" applyFont="1" applyFill="1" applyAlignment="1">
      <alignment horizontal="center"/>
    </xf>
    <xf numFmtId="1" fontId="27" fillId="0" borderId="0" xfId="0" applyNumberFormat="1" applyFont="1" applyFill="1"/>
    <xf numFmtId="3" fontId="28" fillId="0" borderId="0" xfId="73" quotePrefix="1" applyNumberFormat="1" applyFont="1" applyFill="1" applyBorder="1" applyAlignment="1">
      <alignment horizontal="right"/>
    </xf>
    <xf numFmtId="170" fontId="27" fillId="0" borderId="0" xfId="73" applyNumberFormat="1" applyFont="1" applyFill="1" applyBorder="1" applyAlignment="1">
      <alignment horizontal="right"/>
    </xf>
    <xf numFmtId="3" fontId="27" fillId="0" borderId="0" xfId="74" applyNumberFormat="1" applyFont="1" applyFill="1"/>
    <xf numFmtId="2" fontId="27" fillId="0" borderId="0" xfId="0" applyNumberFormat="1" applyFont="1" applyFill="1" applyAlignment="1">
      <alignment horizontal="center"/>
    </xf>
    <xf numFmtId="170" fontId="27" fillId="0" borderId="0" xfId="0" applyNumberFormat="1" applyFont="1" applyFill="1"/>
    <xf numFmtId="170" fontId="28" fillId="0" borderId="0" xfId="73" applyNumberFormat="1" applyFont="1" applyFill="1" applyBorder="1" applyAlignment="1">
      <alignment horizontal="right"/>
    </xf>
    <xf numFmtId="0" fontId="0" fillId="0" borderId="0" xfId="72" applyFont="1" applyFill="1"/>
    <xf numFmtId="0" fontId="27" fillId="0" borderId="0" xfId="72" applyFont="1" applyFill="1" applyAlignment="1"/>
    <xf numFmtId="0" fontId="39" fillId="0" borderId="0" xfId="0" applyFont="1" applyAlignment="1">
      <alignment vertical="top"/>
    </xf>
    <xf numFmtId="0" fontId="16" fillId="0" borderId="0" xfId="50" applyFont="1" applyFill="1"/>
    <xf numFmtId="0" fontId="14" fillId="0" borderId="2" xfId="73" applyFont="1" applyFill="1" applyBorder="1" applyAlignment="1">
      <alignment horizontal="center"/>
    </xf>
    <xf numFmtId="0" fontId="14" fillId="0" borderId="2" xfId="73" applyFont="1" applyFill="1" applyBorder="1" applyAlignment="1">
      <alignment horizontal="centerContinuous"/>
    </xf>
    <xf numFmtId="0" fontId="41" fillId="0" borderId="0" xfId="73" applyFont="1" applyFill="1" applyAlignment="1">
      <alignment horizontal="center"/>
    </xf>
    <xf numFmtId="0" fontId="41" fillId="0" borderId="0" xfId="72" applyFont="1" applyFill="1" applyAlignment="1">
      <alignment horizontal="center"/>
    </xf>
    <xf numFmtId="1" fontId="41" fillId="0" borderId="0" xfId="72" applyNumberFormat="1" applyFont="1" applyFill="1" applyAlignment="1">
      <alignment horizontal="center"/>
    </xf>
    <xf numFmtId="0" fontId="41" fillId="0" borderId="1" xfId="73" applyFont="1" applyFill="1" applyBorder="1" applyAlignment="1">
      <alignment horizontal="center"/>
    </xf>
    <xf numFmtId="0" fontId="41" fillId="0" borderId="1" xfId="72" applyFont="1" applyFill="1" applyBorder="1" applyAlignment="1">
      <alignment horizontal="center"/>
    </xf>
    <xf numFmtId="1" fontId="41" fillId="0" borderId="1" xfId="72" applyNumberFormat="1" applyFont="1" applyFill="1" applyBorder="1" applyAlignment="1">
      <alignment horizontal="center"/>
    </xf>
    <xf numFmtId="0" fontId="48" fillId="0" borderId="0" xfId="73" applyFont="1" applyFill="1" applyBorder="1" applyAlignment="1">
      <alignment horizontal="left"/>
    </xf>
    <xf numFmtId="0" fontId="17" fillId="0" borderId="4" xfId="73" applyFont="1" applyFill="1" applyBorder="1" applyAlignment="1">
      <alignment horizontal="left"/>
    </xf>
    <xf numFmtId="0" fontId="17" fillId="0" borderId="4" xfId="0" applyFont="1" applyFill="1" applyBorder="1" applyAlignment="1"/>
    <xf numFmtId="0" fontId="23" fillId="0" borderId="0" xfId="73" applyFont="1" applyFill="1" applyAlignment="1">
      <alignment horizontal="left"/>
    </xf>
    <xf numFmtId="0" fontId="0" fillId="0" borderId="0" xfId="0" applyFill="1" applyBorder="1" applyAlignment="1"/>
    <xf numFmtId="0" fontId="40" fillId="0" borderId="0" xfId="73" applyFont="1" applyFill="1" applyAlignment="1">
      <alignment horizontal="left"/>
    </xf>
    <xf numFmtId="0" fontId="19" fillId="0" borderId="0" xfId="64" applyFill="1" applyBorder="1" applyAlignment="1"/>
    <xf numFmtId="0" fontId="19" fillId="0" borderId="0" xfId="64" applyFill="1"/>
    <xf numFmtId="0" fontId="19" fillId="0" borderId="0" xfId="73" applyFont="1" applyFill="1" applyBorder="1" applyAlignment="1"/>
    <xf numFmtId="0" fontId="0" fillId="0" borderId="0" xfId="64" applyFont="1" applyFill="1"/>
    <xf numFmtId="0" fontId="0" fillId="2" borderId="0" xfId="42" applyFont="1" applyFill="1" applyAlignment="1"/>
    <xf numFmtId="0" fontId="14" fillId="0" borderId="0" xfId="73" applyFont="1" applyFill="1" applyAlignment="1">
      <alignment vertical="center"/>
    </xf>
    <xf numFmtId="0" fontId="41" fillId="0" borderId="3" xfId="73" applyFont="1" applyFill="1" applyBorder="1" applyAlignment="1">
      <alignment horizontal="center"/>
    </xf>
    <xf numFmtId="0" fontId="0" fillId="0" borderId="5" xfId="0" applyFill="1" applyBorder="1"/>
    <xf numFmtId="2" fontId="0" fillId="0" borderId="5" xfId="0" applyNumberFormat="1" applyFill="1" applyBorder="1"/>
    <xf numFmtId="0" fontId="40" fillId="0" borderId="0" xfId="62" applyFont="1" applyFill="1"/>
    <xf numFmtId="0" fontId="19" fillId="0" borderId="0" xfId="62" applyFont="1" applyFill="1" applyBorder="1" applyAlignment="1"/>
    <xf numFmtId="0" fontId="19" fillId="0" borderId="0" xfId="62" applyFont="1" applyFill="1"/>
    <xf numFmtId="0" fontId="0" fillId="0" borderId="0" xfId="62" applyFont="1" applyFill="1"/>
    <xf numFmtId="0" fontId="25" fillId="0" borderId="0" xfId="0" applyFont="1" applyFill="1" applyBorder="1"/>
    <xf numFmtId="167" fontId="25" fillId="0" borderId="0" xfId="73" quotePrefix="1" applyNumberFormat="1" applyFont="1" applyFill="1" applyBorder="1" applyAlignment="1">
      <alignment horizontal="left"/>
    </xf>
    <xf numFmtId="167" fontId="25" fillId="0" borderId="2" xfId="73" quotePrefix="1" applyNumberFormat="1" applyFont="1" applyFill="1" applyBorder="1" applyAlignment="1">
      <alignment horizontal="right"/>
    </xf>
    <xf numFmtId="0" fontId="28" fillId="0" borderId="0" xfId="0" applyFont="1" applyFill="1" applyBorder="1" applyAlignment="1">
      <alignment horizontal="left" vertical="top"/>
    </xf>
    <xf numFmtId="167" fontId="28" fillId="0" borderId="0" xfId="73" applyNumberFormat="1" applyFont="1" applyFill="1" applyBorder="1" applyAlignment="1">
      <alignment horizontal="right"/>
    </xf>
    <xf numFmtId="167" fontId="30" fillId="0" borderId="0" xfId="73" applyNumberFormat="1" applyFont="1" applyFill="1" applyBorder="1" applyAlignment="1"/>
    <xf numFmtId="0" fontId="28" fillId="0" borderId="0" xfId="0" applyFont="1" applyFill="1" applyBorder="1" applyAlignment="1">
      <alignment horizontal="center" vertical="top"/>
    </xf>
    <xf numFmtId="0" fontId="28" fillId="0" borderId="0" xfId="0" applyFont="1" applyFill="1" applyAlignment="1">
      <alignment horizontal="right"/>
    </xf>
    <xf numFmtId="167" fontId="30" fillId="0" borderId="0" xfId="73" applyNumberFormat="1" applyFont="1" applyFill="1" applyBorder="1" applyAlignment="1">
      <alignment horizontal="left" vertical="center"/>
    </xf>
    <xf numFmtId="0" fontId="28" fillId="0" borderId="0" xfId="0" applyFont="1" applyFill="1" applyAlignment="1">
      <alignment wrapText="1"/>
    </xf>
    <xf numFmtId="0" fontId="28" fillId="0" borderId="0" xfId="0" applyFont="1" applyFill="1" applyAlignment="1">
      <alignment horizontal="right" wrapText="1"/>
    </xf>
    <xf numFmtId="0" fontId="28" fillId="0" borderId="0" xfId="0" quotePrefix="1" applyFont="1" applyFill="1" applyAlignment="1">
      <alignment horizontal="right" wrapText="1"/>
    </xf>
    <xf numFmtId="9" fontId="28" fillId="0" borderId="0" xfId="79" quotePrefix="1" applyNumberFormat="1" applyFont="1" applyFill="1" applyBorder="1" applyAlignment="1">
      <alignment horizontal="right"/>
    </xf>
    <xf numFmtId="164" fontId="28" fillId="0" borderId="0" xfId="0" applyNumberFormat="1" applyFont="1" applyFill="1"/>
    <xf numFmtId="1" fontId="27" fillId="0" borderId="0" xfId="0" applyNumberFormat="1" applyFont="1" applyFill="1" applyAlignment="1">
      <alignment horizontal="right"/>
    </xf>
    <xf numFmtId="0" fontId="28" fillId="0" borderId="0" xfId="0" applyFont="1" applyFill="1"/>
    <xf numFmtId="2" fontId="23" fillId="0" borderId="0" xfId="0" applyNumberFormat="1" applyFont="1" applyFill="1"/>
    <xf numFmtId="0" fontId="23" fillId="0" borderId="0" xfId="0" applyFont="1" applyFill="1" applyAlignment="1">
      <alignment horizontal="right"/>
    </xf>
    <xf numFmtId="0" fontId="40" fillId="0" borderId="0" xfId="61" applyFont="1" applyFill="1"/>
    <xf numFmtId="0" fontId="0" fillId="0" borderId="0" xfId="72" applyFont="1" applyFill="1"/>
    <xf numFmtId="0" fontId="28" fillId="0" borderId="1" xfId="0" applyFont="1" applyFill="1" applyBorder="1"/>
    <xf numFmtId="170" fontId="28" fillId="0" borderId="1" xfId="73" quotePrefix="1" applyNumberFormat="1" applyFont="1" applyFill="1" applyBorder="1" applyAlignment="1">
      <alignment horizontal="right"/>
    </xf>
    <xf numFmtId="3" fontId="17" fillId="0" borderId="0" xfId="73" quotePrefix="1" applyNumberFormat="1" applyFont="1" applyFill="1" applyBorder="1" applyAlignment="1">
      <alignment horizontal="right"/>
    </xf>
    <xf numFmtId="2" fontId="17" fillId="0" borderId="0" xfId="0" applyNumberFormat="1" applyFont="1" applyFill="1" applyAlignment="1">
      <alignment horizontal="center"/>
    </xf>
    <xf numFmtId="9" fontId="17" fillId="0" borderId="0" xfId="79" quotePrefix="1" applyNumberFormat="1" applyFont="1" applyFill="1" applyBorder="1" applyAlignment="1">
      <alignment horizontal="right"/>
    </xf>
    <xf numFmtId="164" fontId="17" fillId="0" borderId="0" xfId="0" applyNumberFormat="1" applyFont="1" applyFill="1"/>
    <xf numFmtId="0" fontId="28" fillId="0" borderId="1" xfId="0" applyFont="1" applyFill="1" applyBorder="1" applyAlignment="1">
      <alignment horizontal="right" wrapText="1"/>
    </xf>
    <xf numFmtId="0" fontId="28" fillId="0" borderId="0" xfId="0" applyFont="1" applyFill="1" applyBorder="1" applyAlignment="1">
      <alignment horizontal="right" wrapText="1"/>
    </xf>
    <xf numFmtId="0" fontId="27" fillId="0" borderId="0" xfId="0" applyFont="1" applyFill="1" applyBorder="1"/>
    <xf numFmtId="0" fontId="27" fillId="0" borderId="0" xfId="72" applyFont="1" applyFill="1" applyBorder="1"/>
    <xf numFmtId="2" fontId="27" fillId="0" borderId="0" xfId="0" applyNumberFormat="1" applyFont="1" applyFill="1" applyBorder="1" applyAlignment="1">
      <alignment horizontal="center"/>
    </xf>
    <xf numFmtId="0" fontId="0" fillId="0" borderId="0" xfId="0"/>
    <xf numFmtId="0" fontId="28" fillId="0" borderId="2" xfId="0" applyFont="1" applyFill="1" applyBorder="1" applyAlignment="1">
      <alignment horizontal="center"/>
    </xf>
    <xf numFmtId="167" fontId="28" fillId="0" borderId="2" xfId="73" applyNumberFormat="1" applyFont="1" applyFill="1" applyBorder="1" applyAlignment="1">
      <alignment horizontal="right"/>
    </xf>
    <xf numFmtId="1" fontId="28" fillId="0" borderId="0" xfId="73" quotePrefix="1" applyNumberFormat="1" applyFont="1" applyFill="1" applyBorder="1" applyAlignment="1">
      <alignment horizontal="right" vertical="center"/>
    </xf>
    <xf numFmtId="1" fontId="28" fillId="0" borderId="0" xfId="73" quotePrefix="1" applyNumberFormat="1" applyFont="1" applyFill="1" applyBorder="1" applyAlignment="1">
      <alignment horizontal="right"/>
    </xf>
    <xf numFmtId="1" fontId="27" fillId="0" borderId="0" xfId="73" quotePrefix="1" applyNumberFormat="1" applyFont="1" applyFill="1" applyBorder="1" applyAlignment="1">
      <alignment horizontal="right"/>
    </xf>
    <xf numFmtId="170" fontId="27" fillId="0" borderId="0" xfId="73" quotePrefix="1" applyNumberFormat="1" applyFont="1" applyFill="1" applyBorder="1" applyAlignment="1">
      <alignment horizontal="right"/>
    </xf>
    <xf numFmtId="0" fontId="23" fillId="0" borderId="4" xfId="0" applyFont="1" applyFill="1" applyBorder="1"/>
    <xf numFmtId="170" fontId="23" fillId="0" borderId="4" xfId="73" quotePrefix="1" applyNumberFormat="1" applyFont="1" applyFill="1" applyBorder="1" applyAlignment="1">
      <alignment horizontal="right"/>
    </xf>
    <xf numFmtId="170" fontId="23" fillId="0" borderId="4" xfId="0" applyNumberFormat="1" applyFont="1" applyFill="1" applyBorder="1"/>
    <xf numFmtId="3" fontId="23" fillId="0" borderId="4" xfId="73" quotePrefix="1" applyNumberFormat="1" applyFont="1" applyFill="1" applyBorder="1" applyAlignment="1">
      <alignment horizontal="right"/>
    </xf>
    <xf numFmtId="2" fontId="23" fillId="0" borderId="4" xfId="0" applyNumberFormat="1" applyFont="1" applyFill="1" applyBorder="1" applyAlignment="1">
      <alignment horizontal="center"/>
    </xf>
    <xf numFmtId="0" fontId="52" fillId="0" borderId="0" xfId="0" applyFont="1" applyFill="1"/>
    <xf numFmtId="0" fontId="19" fillId="0" borderId="0" xfId="42" applyFont="1" applyFill="1" applyAlignment="1"/>
    <xf numFmtId="0" fontId="0" fillId="0" borderId="0" xfId="42" applyFont="1" applyFill="1" applyAlignment="1"/>
    <xf numFmtId="0" fontId="50" fillId="0" borderId="0" xfId="34" applyFont="1" applyFill="1" applyAlignment="1" applyProtection="1"/>
    <xf numFmtId="0" fontId="50" fillId="0" borderId="0" xfId="34" applyFont="1" applyAlignment="1" applyProtection="1"/>
    <xf numFmtId="0" fontId="14" fillId="0" borderId="0" xfId="73" applyFont="1" applyAlignment="1">
      <alignment vertical="center"/>
    </xf>
    <xf numFmtId="0" fontId="0" fillId="0" borderId="0" xfId="0"/>
    <xf numFmtId="0" fontId="17" fillId="0" borderId="0" xfId="0" applyFont="1" applyFill="1"/>
    <xf numFmtId="0" fontId="82" fillId="0" borderId="0" xfId="75" applyFont="1" applyFill="1" applyAlignment="1">
      <alignment vertical="top"/>
    </xf>
    <xf numFmtId="0" fontId="0" fillId="0" borderId="0" xfId="72" applyFont="1" applyFill="1" applyAlignment="1">
      <alignment horizontal="left"/>
    </xf>
    <xf numFmtId="0" fontId="0" fillId="0" borderId="0" xfId="73" applyFont="1" applyFill="1" applyBorder="1" applyAlignment="1"/>
    <xf numFmtId="0" fontId="0" fillId="0" borderId="0" xfId="0"/>
    <xf numFmtId="1" fontId="17" fillId="0" borderId="0" xfId="73" applyNumberFormat="1" applyFont="1" applyFill="1" applyBorder="1" applyAlignment="1">
      <alignment horizontal="right"/>
    </xf>
    <xf numFmtId="0" fontId="17" fillId="0" borderId="0" xfId="73" applyFont="1" applyBorder="1" applyAlignment="1">
      <alignment horizontal="left"/>
    </xf>
    <xf numFmtId="0" fontId="17" fillId="0" borderId="0" xfId="54" applyFont="1" applyAlignment="1">
      <alignment vertical="top"/>
    </xf>
    <xf numFmtId="0" fontId="28" fillId="0" borderId="0" xfId="0" applyFont="1" applyFill="1"/>
    <xf numFmtId="0" fontId="0" fillId="0" borderId="0" xfId="72" applyFont="1" applyFill="1"/>
    <xf numFmtId="167" fontId="30" fillId="0" borderId="0" xfId="73" applyNumberFormat="1" applyFont="1" applyFill="1" applyBorder="1" applyAlignment="1">
      <alignment horizontal="left" vertical="center"/>
    </xf>
    <xf numFmtId="0" fontId="14" fillId="0" borderId="0" xfId="0" applyFont="1"/>
    <xf numFmtId="0" fontId="14" fillId="0" borderId="0" xfId="0" applyFont="1" applyFill="1"/>
    <xf numFmtId="0" fontId="17" fillId="0" borderId="0" xfId="72" applyFont="1" applyFill="1"/>
    <xf numFmtId="0" fontId="17" fillId="0" borderId="0" xfId="0" applyFont="1"/>
    <xf numFmtId="0" fontId="17" fillId="0" borderId="0" xfId="0" applyFont="1" applyFill="1"/>
    <xf numFmtId="0" fontId="28" fillId="0" borderId="0" xfId="0" applyFont="1"/>
    <xf numFmtId="0" fontId="17" fillId="0" borderId="0" xfId="0" applyFont="1" applyFill="1" applyAlignment="1">
      <alignment horizontal="right"/>
    </xf>
    <xf numFmtId="0" fontId="17" fillId="0" borderId="1" xfId="0" applyFont="1" applyFill="1" applyBorder="1"/>
    <xf numFmtId="0" fontId="14" fillId="0" borderId="1" xfId="0" applyFont="1" applyFill="1" applyBorder="1"/>
    <xf numFmtId="3" fontId="28" fillId="0" borderId="0" xfId="0" applyNumberFormat="1" applyFont="1" applyFill="1"/>
    <xf numFmtId="3" fontId="17" fillId="0" borderId="0" xfId="0" applyNumberFormat="1" applyFont="1" applyFill="1"/>
    <xf numFmtId="0" fontId="16" fillId="0" borderId="0" xfId="0" applyFont="1" applyFill="1"/>
    <xf numFmtId="0" fontId="17" fillId="0" borderId="0" xfId="0" applyFont="1" applyFill="1" applyBorder="1"/>
    <xf numFmtId="0" fontId="16" fillId="0" borderId="0" xfId="72" applyFont="1" applyFill="1"/>
    <xf numFmtId="0" fontId="17" fillId="0" borderId="0" xfId="72" applyFont="1" applyFill="1" applyBorder="1"/>
    <xf numFmtId="2" fontId="17" fillId="0" borderId="0" xfId="0" applyNumberFormat="1" applyFont="1" applyFill="1" applyBorder="1" applyAlignment="1">
      <alignment horizontal="center"/>
    </xf>
    <xf numFmtId="0" fontId="17" fillId="0" borderId="4" xfId="0" applyFont="1" applyFill="1" applyBorder="1"/>
    <xf numFmtId="3" fontId="17" fillId="0" borderId="4" xfId="73" quotePrefix="1" applyNumberFormat="1" applyFont="1" applyFill="1" applyBorder="1" applyAlignment="1">
      <alignment horizontal="right"/>
    </xf>
    <xf numFmtId="2" fontId="17" fillId="0" borderId="4" xfId="0" applyNumberFormat="1" applyFont="1" applyFill="1" applyBorder="1" applyAlignment="1">
      <alignment horizontal="center"/>
    </xf>
    <xf numFmtId="2" fontId="16" fillId="0" borderId="0" xfId="0" applyNumberFormat="1" applyFont="1" applyFill="1" applyBorder="1" applyAlignment="1">
      <alignment horizontal="center"/>
    </xf>
    <xf numFmtId="3" fontId="16" fillId="0" borderId="0" xfId="72" applyNumberFormat="1" applyFont="1" applyFill="1"/>
    <xf numFmtId="0" fontId="0" fillId="0" borderId="0" xfId="72" applyFont="1" applyFill="1" applyAlignment="1">
      <alignment horizontal="left"/>
    </xf>
    <xf numFmtId="0" fontId="0" fillId="0" borderId="0" xfId="0"/>
    <xf numFmtId="0" fontId="25" fillId="0" borderId="0" xfId="0" applyFont="1" applyFill="1"/>
    <xf numFmtId="0" fontId="27" fillId="0" borderId="0" xfId="72" applyFont="1" applyFill="1"/>
    <xf numFmtId="0" fontId="93" fillId="0" borderId="0" xfId="54" applyFont="1"/>
    <xf numFmtId="0" fontId="0" fillId="0" borderId="0" xfId="73" applyFont="1" applyFill="1" applyBorder="1" applyAlignment="1">
      <alignment horizontal="left"/>
    </xf>
    <xf numFmtId="0" fontId="0" fillId="0" borderId="0" xfId="73" applyFont="1" applyFill="1" applyBorder="1" applyAlignment="1">
      <alignment horizontal="left" wrapText="1"/>
    </xf>
    <xf numFmtId="0" fontId="0" fillId="0" borderId="0" xfId="0"/>
    <xf numFmtId="0" fontId="14" fillId="0" borderId="0" xfId="73" applyFont="1" applyAlignment="1">
      <alignment horizontal="left" wrapText="1"/>
    </xf>
    <xf numFmtId="0" fontId="30" fillId="0" borderId="0" xfId="0" applyFont="1"/>
    <xf numFmtId="0" fontId="17" fillId="0" borderId="0" xfId="0" applyFont="1"/>
    <xf numFmtId="0" fontId="17" fillId="0" borderId="0" xfId="0" applyFont="1" applyAlignment="1">
      <alignment horizontal="center" vertical="top" wrapText="1"/>
    </xf>
    <xf numFmtId="0" fontId="17" fillId="0" borderId="0" xfId="0" applyFont="1" applyFill="1"/>
    <xf numFmtId="0" fontId="17" fillId="0" borderId="0" xfId="49" applyFont="1" applyAlignment="1">
      <alignment horizontal="left" vertical="top"/>
    </xf>
    <xf numFmtId="0" fontId="17" fillId="0" borderId="0" xfId="0" applyFont="1"/>
    <xf numFmtId="0" fontId="63" fillId="2" borderId="0" xfId="42" applyNumberFormat="1" applyFont="1" applyFill="1" applyAlignment="1"/>
    <xf numFmtId="0" fontId="65" fillId="2" borderId="0" xfId="36" applyFont="1" applyFill="1" applyAlignment="1" applyProtection="1"/>
    <xf numFmtId="0" fontId="25" fillId="0" borderId="0" xfId="54" applyFont="1" applyBorder="1"/>
    <xf numFmtId="0" fontId="30" fillId="0" borderId="0" xfId="0" applyFont="1" applyAlignment="1"/>
    <xf numFmtId="3" fontId="17" fillId="2" borderId="0" xfId="71" applyNumberFormat="1" applyFont="1" applyFill="1" applyAlignment="1">
      <alignment horizontal="right"/>
    </xf>
    <xf numFmtId="3" fontId="17" fillId="2" borderId="0" xfId="192" applyNumberFormat="1" applyFill="1"/>
    <xf numFmtId="0" fontId="50" fillId="0" borderId="0" xfId="34" applyFont="1" applyFill="1" applyAlignment="1" applyProtection="1"/>
    <xf numFmtId="0" fontId="19" fillId="0" borderId="0" xfId="73" applyFont="1" applyFill="1" applyAlignment="1">
      <alignment horizontal="left" wrapText="1"/>
    </xf>
    <xf numFmtId="0" fontId="19" fillId="0" borderId="0" xfId="73" applyFont="1" applyFill="1" applyAlignment="1">
      <alignment horizontal="left"/>
    </xf>
    <xf numFmtId="0" fontId="0" fillId="0" borderId="0" xfId="72" applyFont="1" applyFill="1"/>
    <xf numFmtId="0" fontId="19" fillId="0" borderId="0" xfId="72" applyFont="1" applyFill="1"/>
    <xf numFmtId="0" fontId="14" fillId="0" borderId="0" xfId="73" applyFont="1" applyFill="1" applyAlignment="1">
      <alignment horizontal="left" vertical="center"/>
    </xf>
    <xf numFmtId="0" fontId="0" fillId="0" borderId="0" xfId="73" applyFont="1" applyFill="1" applyBorder="1" applyAlignment="1"/>
    <xf numFmtId="0" fontId="28" fillId="0" borderId="0" xfId="72" applyFont="1" applyFill="1"/>
    <xf numFmtId="0" fontId="27" fillId="0" borderId="0" xfId="72" applyFont="1" applyFill="1"/>
    <xf numFmtId="0" fontId="17" fillId="0" borderId="0" xfId="72" applyFont="1" applyFill="1"/>
    <xf numFmtId="0" fontId="17" fillId="0" borderId="0" xfId="0" applyFont="1" applyFill="1"/>
    <xf numFmtId="0" fontId="14" fillId="0" borderId="0" xfId="73" applyFont="1" applyAlignment="1">
      <alignment vertical="center"/>
    </xf>
    <xf numFmtId="0" fontId="14" fillId="0" borderId="0" xfId="73" applyFont="1" applyBorder="1" applyAlignment="1">
      <alignment vertical="center"/>
    </xf>
    <xf numFmtId="0" fontId="0" fillId="0" borderId="0" xfId="73" applyFont="1" applyBorder="1" applyAlignment="1"/>
    <xf numFmtId="0" fontId="28" fillId="0" borderId="0" xfId="0" applyFont="1" applyFill="1"/>
    <xf numFmtId="0" fontId="17" fillId="0" borderId="0" xfId="72" applyFont="1" applyFill="1"/>
    <xf numFmtId="0" fontId="17" fillId="0" borderId="0" xfId="0" applyFont="1" applyFill="1"/>
    <xf numFmtId="0" fontId="14" fillId="0" borderId="1" xfId="73" applyFont="1" applyFill="1" applyBorder="1" applyAlignment="1">
      <alignment vertical="center"/>
    </xf>
    <xf numFmtId="0" fontId="14" fillId="0" borderId="0" xfId="73" applyFont="1" applyFill="1" applyBorder="1" applyAlignment="1">
      <alignment horizontal="center"/>
    </xf>
    <xf numFmtId="0" fontId="28" fillId="0" borderId="0" xfId="73" applyFont="1" applyFill="1" applyAlignment="1">
      <alignment horizontal="center"/>
    </xf>
    <xf numFmtId="0" fontId="27" fillId="0" borderId="0" xfId="73" applyFont="1" applyFill="1" applyBorder="1" applyAlignment="1">
      <alignment horizontal="right" wrapText="1"/>
    </xf>
    <xf numFmtId="0" fontId="28" fillId="0" borderId="0" xfId="73" applyFont="1" applyFill="1" applyAlignment="1">
      <alignment horizontal="left"/>
    </xf>
    <xf numFmtId="0" fontId="28" fillId="0" borderId="3" xfId="73" applyFont="1" applyFill="1" applyBorder="1" applyAlignment="1">
      <alignment horizontal="center"/>
    </xf>
    <xf numFmtId="0" fontId="28" fillId="0" borderId="2" xfId="72" applyFont="1" applyFill="1" applyBorder="1" applyAlignment="1"/>
    <xf numFmtId="1" fontId="17" fillId="0" borderId="0" xfId="73" applyNumberFormat="1" applyFont="1" applyFill="1" applyBorder="1" applyAlignment="1">
      <alignment horizontal="right" vertical="center" indent="1"/>
    </xf>
    <xf numFmtId="0" fontId="27" fillId="0" borderId="0" xfId="73" applyFont="1" applyFill="1" applyAlignment="1">
      <alignment horizontal="left"/>
    </xf>
    <xf numFmtId="0" fontId="19" fillId="0" borderId="0" xfId="0" applyFont="1" applyFill="1" applyBorder="1" applyAlignment="1">
      <alignment vertical="top"/>
    </xf>
    <xf numFmtId="1" fontId="19" fillId="0" borderId="0" xfId="72" applyNumberFormat="1" applyFont="1" applyFill="1"/>
    <xf numFmtId="0" fontId="28" fillId="0" borderId="0" xfId="73" applyFont="1" applyFill="1" applyBorder="1" applyAlignment="1">
      <alignment horizontal="center"/>
    </xf>
    <xf numFmtId="0" fontId="27" fillId="0" borderId="0" xfId="54" applyFont="1" applyFill="1" applyBorder="1" applyAlignment="1"/>
    <xf numFmtId="0" fontId="19" fillId="0" borderId="0" xfId="60" applyFont="1" applyFill="1" applyBorder="1" applyAlignment="1"/>
    <xf numFmtId="0" fontId="27" fillId="0" borderId="4" xfId="54" applyFont="1" applyFill="1" applyBorder="1" applyAlignment="1"/>
    <xf numFmtId="0" fontId="19" fillId="0" borderId="0" xfId="60" applyFill="1" applyBorder="1" applyAlignment="1"/>
    <xf numFmtId="0" fontId="28" fillId="0" borderId="0" xfId="73" applyFont="1" applyFill="1" applyBorder="1" applyAlignment="1">
      <alignment horizontal="left"/>
    </xf>
    <xf numFmtId="0" fontId="27" fillId="0" borderId="4" xfId="73" applyFont="1" applyFill="1" applyBorder="1" applyAlignment="1">
      <alignment horizontal="left"/>
    </xf>
    <xf numFmtId="1" fontId="28" fillId="0" borderId="6" xfId="72" applyNumberFormat="1" applyFont="1" applyFill="1" applyBorder="1"/>
    <xf numFmtId="1" fontId="19" fillId="0" borderId="0" xfId="72" applyNumberFormat="1" applyFont="1" applyFill="1" applyAlignment="1">
      <alignment vertical="top"/>
    </xf>
    <xf numFmtId="0" fontId="19" fillId="0" borderId="1" xfId="60" applyFill="1" applyBorder="1" applyAlignment="1">
      <alignment vertical="center" wrapText="1"/>
    </xf>
    <xf numFmtId="1" fontId="27" fillId="0" borderId="6" xfId="72" applyNumberFormat="1" applyFont="1" applyFill="1" applyBorder="1"/>
    <xf numFmtId="0" fontId="28" fillId="0" borderId="3" xfId="73" applyFont="1" applyFill="1" applyBorder="1" applyAlignment="1">
      <alignment vertical="center" wrapText="1"/>
    </xf>
    <xf numFmtId="0" fontId="16" fillId="0" borderId="1" xfId="50" applyFont="1" applyFill="1" applyBorder="1"/>
    <xf numFmtId="0" fontId="40" fillId="0" borderId="0" xfId="73" applyFont="1" applyFill="1" applyAlignment="1">
      <alignment horizontal="left" vertical="top"/>
    </xf>
    <xf numFmtId="0" fontId="19" fillId="0" borderId="0" xfId="72" applyFont="1" applyFill="1" applyAlignment="1">
      <alignment vertical="top"/>
    </xf>
    <xf numFmtId="0" fontId="0" fillId="0" borderId="0" xfId="73" applyFont="1" applyFill="1" applyBorder="1" applyAlignment="1">
      <alignment horizontal="left" vertical="top"/>
    </xf>
    <xf numFmtId="0" fontId="19" fillId="0" borderId="0" xfId="73" applyFont="1" applyFill="1" applyBorder="1" applyAlignment="1">
      <alignment horizontal="left" vertical="top"/>
    </xf>
    <xf numFmtId="0" fontId="14" fillId="0" borderId="0" xfId="72" applyFont="1" applyFill="1"/>
    <xf numFmtId="0" fontId="14" fillId="0" borderId="0" xfId="73" applyFont="1" applyFill="1"/>
    <xf numFmtId="1" fontId="14" fillId="0" borderId="0" xfId="73" applyNumberFormat="1" applyFont="1" applyFill="1" applyAlignment="1">
      <alignment vertical="center"/>
    </xf>
    <xf numFmtId="1" fontId="41" fillId="0" borderId="0" xfId="72" applyNumberFormat="1" applyFont="1" applyFill="1" applyBorder="1" applyAlignment="1">
      <alignment horizontal="center" vertical="center" wrapText="1"/>
    </xf>
    <xf numFmtId="1" fontId="41" fillId="0" borderId="0" xfId="72" applyNumberFormat="1" applyFont="1" applyFill="1" applyAlignment="1">
      <alignment horizontal="center" vertical="center" wrapText="1"/>
    </xf>
    <xf numFmtId="0" fontId="17" fillId="0" borderId="3" xfId="73" applyFont="1" applyFill="1" applyBorder="1" applyAlignment="1">
      <alignment horizontal="center"/>
    </xf>
    <xf numFmtId="1" fontId="17" fillId="0" borderId="3" xfId="73" applyNumberFormat="1" applyFont="1" applyFill="1" applyBorder="1" applyAlignment="1">
      <alignment horizontal="center"/>
    </xf>
    <xf numFmtId="0" fontId="28" fillId="0" borderId="0" xfId="73" applyFont="1" applyFill="1" applyBorder="1"/>
    <xf numFmtId="168" fontId="41" fillId="0" borderId="0" xfId="72" applyNumberFormat="1" applyFont="1" applyFill="1"/>
    <xf numFmtId="0" fontId="17" fillId="0" borderId="1" xfId="73" applyFont="1" applyFill="1" applyBorder="1" applyAlignment="1">
      <alignment horizontal="center"/>
    </xf>
    <xf numFmtId="0" fontId="47" fillId="0" borderId="0" xfId="73" applyFont="1" applyFill="1"/>
    <xf numFmtId="169" fontId="19" fillId="0" borderId="0" xfId="72" applyNumberFormat="1" applyFont="1" applyFill="1"/>
    <xf numFmtId="1" fontId="17" fillId="0" borderId="1" xfId="73" applyNumberFormat="1" applyFont="1" applyFill="1" applyBorder="1" applyAlignment="1">
      <alignment horizontal="center"/>
    </xf>
    <xf numFmtId="0" fontId="41" fillId="0" borderId="0" xfId="72" applyFont="1" applyFill="1" applyBorder="1"/>
    <xf numFmtId="0" fontId="28" fillId="0" borderId="0" xfId="72" applyFont="1" applyFill="1" applyBorder="1"/>
    <xf numFmtId="0" fontId="17" fillId="0" borderId="4" xfId="54" applyFont="1" applyFill="1" applyBorder="1"/>
    <xf numFmtId="1" fontId="17" fillId="0" borderId="0" xfId="72" applyNumberFormat="1" applyFont="1" applyFill="1"/>
    <xf numFmtId="0" fontId="23" fillId="0" borderId="0" xfId="50" applyFont="1" applyFill="1"/>
    <xf numFmtId="0" fontId="28" fillId="0" borderId="2" xfId="72" applyFont="1" applyFill="1" applyBorder="1" applyAlignment="1">
      <alignment vertical="center" wrapText="1"/>
    </xf>
    <xf numFmtId="0" fontId="27" fillId="0" borderId="4" xfId="54" applyFont="1" applyFill="1" applyBorder="1"/>
    <xf numFmtId="0" fontId="27" fillId="0" borderId="0" xfId="73" applyFont="1" applyFill="1" applyBorder="1" applyAlignment="1"/>
    <xf numFmtId="0" fontId="27" fillId="0" borderId="5" xfId="73" applyFont="1" applyFill="1" applyBorder="1" applyAlignment="1">
      <alignment wrapText="1"/>
    </xf>
    <xf numFmtId="0" fontId="0" fillId="0" borderId="0" xfId="0" applyFill="1" applyBorder="1" applyAlignment="1">
      <alignment wrapText="1"/>
    </xf>
    <xf numFmtId="0" fontId="23" fillId="0" borderId="0" xfId="57" applyFont="1" applyFill="1"/>
    <xf numFmtId="0" fontId="15" fillId="0" borderId="0" xfId="73" applyFont="1" applyFill="1"/>
    <xf numFmtId="0" fontId="14" fillId="0" borderId="1" xfId="72" applyFont="1" applyFill="1" applyBorder="1"/>
    <xf numFmtId="0" fontId="28" fillId="0" borderId="0" xfId="57" applyFont="1" applyFill="1" applyBorder="1" applyAlignment="1">
      <alignment horizontal="center" vertical="center" wrapText="1"/>
    </xf>
    <xf numFmtId="1" fontId="17" fillId="0" borderId="0" xfId="0" applyNumberFormat="1" applyFont="1" applyFill="1" applyAlignment="1">
      <alignment horizontal="center"/>
    </xf>
    <xf numFmtId="171" fontId="17" fillId="0" borderId="0" xfId="79" applyNumberFormat="1" applyFont="1" applyFill="1" applyAlignment="1">
      <alignment horizontal="center"/>
    </xf>
    <xf numFmtId="171" fontId="17" fillId="0" borderId="0" xfId="0" applyNumberFormat="1" applyFont="1" applyFill="1"/>
    <xf numFmtId="0" fontId="24" fillId="0" borderId="1" xfId="73" applyFont="1" applyFill="1" applyBorder="1"/>
    <xf numFmtId="0" fontId="23" fillId="0" borderId="1" xfId="73" applyFont="1" applyFill="1" applyBorder="1"/>
    <xf numFmtId="1" fontId="23" fillId="0" borderId="1" xfId="73" applyNumberFormat="1" applyFont="1" applyFill="1" applyBorder="1"/>
    <xf numFmtId="0" fontId="40" fillId="0" borderId="0" xfId="57" applyFont="1" applyFill="1"/>
    <xf numFmtId="0" fontId="19" fillId="0" borderId="0" xfId="57" applyFont="1" applyFill="1" applyAlignment="1">
      <alignment horizontal="left"/>
    </xf>
    <xf numFmtId="0" fontId="19" fillId="0" borderId="0" xfId="57" applyFont="1" applyFill="1"/>
    <xf numFmtId="1" fontId="17" fillId="0" borderId="0" xfId="73" applyNumberFormat="1" applyFont="1" applyFill="1" applyBorder="1" applyAlignment="1">
      <alignment horizontal="right" vertical="center" indent="3"/>
    </xf>
    <xf numFmtId="1" fontId="27" fillId="0" borderId="0" xfId="73" applyNumberFormat="1" applyFont="1" applyFill="1" applyBorder="1" applyAlignment="1">
      <alignment horizontal="right" vertical="center" indent="3"/>
    </xf>
    <xf numFmtId="0" fontId="50" fillId="0" borderId="0" xfId="34" applyFont="1" applyAlignment="1" applyProtection="1"/>
    <xf numFmtId="0" fontId="0" fillId="0" borderId="0" xfId="0"/>
    <xf numFmtId="0" fontId="25" fillId="0" borderId="0" xfId="0" applyFont="1" applyAlignment="1">
      <alignment horizontal="left"/>
    </xf>
    <xf numFmtId="3" fontId="27" fillId="0" borderId="0" xfId="73" quotePrefix="1" applyNumberFormat="1" applyFont="1" applyFill="1" applyBorder="1" applyAlignment="1">
      <alignment horizontal="right"/>
    </xf>
    <xf numFmtId="170" fontId="27" fillId="0" borderId="0" xfId="0" applyNumberFormat="1" applyFont="1" applyFill="1" applyBorder="1"/>
    <xf numFmtId="0" fontId="23" fillId="0" borderId="0" xfId="0" applyFont="1" applyBorder="1"/>
    <xf numFmtId="0" fontId="28" fillId="0" borderId="0" xfId="65" applyFont="1" applyBorder="1" applyAlignment="1">
      <alignment horizontal="center" vertical="center" wrapText="1"/>
    </xf>
    <xf numFmtId="0" fontId="28" fillId="0" borderId="0" xfId="0" applyFont="1" applyBorder="1" applyAlignment="1">
      <alignment horizontal="center" vertical="center"/>
    </xf>
    <xf numFmtId="0" fontId="28" fillId="0" borderId="1" xfId="65" applyFont="1" applyBorder="1" applyAlignment="1">
      <alignment horizontal="center" vertical="center" wrapText="1"/>
    </xf>
    <xf numFmtId="3" fontId="27" fillId="0" borderId="0" xfId="0" applyNumberFormat="1" applyFont="1" applyAlignment="1">
      <alignment horizontal="center"/>
    </xf>
    <xf numFmtId="3" fontId="27" fillId="0" borderId="0" xfId="0" applyNumberFormat="1" applyFont="1" applyFill="1" applyAlignment="1">
      <alignment horizontal="center"/>
    </xf>
    <xf numFmtId="164" fontId="27" fillId="0" borderId="0" xfId="0" applyNumberFormat="1" applyFont="1" applyAlignment="1">
      <alignment horizontal="right"/>
    </xf>
    <xf numFmtId="0" fontId="28" fillId="0" borderId="0" xfId="65" applyFont="1" applyFill="1" applyBorder="1" applyAlignment="1">
      <alignment horizontal="center" vertical="center" wrapText="1"/>
    </xf>
    <xf numFmtId="0" fontId="66" fillId="0" borderId="0" xfId="0" applyFont="1" applyFill="1" applyAlignment="1">
      <alignment horizontal="left" vertical="top"/>
    </xf>
    <xf numFmtId="171" fontId="17" fillId="0" borderId="0" xfId="79" applyNumberFormat="1" applyFont="1" applyFill="1"/>
    <xf numFmtId="9" fontId="17" fillId="0" borderId="0" xfId="79" applyFont="1" applyFill="1"/>
    <xf numFmtId="1" fontId="28" fillId="0" borderId="0" xfId="0" applyNumberFormat="1" applyFont="1" applyFill="1" applyAlignment="1">
      <alignment horizontal="right"/>
    </xf>
    <xf numFmtId="0" fontId="111" fillId="0" borderId="0" xfId="0" applyFont="1"/>
    <xf numFmtId="1" fontId="17" fillId="0" borderId="0" xfId="0" applyNumberFormat="1" applyFont="1" applyFill="1"/>
    <xf numFmtId="0" fontId="30" fillId="0" borderId="0" xfId="0" applyFont="1"/>
    <xf numFmtId="0" fontId="17" fillId="0" borderId="0" xfId="0" applyFont="1"/>
    <xf numFmtId="0" fontId="17" fillId="0" borderId="0" xfId="0" applyFont="1" applyAlignment="1">
      <alignment wrapText="1"/>
    </xf>
    <xf numFmtId="0" fontId="30" fillId="0" borderId="0" xfId="0" applyFont="1"/>
    <xf numFmtId="0" fontId="17" fillId="0" borderId="0" xfId="0" applyFont="1"/>
    <xf numFmtId="0" fontId="17" fillId="0" borderId="0" xfId="0" applyFont="1" applyFill="1"/>
    <xf numFmtId="0" fontId="17" fillId="0" borderId="0" xfId="0" applyFont="1" applyAlignment="1">
      <alignment horizontal="right"/>
    </xf>
    <xf numFmtId="0" fontId="28" fillId="0" borderId="0" xfId="73" applyFont="1" applyFill="1" applyBorder="1" applyAlignment="1">
      <alignment horizontal="left"/>
    </xf>
    <xf numFmtId="0" fontId="0" fillId="0" borderId="0" xfId="72" applyFont="1" applyFill="1" applyAlignment="1">
      <alignment horizontal="left"/>
    </xf>
    <xf numFmtId="0" fontId="0" fillId="2" borderId="0" xfId="42" applyFont="1" applyFill="1" applyAlignment="1"/>
    <xf numFmtId="0" fontId="17" fillId="0" borderId="0" xfId="72" applyFont="1" applyFill="1"/>
    <xf numFmtId="0" fontId="50" fillId="0" borderId="0" xfId="34" applyFont="1" applyFill="1" applyAlignment="1" applyProtection="1"/>
    <xf numFmtId="0" fontId="0" fillId="0" borderId="0" xfId="73" applyFont="1" applyFill="1" applyBorder="1" applyAlignment="1">
      <alignment horizontal="left"/>
    </xf>
    <xf numFmtId="0" fontId="0" fillId="0" borderId="0" xfId="73" applyFont="1" applyFill="1" applyBorder="1" applyAlignment="1">
      <alignment horizontal="left" wrapText="1"/>
    </xf>
    <xf numFmtId="0" fontId="41" fillId="0" borderId="2" xfId="73" applyFont="1" applyBorder="1" applyAlignment="1">
      <alignment horizontal="center" vertical="center" wrapText="1"/>
    </xf>
    <xf numFmtId="0" fontId="28" fillId="0" borderId="2" xfId="73" applyFont="1" applyBorder="1" applyAlignment="1">
      <alignment horizontal="center" vertical="center" wrapText="1"/>
    </xf>
    <xf numFmtId="0" fontId="0" fillId="0" borderId="0" xfId="72" applyFont="1" applyFill="1" applyAlignment="1">
      <alignment horizontal="left"/>
    </xf>
    <xf numFmtId="0" fontId="0" fillId="0" borderId="0" xfId="0" applyFont="1" applyAlignment="1">
      <alignment horizontal="left" wrapText="1"/>
    </xf>
    <xf numFmtId="0" fontId="28" fillId="0" borderId="0" xfId="0" applyFont="1" applyFill="1" applyAlignment="1">
      <alignment horizontal="center" vertical="center" wrapText="1"/>
    </xf>
    <xf numFmtId="0" fontId="0" fillId="0" borderId="0" xfId="0"/>
    <xf numFmtId="0" fontId="25" fillId="0" borderId="0" xfId="0" applyFont="1" applyFill="1"/>
    <xf numFmtId="0" fontId="14" fillId="0" borderId="0" xfId="73" applyFont="1" applyAlignment="1">
      <alignment horizontal="left" wrapText="1"/>
    </xf>
    <xf numFmtId="0" fontId="17" fillId="0" borderId="0" xfId="72" applyFont="1" applyFill="1"/>
    <xf numFmtId="0" fontId="27" fillId="0" borderId="0" xfId="72" applyFont="1" applyFill="1"/>
    <xf numFmtId="0" fontId="17" fillId="0" borderId="0" xfId="0" applyFont="1" applyFill="1"/>
    <xf numFmtId="0" fontId="50" fillId="0" borderId="0" xfId="34" applyFont="1" applyAlignment="1" applyProtection="1"/>
    <xf numFmtId="0" fontId="0" fillId="0" borderId="0" xfId="0"/>
    <xf numFmtId="0" fontId="27" fillId="0" borderId="0" xfId="72" applyFont="1" applyFill="1"/>
    <xf numFmtId="0" fontId="17" fillId="0" borderId="0" xfId="72" applyFont="1" applyFill="1"/>
    <xf numFmtId="0" fontId="30" fillId="0" borderId="0" xfId="0" applyFont="1"/>
    <xf numFmtId="0" fontId="17" fillId="0" borderId="0" xfId="0" applyFont="1"/>
    <xf numFmtId="0" fontId="17" fillId="0" borderId="0" xfId="0" applyFont="1" applyAlignment="1">
      <alignment horizontal="center" vertical="top" wrapText="1"/>
    </xf>
    <xf numFmtId="0" fontId="17" fillId="0" borderId="0" xfId="0" applyFont="1" applyFill="1"/>
    <xf numFmtId="0" fontId="28" fillId="0" borderId="0" xfId="0" applyFont="1"/>
    <xf numFmtId="0" fontId="29" fillId="0" borderId="0" xfId="0" applyFont="1" applyAlignment="1">
      <alignment horizontal="left"/>
    </xf>
    <xf numFmtId="0" fontId="30" fillId="0" borderId="0" xfId="0" applyFont="1" applyAlignment="1">
      <alignment horizontal="left"/>
    </xf>
    <xf numFmtId="167" fontId="28" fillId="0" borderId="0" xfId="73" quotePrefix="1" applyNumberFormat="1" applyFont="1" applyFill="1" applyBorder="1" applyAlignment="1">
      <alignment horizontal="center"/>
    </xf>
    <xf numFmtId="0" fontId="23" fillId="0" borderId="0" xfId="73" applyFont="1" applyBorder="1" applyAlignment="1">
      <alignment horizontal="left"/>
    </xf>
    <xf numFmtId="0" fontId="23" fillId="0" borderId="0" xfId="73" applyFont="1" applyBorder="1" applyAlignment="1"/>
    <xf numFmtId="165" fontId="16" fillId="0" borderId="0" xfId="73" applyNumberFormat="1" applyFont="1" applyBorder="1" applyAlignment="1"/>
    <xf numFmtId="0" fontId="28" fillId="0" borderId="2" xfId="72" applyFont="1" applyBorder="1" applyAlignment="1">
      <alignment vertical="center" wrapText="1"/>
    </xf>
    <xf numFmtId="1" fontId="41" fillId="0" borderId="2" xfId="72" applyNumberFormat="1" applyFont="1" applyBorder="1" applyAlignment="1">
      <alignment vertical="center" wrapText="1"/>
    </xf>
    <xf numFmtId="0" fontId="112" fillId="0" borderId="0" xfId="73" applyFont="1" applyFill="1" applyAlignment="1">
      <alignment vertical="center"/>
    </xf>
    <xf numFmtId="0" fontId="111" fillId="0" borderId="1" xfId="0" applyFont="1" applyFill="1" applyBorder="1"/>
    <xf numFmtId="1" fontId="17" fillId="0" borderId="0" xfId="73" quotePrefix="1" applyNumberFormat="1" applyFont="1" applyFill="1" applyBorder="1" applyAlignment="1">
      <alignment horizontal="right"/>
    </xf>
    <xf numFmtId="0" fontId="0" fillId="0" borderId="0" xfId="73" applyFont="1" applyFill="1" applyBorder="1" applyAlignment="1">
      <alignment horizontal="left"/>
    </xf>
    <xf numFmtId="0" fontId="44" fillId="2" borderId="0" xfId="36" applyFont="1" applyFill="1" applyAlignment="1" applyProtection="1"/>
    <xf numFmtId="0" fontId="57" fillId="2" borderId="0" xfId="42" applyNumberFormat="1" applyFont="1" applyFill="1" applyAlignment="1">
      <alignment horizontal="left"/>
    </xf>
    <xf numFmtId="3" fontId="28" fillId="2" borderId="0" xfId="181" applyNumberFormat="1" applyFont="1" applyFill="1"/>
    <xf numFmtId="3" fontId="17" fillId="2" borderId="0" xfId="181" applyNumberFormat="1" applyFont="1" applyFill="1"/>
    <xf numFmtId="3" fontId="28" fillId="2" borderId="0" xfId="181" applyNumberFormat="1" applyFont="1" applyFill="1" applyBorder="1"/>
    <xf numFmtId="3" fontId="17" fillId="2" borderId="0" xfId="192" applyNumberFormat="1" applyFont="1" applyFill="1" applyBorder="1"/>
    <xf numFmtId="3" fontId="28" fillId="2" borderId="0" xfId="181" applyNumberFormat="1" applyFont="1" applyFill="1"/>
    <xf numFmtId="3" fontId="28" fillId="2" borderId="2" xfId="181" applyNumberFormat="1" applyFont="1" applyFill="1" applyBorder="1"/>
    <xf numFmtId="0" fontId="66" fillId="0" borderId="0" xfId="0" applyFont="1" applyFill="1" applyAlignment="1">
      <alignment vertical="top"/>
    </xf>
    <xf numFmtId="169" fontId="41" fillId="0" borderId="0" xfId="73" quotePrefix="1" applyNumberFormat="1" applyFont="1" applyFill="1" applyAlignment="1"/>
    <xf numFmtId="1" fontId="27" fillId="0" borderId="6" xfId="73" applyNumberFormat="1" applyFont="1" applyFill="1" applyBorder="1" applyAlignment="1">
      <alignment horizontal="right" indent="3"/>
    </xf>
    <xf numFmtId="0" fontId="31" fillId="0" borderId="6" xfId="45" applyFont="1" applyFill="1" applyBorder="1" applyAlignment="1">
      <alignment vertical="top"/>
    </xf>
    <xf numFmtId="1" fontId="41" fillId="0" borderId="0" xfId="73" quotePrefix="1" applyNumberFormat="1" applyFont="1" applyFill="1" applyAlignment="1">
      <alignment horizontal="right" indent="3"/>
    </xf>
    <xf numFmtId="0" fontId="31" fillId="0" borderId="0" xfId="70" applyFont="1" applyFill="1" applyAlignment="1">
      <alignment vertical="top"/>
    </xf>
    <xf numFmtId="0" fontId="39" fillId="0" borderId="0" xfId="0" applyFont="1" applyFill="1" applyAlignment="1">
      <alignment vertical="top"/>
    </xf>
    <xf numFmtId="3" fontId="38" fillId="0" borderId="0" xfId="46" applyNumberFormat="1" applyFont="1" applyFill="1" applyAlignment="1"/>
    <xf numFmtId="2" fontId="41" fillId="0" borderId="0" xfId="73" applyNumberFormat="1" applyFont="1" applyFill="1" applyBorder="1" applyAlignment="1">
      <alignment horizontal="center"/>
    </xf>
    <xf numFmtId="1" fontId="27" fillId="0" borderId="0" xfId="0" applyNumberFormat="1" applyFont="1" applyFill="1" applyBorder="1" applyAlignment="1">
      <alignment horizontal="right"/>
    </xf>
    <xf numFmtId="164" fontId="27" fillId="0" borderId="0" xfId="0" applyNumberFormat="1" applyFont="1" applyFill="1" applyAlignment="1">
      <alignment horizontal="right"/>
    </xf>
    <xf numFmtId="0" fontId="27" fillId="0" borderId="0" xfId="52" applyFont="1" applyFill="1" applyAlignment="1"/>
    <xf numFmtId="0" fontId="31" fillId="0" borderId="0" xfId="53" applyFont="1" applyFill="1" applyAlignment="1">
      <alignment vertical="top"/>
    </xf>
    <xf numFmtId="0" fontId="31" fillId="0" borderId="0" xfId="53" applyFont="1" applyFill="1" applyAlignment="1">
      <alignment horizontal="right" vertical="top"/>
    </xf>
    <xf numFmtId="0" fontId="85" fillId="0" borderId="0" xfId="222" applyFont="1" applyFill="1" applyAlignment="1">
      <alignment vertical="top"/>
    </xf>
    <xf numFmtId="0" fontId="4" fillId="0" borderId="0" xfId="222" applyFill="1"/>
    <xf numFmtId="0" fontId="0" fillId="0" borderId="0" xfId="73" applyFont="1" applyFill="1" applyBorder="1" applyAlignment="1">
      <alignment horizontal="left" wrapText="1"/>
    </xf>
    <xf numFmtId="0" fontId="19" fillId="0" borderId="0" xfId="72" applyFont="1" applyFill="1"/>
    <xf numFmtId="1" fontId="27" fillId="0" borderId="0" xfId="51" applyNumberFormat="1" applyFont="1" applyFill="1" applyAlignment="1"/>
    <xf numFmtId="0" fontId="50" fillId="0" borderId="0" xfId="34" quotePrefix="1" applyNumberFormat="1" applyFont="1" applyFill="1" applyAlignment="1" applyProtection="1">
      <alignment horizontal="left" vertical="top" wrapText="1"/>
    </xf>
    <xf numFmtId="0" fontId="50" fillId="0" borderId="0" xfId="34" applyNumberFormat="1" applyFont="1" applyFill="1" applyAlignment="1" applyProtection="1">
      <alignment vertical="top" wrapText="1"/>
    </xf>
    <xf numFmtId="0" fontId="0" fillId="0" borderId="0" xfId="0"/>
    <xf numFmtId="0" fontId="81" fillId="0" borderId="0" xfId="0" applyFont="1" applyFill="1" applyAlignment="1">
      <alignment vertical="top"/>
    </xf>
    <xf numFmtId="0" fontId="0" fillId="0" borderId="0" xfId="73" applyFont="1" applyFill="1" applyAlignment="1">
      <alignment vertical="justify" wrapText="1"/>
    </xf>
    <xf numFmtId="0" fontId="40" fillId="0" borderId="0" xfId="0" applyFont="1" applyFill="1" applyAlignment="1"/>
    <xf numFmtId="0" fontId="40" fillId="0" borderId="0" xfId="0" applyFont="1" applyFill="1"/>
    <xf numFmtId="0" fontId="87" fillId="0" borderId="0" xfId="222" applyFont="1" applyFill="1" applyAlignment="1">
      <alignment vertical="top"/>
    </xf>
    <xf numFmtId="0" fontId="85" fillId="34" borderId="9" xfId="250" applyFont="1" applyFill="1" applyBorder="1" applyAlignment="1">
      <alignment vertical="top"/>
    </xf>
    <xf numFmtId="0" fontId="85" fillId="34" borderId="9" xfId="250" applyFont="1" applyFill="1" applyBorder="1" applyAlignment="1">
      <alignment vertical="top" wrapText="1"/>
    </xf>
    <xf numFmtId="0" fontId="85" fillId="0" borderId="0" xfId="0" applyFont="1" applyFill="1" applyBorder="1" applyAlignment="1">
      <alignment horizontal="center"/>
    </xf>
    <xf numFmtId="0" fontId="116" fillId="0" borderId="0" xfId="250" applyFont="1"/>
    <xf numFmtId="0" fontId="2" fillId="0" borderId="0" xfId="250"/>
    <xf numFmtId="0" fontId="2" fillId="0" borderId="4" xfId="250" applyBorder="1"/>
    <xf numFmtId="172" fontId="0" fillId="0" borderId="4" xfId="265" applyNumberFormat="1" applyFont="1" applyBorder="1"/>
    <xf numFmtId="172" fontId="0" fillId="0" borderId="0" xfId="265" applyNumberFormat="1" applyFont="1"/>
    <xf numFmtId="0" fontId="2" fillId="0" borderId="33" xfId="250" applyBorder="1"/>
    <xf numFmtId="172" fontId="0" fillId="0" borderId="33" xfId="265" applyNumberFormat="1" applyFont="1" applyBorder="1"/>
    <xf numFmtId="0" fontId="2" fillId="0" borderId="0" xfId="250" applyAlignment="1">
      <alignment horizontal="right"/>
    </xf>
    <xf numFmtId="172" fontId="0" fillId="0" borderId="0" xfId="265" applyNumberFormat="1" applyFont="1" applyAlignment="1">
      <alignment horizontal="right"/>
    </xf>
    <xf numFmtId="0" fontId="81" fillId="0" borderId="4" xfId="250" applyFont="1" applyBorder="1" applyAlignment="1">
      <alignment horizontal="right"/>
    </xf>
    <xf numFmtId="0" fontId="81" fillId="0" borderId="4" xfId="250" applyFont="1" applyBorder="1"/>
    <xf numFmtId="0" fontId="81" fillId="0" borderId="0" xfId="250" applyFont="1" applyAlignment="1">
      <alignment horizontal="right"/>
    </xf>
    <xf numFmtId="0" fontId="81" fillId="0" borderId="0" xfId="250" applyFont="1"/>
    <xf numFmtId="0" fontId="81" fillId="0" borderId="0" xfId="250" applyFont="1" applyAlignment="1">
      <alignment wrapText="1"/>
    </xf>
    <xf numFmtId="164" fontId="2" fillId="0" borderId="0" xfId="250" applyNumberFormat="1" applyAlignment="1"/>
    <xf numFmtId="0" fontId="17" fillId="0" borderId="0" xfId="73" applyNumberFormat="1" applyFont="1" applyFill="1" applyBorder="1" applyAlignment="1">
      <alignment horizontal="center"/>
    </xf>
    <xf numFmtId="0" fontId="19" fillId="0" borderId="0" xfId="72" applyFont="1"/>
    <xf numFmtId="0" fontId="19" fillId="0" borderId="0" xfId="73" applyFont="1" applyFill="1" applyBorder="1" applyAlignment="1">
      <alignment horizontal="left" wrapText="1"/>
    </xf>
    <xf numFmtId="0" fontId="0" fillId="0" borderId="0" xfId="0"/>
    <xf numFmtId="0" fontId="19" fillId="0" borderId="0" xfId="73" applyFont="1" applyFill="1" applyAlignment="1">
      <alignment horizontal="left"/>
    </xf>
    <xf numFmtId="0" fontId="0" fillId="0" borderId="0" xfId="73" applyFont="1" applyFill="1" applyAlignment="1">
      <alignment wrapText="1"/>
    </xf>
    <xf numFmtId="0" fontId="19" fillId="0" borderId="0" xfId="72" applyFont="1"/>
    <xf numFmtId="0" fontId="0" fillId="0" borderId="0" xfId="72" applyFont="1" applyFill="1"/>
    <xf numFmtId="0" fontId="0" fillId="0" borderId="0" xfId="73" applyFont="1" applyFill="1" applyBorder="1" applyAlignment="1"/>
    <xf numFmtId="0" fontId="17" fillId="0" borderId="0" xfId="0" applyFont="1" applyAlignment="1">
      <alignment wrapText="1"/>
    </xf>
    <xf numFmtId="0" fontId="0" fillId="0" borderId="0" xfId="73" applyFont="1" applyBorder="1" applyAlignment="1"/>
    <xf numFmtId="0" fontId="17" fillId="0" borderId="0" xfId="72" applyFont="1" applyFill="1"/>
    <xf numFmtId="0" fontId="0" fillId="0" borderId="0" xfId="0" applyFont="1" applyAlignment="1">
      <alignment wrapText="1"/>
    </xf>
    <xf numFmtId="0" fontId="17" fillId="0" borderId="0" xfId="0" applyFont="1"/>
    <xf numFmtId="0" fontId="17" fillId="0" borderId="0" xfId="0" applyFont="1" applyFill="1"/>
    <xf numFmtId="0" fontId="28" fillId="0" borderId="0" xfId="0" applyFont="1"/>
    <xf numFmtId="0" fontId="0" fillId="0" borderId="0" xfId="0"/>
    <xf numFmtId="0" fontId="28" fillId="0" borderId="0" xfId="0" applyFont="1"/>
    <xf numFmtId="164" fontId="17" fillId="0" borderId="0" xfId="0" applyNumberFormat="1" applyFont="1"/>
    <xf numFmtId="0" fontId="23" fillId="0" borderId="1" xfId="72" applyFont="1" applyFill="1" applyBorder="1"/>
    <xf numFmtId="0" fontId="41" fillId="0" borderId="2" xfId="73" applyFont="1" applyBorder="1" applyAlignment="1">
      <alignment horizontal="center"/>
    </xf>
    <xf numFmtId="0" fontId="17" fillId="0" borderId="0" xfId="49" applyFont="1" applyFill="1" applyAlignment="1">
      <alignment vertical="top"/>
    </xf>
    <xf numFmtId="164" fontId="28" fillId="0" borderId="0" xfId="0" applyNumberFormat="1" applyFont="1"/>
    <xf numFmtId="2" fontId="17" fillId="0" borderId="0" xfId="0" applyNumberFormat="1" applyFont="1" applyFill="1"/>
    <xf numFmtId="0" fontId="14" fillId="0" borderId="0" xfId="54" applyFont="1" applyAlignment="1">
      <alignment wrapText="1"/>
    </xf>
    <xf numFmtId="0" fontId="25" fillId="0" borderId="0" xfId="54" applyFont="1" applyAlignment="1">
      <alignment wrapText="1"/>
    </xf>
    <xf numFmtId="0" fontId="50" fillId="0" borderId="0" xfId="34" applyFont="1" applyAlignment="1" applyProtection="1"/>
    <xf numFmtId="0" fontId="0" fillId="0" borderId="0" xfId="72" applyFont="1" applyFill="1" applyAlignment="1">
      <alignment horizontal="left"/>
    </xf>
    <xf numFmtId="0" fontId="0" fillId="0" borderId="0" xfId="73" applyFont="1" applyFill="1" applyBorder="1" applyAlignment="1">
      <alignment horizontal="left" vertical="top"/>
    </xf>
    <xf numFmtId="0" fontId="19" fillId="0" borderId="0" xfId="72" applyFont="1" applyFill="1" applyAlignment="1">
      <alignment vertical="top"/>
    </xf>
    <xf numFmtId="0" fontId="19" fillId="0" borderId="0" xfId="72" applyFont="1" applyFill="1"/>
    <xf numFmtId="0" fontId="25" fillId="0" borderId="0" xfId="0" applyFont="1"/>
    <xf numFmtId="0" fontId="0" fillId="0" borderId="0" xfId="0"/>
    <xf numFmtId="0" fontId="14" fillId="0" borderId="0" xfId="75" applyFont="1" applyAlignment="1">
      <alignment horizontal="left" vertical="top"/>
    </xf>
    <xf numFmtId="0" fontId="17" fillId="0" borderId="0" xfId="0" applyFont="1"/>
    <xf numFmtId="0" fontId="14" fillId="0" borderId="0" xfId="49" applyFont="1" applyAlignment="1">
      <alignment horizontal="left" vertical="top" wrapText="1"/>
    </xf>
    <xf numFmtId="0" fontId="28" fillId="0" borderId="0" xfId="0" applyFont="1"/>
    <xf numFmtId="0" fontId="2" fillId="0" borderId="0" xfId="250"/>
    <xf numFmtId="0" fontId="14" fillId="0" borderId="0" xfId="54" applyFont="1" applyAlignment="1">
      <alignment wrapText="1"/>
    </xf>
    <xf numFmtId="0" fontId="19" fillId="0" borderId="0" xfId="57" applyFont="1" applyFill="1"/>
    <xf numFmtId="0" fontId="19" fillId="0" borderId="0" xfId="72" applyFont="1"/>
    <xf numFmtId="0" fontId="19" fillId="0" borderId="0" xfId="73" applyFont="1" applyFill="1" applyAlignment="1">
      <alignment horizontal="left"/>
    </xf>
    <xf numFmtId="0" fontId="19" fillId="0" borderId="0" xfId="72" applyFont="1" applyFill="1" applyAlignment="1">
      <alignment vertical="top"/>
    </xf>
    <xf numFmtId="0" fontId="19" fillId="0" borderId="0" xfId="72" applyFont="1" applyFill="1"/>
    <xf numFmtId="0" fontId="0" fillId="0" borderId="0" xfId="73" applyFont="1" applyFill="1" applyBorder="1" applyAlignment="1"/>
    <xf numFmtId="0" fontId="17" fillId="0" borderId="0" xfId="72" applyFont="1" applyFill="1"/>
    <xf numFmtId="0" fontId="88" fillId="0" borderId="0" xfId="0" applyFont="1" applyFill="1" applyBorder="1" applyAlignment="1">
      <alignment horizontal="left" vertical="top" wrapText="1"/>
    </xf>
    <xf numFmtId="0" fontId="120" fillId="0" borderId="0" xfId="0" applyFont="1" applyFill="1" applyBorder="1" applyAlignment="1">
      <alignment horizontal="left" vertical="top"/>
    </xf>
    <xf numFmtId="0" fontId="85" fillId="0" borderId="0" xfId="0" applyFont="1" applyFill="1" applyBorder="1" applyAlignment="1">
      <alignment horizontal="left" vertical="top" wrapText="1"/>
    </xf>
    <xf numFmtId="0" fontId="85" fillId="0" borderId="0" xfId="0" applyFont="1" applyFill="1" applyBorder="1" applyAlignment="1">
      <alignment horizontal="left" vertical="top"/>
    </xf>
    <xf numFmtId="0" fontId="122" fillId="0" borderId="0" xfId="250" applyFont="1"/>
    <xf numFmtId="0" fontId="23" fillId="0" borderId="2" xfId="0" applyFont="1" applyBorder="1"/>
    <xf numFmtId="0" fontId="50" fillId="0" borderId="0" xfId="34" applyFont="1" applyFill="1" applyAlignment="1" applyProtection="1"/>
    <xf numFmtId="0" fontId="0" fillId="0" borderId="0" xfId="73" applyFont="1" applyFill="1" applyAlignment="1">
      <alignment horizontal="left" vertical="justify" wrapText="1"/>
    </xf>
    <xf numFmtId="0" fontId="28" fillId="0" borderId="0" xfId="73" applyFont="1" applyBorder="1" applyAlignment="1"/>
    <xf numFmtId="0" fontId="17" fillId="0" borderId="1" xfId="73" applyFont="1" applyBorder="1" applyAlignment="1">
      <alignment horizontal="left"/>
    </xf>
    <xf numFmtId="165" fontId="17" fillId="0" borderId="0" xfId="73" applyNumberFormat="1" applyFont="1" applyBorder="1" applyAlignment="1"/>
    <xf numFmtId="166" fontId="17" fillId="0" borderId="0" xfId="73" applyNumberFormat="1" applyFont="1" applyBorder="1" applyAlignment="1"/>
    <xf numFmtId="166" fontId="17" fillId="0" borderId="1" xfId="73" applyNumberFormat="1" applyFont="1" applyBorder="1" applyAlignment="1"/>
    <xf numFmtId="0" fontId="50" fillId="0" borderId="0" xfId="34" applyFont="1" applyFill="1" applyAlignment="1" applyProtection="1">
      <alignment vertical="center"/>
    </xf>
    <xf numFmtId="0" fontId="50" fillId="0" borderId="0" xfId="34" applyFont="1" applyFill="1" applyAlignment="1" applyProtection="1">
      <alignment horizontal="left" wrapText="1"/>
    </xf>
    <xf numFmtId="0" fontId="50" fillId="0" borderId="0" xfId="34" applyFont="1" applyFill="1" applyAlignment="1" applyProtection="1">
      <alignment horizontal="left" vertical="center"/>
    </xf>
    <xf numFmtId="0" fontId="25" fillId="0" borderId="0" xfId="54" applyFont="1" applyAlignment="1"/>
    <xf numFmtId="0" fontId="50" fillId="0" borderId="0" xfId="34" applyNumberFormat="1" applyFont="1" applyFill="1" applyAlignment="1" applyProtection="1">
      <alignment vertical="top" wrapText="1"/>
    </xf>
    <xf numFmtId="0" fontId="50" fillId="0" borderId="0" xfId="34" applyFont="1" applyFill="1" applyAlignment="1" applyProtection="1"/>
    <xf numFmtId="0" fontId="14" fillId="0" borderId="0" xfId="54" applyFont="1" applyAlignment="1">
      <alignment wrapText="1"/>
    </xf>
    <xf numFmtId="0" fontId="17" fillId="0" borderId="0" xfId="73" applyFont="1" applyAlignment="1">
      <alignment horizontal="left" wrapText="1"/>
    </xf>
    <xf numFmtId="0" fontId="50" fillId="0" borderId="0" xfId="34" quotePrefix="1" applyNumberFormat="1" applyFont="1" applyFill="1" applyAlignment="1" applyProtection="1">
      <alignment horizontal="left" vertical="top" wrapText="1"/>
    </xf>
    <xf numFmtId="0" fontId="50" fillId="0" borderId="0" xfId="34" applyNumberFormat="1" applyFont="1" applyFill="1" applyAlignment="1" applyProtection="1">
      <alignment horizontal="left" vertical="top" wrapText="1"/>
    </xf>
    <xf numFmtId="0" fontId="0" fillId="0" borderId="0" xfId="57" applyFont="1"/>
    <xf numFmtId="0" fontId="19" fillId="0" borderId="0" xfId="57" applyFont="1"/>
    <xf numFmtId="0" fontId="0" fillId="0" borderId="0" xfId="73" applyFont="1" applyFill="1" applyBorder="1" applyAlignment="1">
      <alignment horizontal="left"/>
    </xf>
    <xf numFmtId="0" fontId="28" fillId="0" borderId="2" xfId="57" quotePrefix="1" applyFont="1" applyFill="1" applyBorder="1" applyAlignment="1">
      <alignment horizontal="center" vertical="center" wrapText="1"/>
    </xf>
    <xf numFmtId="0" fontId="28" fillId="0" borderId="2" xfId="57" applyFont="1" applyFill="1" applyBorder="1" applyAlignment="1">
      <alignment horizontal="center" vertical="center" wrapText="1"/>
    </xf>
    <xf numFmtId="0" fontId="28" fillId="0" borderId="0" xfId="57" applyFont="1" applyFill="1" applyBorder="1" applyAlignment="1">
      <alignment horizontal="center" vertical="center" wrapText="1"/>
    </xf>
    <xf numFmtId="0" fontId="28" fillId="0" borderId="1" xfId="57" applyFont="1" applyFill="1" applyBorder="1" applyAlignment="1">
      <alignment horizontal="center" vertical="center" wrapText="1"/>
    </xf>
    <xf numFmtId="0" fontId="0" fillId="0" borderId="0" xfId="57" applyFont="1" applyFill="1"/>
    <xf numFmtId="0" fontId="19" fillId="0" borderId="0" xfId="57" applyFont="1" applyFill="1"/>
    <xf numFmtId="0" fontId="41" fillId="0" borderId="2" xfId="73" applyFont="1" applyFill="1" applyBorder="1" applyAlignment="1">
      <alignment horizontal="center" vertical="center" wrapText="1"/>
    </xf>
    <xf numFmtId="0" fontId="41" fillId="0" borderId="0" xfId="73" applyFont="1" applyFill="1" applyBorder="1" applyAlignment="1">
      <alignment horizontal="center" vertical="center" wrapText="1"/>
    </xf>
    <xf numFmtId="0" fontId="41" fillId="0" borderId="1" xfId="73" applyFont="1" applyFill="1" applyBorder="1" applyAlignment="1">
      <alignment horizontal="center" vertical="center" wrapText="1"/>
    </xf>
    <xf numFmtId="0" fontId="41" fillId="0" borderId="2" xfId="73" applyFont="1" applyFill="1" applyBorder="1" applyAlignment="1">
      <alignment horizontal="center" vertical="center"/>
    </xf>
    <xf numFmtId="0" fontId="41" fillId="0" borderId="0" xfId="73" applyFont="1" applyFill="1" applyAlignment="1">
      <alignment horizontal="center" vertical="center"/>
    </xf>
    <xf numFmtId="0" fontId="28" fillId="0" borderId="2" xfId="73" applyFont="1" applyFill="1" applyBorder="1" applyAlignment="1">
      <alignment horizontal="center" vertical="center" wrapText="1"/>
    </xf>
    <xf numFmtId="0" fontId="28" fillId="0" borderId="0" xfId="73" applyFont="1" applyFill="1" applyBorder="1" applyAlignment="1">
      <alignment horizontal="center" vertical="center" wrapText="1"/>
    </xf>
    <xf numFmtId="0" fontId="28" fillId="0" borderId="0" xfId="57" applyFont="1" applyFill="1" applyAlignment="1">
      <alignment horizontal="center" vertical="center" wrapText="1"/>
    </xf>
    <xf numFmtId="0" fontId="19" fillId="0" borderId="0" xfId="57" applyFont="1" applyFill="1" applyAlignment="1">
      <alignment horizontal="left" wrapText="1"/>
    </xf>
    <xf numFmtId="0" fontId="14" fillId="0" borderId="0" xfId="73" applyFont="1" applyFill="1" applyAlignment="1">
      <alignment horizontal="left" vertical="center"/>
    </xf>
    <xf numFmtId="0" fontId="0" fillId="0" borderId="0" xfId="73" applyFont="1" applyFill="1" applyBorder="1" applyAlignment="1">
      <alignment horizontal="left" vertical="center" wrapText="1"/>
    </xf>
    <xf numFmtId="0" fontId="25" fillId="0" borderId="0" xfId="73" applyFont="1" applyBorder="1" applyAlignment="1">
      <alignment horizontal="left" wrapText="1"/>
    </xf>
    <xf numFmtId="0" fontId="0" fillId="0" borderId="0" xfId="55" applyFont="1" applyAlignment="1">
      <alignment horizontal="left"/>
    </xf>
    <xf numFmtId="0" fontId="19" fillId="0" borderId="0" xfId="55" applyFont="1" applyAlignment="1">
      <alignment horizontal="left"/>
    </xf>
    <xf numFmtId="0" fontId="50" fillId="0" borderId="0" xfId="34" applyFont="1" applyAlignment="1" applyProtection="1"/>
    <xf numFmtId="0" fontId="14" fillId="0" borderId="0" xfId="73" applyFont="1" applyAlignment="1">
      <alignment vertical="center"/>
    </xf>
    <xf numFmtId="0" fontId="41" fillId="0" borderId="10" xfId="73" applyFont="1" applyBorder="1" applyAlignment="1">
      <alignment horizontal="center" vertical="center"/>
    </xf>
    <xf numFmtId="1" fontId="41" fillId="0" borderId="11" xfId="72" applyNumberFormat="1" applyFont="1" applyBorder="1" applyAlignment="1">
      <alignment horizontal="center" vertical="center" wrapText="1"/>
    </xf>
    <xf numFmtId="1" fontId="41" fillId="0" borderId="0" xfId="72" applyNumberFormat="1" applyFont="1" applyAlignment="1">
      <alignment horizontal="center" vertical="center" wrapText="1"/>
    </xf>
    <xf numFmtId="0" fontId="41" fillId="0" borderId="2" xfId="73" applyFont="1" applyBorder="1" applyAlignment="1">
      <alignment horizontal="center" vertical="center"/>
    </xf>
    <xf numFmtId="0" fontId="41" fillId="0" borderId="0" xfId="73" applyFont="1" applyAlignment="1">
      <alignment horizontal="center" vertical="center"/>
    </xf>
    <xf numFmtId="0" fontId="41" fillId="0" borderId="3" xfId="73" applyFont="1" applyBorder="1" applyAlignment="1">
      <alignment horizontal="center" vertical="center"/>
    </xf>
    <xf numFmtId="0" fontId="41" fillId="0" borderId="2" xfId="73" applyFont="1" applyBorder="1" applyAlignment="1">
      <alignment horizontal="center" vertical="center" wrapText="1"/>
    </xf>
    <xf numFmtId="0" fontId="41" fillId="0" borderId="0" xfId="73" applyFont="1" applyAlignment="1">
      <alignment horizontal="center" vertical="center" wrapText="1"/>
    </xf>
    <xf numFmtId="0" fontId="41" fillId="0" borderId="3" xfId="73" applyFont="1" applyBorder="1" applyAlignment="1">
      <alignment horizontal="center" vertical="center" wrapText="1"/>
    </xf>
    <xf numFmtId="0" fontId="0" fillId="0" borderId="0" xfId="72" applyFont="1"/>
    <xf numFmtId="0" fontId="19" fillId="0" borderId="0" xfId="72" applyFont="1"/>
    <xf numFmtId="1" fontId="41" fillId="0" borderId="11" xfId="72" applyNumberFormat="1" applyFont="1" applyBorder="1" applyAlignment="1">
      <alignment horizontal="center" vertical="center"/>
    </xf>
    <xf numFmtId="1" fontId="41" fillId="0" borderId="0" xfId="72" applyNumberFormat="1" applyFont="1" applyAlignment="1">
      <alignment horizontal="center" vertical="center"/>
    </xf>
    <xf numFmtId="0" fontId="0" fillId="0" borderId="0" xfId="73" applyFont="1" applyFill="1" applyAlignment="1">
      <alignment horizontal="left"/>
    </xf>
    <xf numFmtId="0" fontId="19" fillId="0" borderId="0" xfId="73" applyFont="1" applyFill="1" applyAlignment="1">
      <alignment horizontal="left"/>
    </xf>
    <xf numFmtId="0" fontId="0" fillId="0" borderId="0" xfId="73" applyFont="1" applyFill="1" applyAlignment="1">
      <alignment horizontal="left" vertical="center" wrapText="1"/>
    </xf>
    <xf numFmtId="0" fontId="19" fillId="0" borderId="0" xfId="73" applyFont="1" applyFill="1" applyAlignment="1">
      <alignment horizontal="left" vertical="center" wrapText="1"/>
    </xf>
    <xf numFmtId="0" fontId="0" fillId="0" borderId="0" xfId="73" applyFont="1" applyFill="1" applyAlignment="1">
      <alignment horizontal="left" vertical="top" wrapText="1"/>
    </xf>
    <xf numFmtId="0" fontId="28" fillId="0" borderId="0" xfId="73" applyFont="1" applyBorder="1" applyAlignment="1">
      <alignment horizontal="center" vertical="center"/>
    </xf>
    <xf numFmtId="0" fontId="28" fillId="0" borderId="1" xfId="73" applyFont="1" applyBorder="1" applyAlignment="1">
      <alignment horizontal="center" vertical="center"/>
    </xf>
    <xf numFmtId="0" fontId="19" fillId="0" borderId="0" xfId="73" applyFont="1" applyAlignment="1">
      <alignment horizontal="left" vertical="center"/>
    </xf>
    <xf numFmtId="0" fontId="14" fillId="0" borderId="0" xfId="73" applyFont="1" applyBorder="1" applyAlignment="1">
      <alignment vertical="center"/>
    </xf>
    <xf numFmtId="0" fontId="28" fillId="0" borderId="0" xfId="73" applyFont="1" applyBorder="1" applyAlignment="1">
      <alignment horizontal="center" vertical="center" wrapText="1"/>
    </xf>
    <xf numFmtId="0" fontId="28" fillId="0" borderId="1" xfId="73" applyFont="1" applyBorder="1" applyAlignment="1">
      <alignment horizontal="center" vertical="center" wrapText="1"/>
    </xf>
    <xf numFmtId="1" fontId="28" fillId="0" borderId="0" xfId="72" applyNumberFormat="1" applyFont="1" applyBorder="1" applyAlignment="1">
      <alignment horizontal="center" vertical="center" wrapText="1"/>
    </xf>
    <xf numFmtId="1" fontId="28" fillId="0" borderId="1" xfId="72" applyNumberFormat="1" applyFont="1" applyBorder="1" applyAlignment="1">
      <alignment horizontal="center" vertical="center" wrapText="1"/>
    </xf>
    <xf numFmtId="0" fontId="28" fillId="0" borderId="0" xfId="72" applyFont="1" applyBorder="1" applyAlignment="1">
      <alignment horizontal="center" vertical="center" wrapText="1"/>
    </xf>
    <xf numFmtId="0" fontId="28" fillId="0" borderId="1" xfId="72" applyFont="1" applyBorder="1" applyAlignment="1">
      <alignment horizontal="center" vertical="center" wrapText="1"/>
    </xf>
    <xf numFmtId="1" fontId="28" fillId="0" borderId="0" xfId="72" applyNumberFormat="1" applyFont="1" applyBorder="1" applyAlignment="1">
      <alignment horizontal="center" vertical="center"/>
    </xf>
    <xf numFmtId="1" fontId="28" fillId="0" borderId="1" xfId="72" applyNumberFormat="1" applyFont="1" applyBorder="1" applyAlignment="1">
      <alignment horizontal="center" vertical="center"/>
    </xf>
    <xf numFmtId="0" fontId="28" fillId="0" borderId="0" xfId="72" applyFont="1" applyBorder="1" applyAlignment="1">
      <alignment horizontal="center" vertical="center"/>
    </xf>
    <xf numFmtId="0" fontId="28" fillId="0" borderId="1" xfId="72" applyFont="1" applyBorder="1" applyAlignment="1">
      <alignment horizontal="center" vertical="center"/>
    </xf>
    <xf numFmtId="1" fontId="28" fillId="0" borderId="5" xfId="72" applyNumberFormat="1" applyFont="1" applyBorder="1" applyAlignment="1">
      <alignment horizontal="center" vertical="center" wrapText="1"/>
    </xf>
    <xf numFmtId="0" fontId="28" fillId="0" borderId="2" xfId="73" applyFont="1" applyBorder="1" applyAlignment="1">
      <alignment horizontal="center" vertical="center" wrapText="1"/>
    </xf>
    <xf numFmtId="0" fontId="28" fillId="0" borderId="5" xfId="73" applyFont="1" applyBorder="1" applyAlignment="1">
      <alignment horizontal="center" vertical="center" wrapText="1"/>
    </xf>
    <xf numFmtId="0" fontId="28" fillId="0" borderId="23" xfId="73" applyFont="1" applyBorder="1" applyAlignment="1">
      <alignment horizontal="center" vertical="top"/>
    </xf>
    <xf numFmtId="0" fontId="0" fillId="0" borderId="0" xfId="73" applyFont="1" applyBorder="1" applyAlignment="1">
      <alignment horizontal="left" vertical="center" wrapText="1"/>
    </xf>
    <xf numFmtId="1" fontId="17" fillId="0" borderId="1" xfId="73" applyNumberFormat="1" applyFont="1" applyBorder="1" applyAlignment="1">
      <alignment horizontal="center" vertical="center"/>
    </xf>
    <xf numFmtId="1" fontId="17" fillId="0" borderId="0" xfId="73" applyNumberFormat="1" applyFont="1" applyBorder="1" applyAlignment="1">
      <alignment horizontal="center"/>
    </xf>
    <xf numFmtId="1" fontId="17" fillId="0" borderId="1" xfId="73" applyNumberFormat="1" applyFont="1" applyBorder="1" applyAlignment="1">
      <alignment horizontal="center"/>
    </xf>
    <xf numFmtId="0" fontId="28" fillId="0" borderId="2" xfId="72" applyFont="1" applyBorder="1" applyAlignment="1">
      <alignment horizontal="center" vertical="center" wrapText="1"/>
    </xf>
    <xf numFmtId="0" fontId="41" fillId="0" borderId="3" xfId="72" applyFont="1" applyBorder="1" applyAlignment="1">
      <alignment horizontal="center" vertical="center" wrapText="1"/>
    </xf>
    <xf numFmtId="0" fontId="19" fillId="0" borderId="0" xfId="0" applyFont="1" applyAlignment="1">
      <alignment wrapText="1"/>
    </xf>
    <xf numFmtId="166" fontId="28" fillId="0" borderId="1" xfId="73" applyNumberFormat="1" applyFont="1" applyBorder="1" applyAlignment="1"/>
    <xf numFmtId="1" fontId="41" fillId="0" borderId="2" xfId="72" applyNumberFormat="1" applyFont="1" applyBorder="1" applyAlignment="1">
      <alignment horizontal="center" vertical="center" wrapText="1"/>
    </xf>
    <xf numFmtId="1" fontId="41" fillId="0" borderId="3" xfId="72" applyNumberFormat="1" applyFont="1" applyBorder="1" applyAlignment="1">
      <alignment horizontal="center" vertical="center" wrapText="1"/>
    </xf>
    <xf numFmtId="0" fontId="41" fillId="0" borderId="0" xfId="73" applyFont="1" applyBorder="1" applyAlignment="1">
      <alignment horizontal="center" vertical="center" wrapText="1"/>
    </xf>
    <xf numFmtId="0" fontId="41" fillId="0" borderId="7" xfId="73" applyFont="1" applyBorder="1" applyAlignment="1">
      <alignment horizontal="center" vertical="center"/>
    </xf>
    <xf numFmtId="1" fontId="28" fillId="0" borderId="2" xfId="72" applyNumberFormat="1" applyFont="1" applyBorder="1" applyAlignment="1">
      <alignment horizontal="center" vertical="center" wrapText="1"/>
    </xf>
    <xf numFmtId="0" fontId="0" fillId="0" borderId="0" xfId="0" applyFont="1" applyAlignment="1">
      <alignment horizontal="left"/>
    </xf>
    <xf numFmtId="0" fontId="19" fillId="0" borderId="0" xfId="0" applyFont="1" applyAlignment="1">
      <alignment horizontal="left"/>
    </xf>
    <xf numFmtId="0" fontId="0" fillId="0" borderId="0" xfId="73" applyFont="1" applyFill="1" applyAlignment="1">
      <alignment vertical="center" wrapText="1"/>
    </xf>
    <xf numFmtId="0" fontId="25" fillId="0" borderId="0" xfId="73" applyFont="1" applyAlignment="1">
      <alignment vertical="center"/>
    </xf>
    <xf numFmtId="0" fontId="28" fillId="0" borderId="0" xfId="73" applyFont="1" applyBorder="1" applyAlignment="1">
      <alignment vertical="center"/>
    </xf>
    <xf numFmtId="0" fontId="41" fillId="0" borderId="0" xfId="73" applyFont="1" applyBorder="1" applyAlignment="1">
      <alignment vertical="center"/>
    </xf>
    <xf numFmtId="0" fontId="28" fillId="0" borderId="0" xfId="73" applyFont="1" applyFill="1" applyBorder="1" applyAlignment="1">
      <alignment vertical="center"/>
    </xf>
    <xf numFmtId="0" fontId="41" fillId="0" borderId="0" xfId="73" applyFont="1" applyFill="1" applyBorder="1" applyAlignment="1">
      <alignment vertical="center"/>
    </xf>
    <xf numFmtId="0" fontId="17" fillId="0" borderId="0" xfId="54" applyAlignment="1">
      <alignment vertical="center" wrapText="1"/>
    </xf>
    <xf numFmtId="0" fontId="17" fillId="0" borderId="3" xfId="54" applyBorder="1" applyAlignment="1">
      <alignment vertical="center" wrapText="1"/>
    </xf>
    <xf numFmtId="0" fontId="41" fillId="0" borderId="10" xfId="73" applyFont="1" applyBorder="1" applyAlignment="1">
      <alignment horizontal="center"/>
    </xf>
    <xf numFmtId="0" fontId="0" fillId="0" borderId="0" xfId="72" applyFont="1" applyFill="1" applyAlignment="1">
      <alignment horizontal="left"/>
    </xf>
    <xf numFmtId="0" fontId="19" fillId="0" borderId="0" xfId="72" applyFont="1" applyFill="1" applyAlignment="1">
      <alignment horizontal="left"/>
    </xf>
    <xf numFmtId="1" fontId="28" fillId="0" borderId="0" xfId="72" applyNumberFormat="1" applyFont="1" applyFill="1" applyBorder="1" applyAlignment="1">
      <alignment horizontal="center" vertical="center" wrapText="1"/>
    </xf>
    <xf numFmtId="0" fontId="19" fillId="0" borderId="0" xfId="60" applyFill="1" applyAlignment="1">
      <alignment vertical="center" wrapText="1"/>
    </xf>
    <xf numFmtId="0" fontId="19" fillId="0" borderId="0" xfId="60" applyFill="1" applyAlignment="1">
      <alignment horizontal="center" vertical="center" wrapText="1"/>
    </xf>
    <xf numFmtId="0" fontId="28" fillId="0" borderId="0" xfId="73" applyFont="1" applyFill="1" applyAlignment="1">
      <alignment horizontal="center" vertical="center" wrapText="1"/>
    </xf>
    <xf numFmtId="0" fontId="28" fillId="0" borderId="0" xfId="73" applyFont="1" applyFill="1" applyBorder="1" applyAlignment="1">
      <alignment horizontal="left"/>
    </xf>
    <xf numFmtId="0" fontId="28" fillId="0" borderId="0" xfId="72" applyFont="1" applyFill="1" applyBorder="1" applyAlignment="1">
      <alignment horizontal="center" vertical="center" wrapText="1"/>
    </xf>
    <xf numFmtId="0" fontId="28" fillId="0" borderId="0" xfId="73" applyFont="1" applyFill="1" applyBorder="1" applyAlignment="1"/>
    <xf numFmtId="0" fontId="14" fillId="0" borderId="0" xfId="73" applyFont="1" applyFill="1" applyBorder="1" applyAlignment="1">
      <alignment vertical="center"/>
    </xf>
    <xf numFmtId="0" fontId="0" fillId="0" borderId="0" xfId="73" applyFont="1" applyFill="1" applyBorder="1" applyAlignment="1">
      <alignment vertical="top" wrapText="1"/>
    </xf>
    <xf numFmtId="0" fontId="0" fillId="0" borderId="0" xfId="73" applyFont="1" applyFill="1" applyBorder="1" applyAlignment="1">
      <alignment horizontal="left" vertical="top"/>
    </xf>
    <xf numFmtId="0" fontId="28" fillId="0" borderId="0" xfId="72" applyFont="1" applyFill="1" applyAlignment="1">
      <alignment horizontal="center" vertical="center" wrapText="1"/>
    </xf>
    <xf numFmtId="0" fontId="17" fillId="0" borderId="0" xfId="54" applyFill="1" applyAlignment="1">
      <alignment horizontal="center" vertical="center" wrapText="1"/>
    </xf>
    <xf numFmtId="0" fontId="54" fillId="0" borderId="0" xfId="73" applyFont="1" applyFill="1" applyBorder="1" applyAlignment="1">
      <alignment horizontal="left"/>
    </xf>
    <xf numFmtId="0" fontId="17" fillId="0" borderId="0" xfId="54" applyFill="1" applyBorder="1" applyAlignment="1">
      <alignment horizontal="center" vertical="center" wrapText="1"/>
    </xf>
    <xf numFmtId="1" fontId="28" fillId="0" borderId="12" xfId="72" applyNumberFormat="1" applyFont="1" applyFill="1" applyBorder="1" applyAlignment="1">
      <alignment horizontal="center" vertical="center" wrapText="1"/>
    </xf>
    <xf numFmtId="0" fontId="17" fillId="0" borderId="12" xfId="54" applyFill="1" applyBorder="1" applyAlignment="1">
      <alignment horizontal="center" vertical="center" wrapText="1"/>
    </xf>
    <xf numFmtId="0" fontId="28" fillId="0" borderId="11" xfId="73" applyFont="1" applyFill="1" applyBorder="1" applyAlignment="1">
      <alignment horizontal="left"/>
    </xf>
    <xf numFmtId="1" fontId="28" fillId="0" borderId="8" xfId="72" applyNumberFormat="1" applyFont="1" applyFill="1" applyBorder="1" applyAlignment="1">
      <alignment horizontal="center" vertical="center" wrapText="1"/>
    </xf>
    <xf numFmtId="0" fontId="27" fillId="0" borderId="0" xfId="54" applyFont="1" applyFill="1" applyAlignment="1">
      <alignment vertical="center" wrapText="1"/>
    </xf>
    <xf numFmtId="0" fontId="0" fillId="0" borderId="0" xfId="72" applyFont="1" applyFill="1" applyAlignment="1">
      <alignment vertical="top"/>
    </xf>
    <xf numFmtId="0" fontId="19" fillId="0" borderId="0" xfId="72" applyFont="1" applyFill="1" applyAlignment="1">
      <alignment vertical="top"/>
    </xf>
    <xf numFmtId="0" fontId="19" fillId="0" borderId="0" xfId="73" applyFont="1" applyFill="1" applyAlignment="1">
      <alignment horizontal="left" vertical="top"/>
    </xf>
    <xf numFmtId="0" fontId="0" fillId="0" borderId="0" xfId="0" applyFill="1" applyAlignment="1">
      <alignment vertical="top" wrapText="1"/>
    </xf>
    <xf numFmtId="0" fontId="0" fillId="0" borderId="0" xfId="73" applyFont="1" applyFill="1" applyAlignment="1">
      <alignment horizontal="left" vertical="top"/>
    </xf>
    <xf numFmtId="0" fontId="0" fillId="0" borderId="0" xfId="73" applyFont="1" applyFill="1" applyBorder="1" applyAlignment="1">
      <alignment horizontal="left" vertical="top" wrapText="1"/>
    </xf>
    <xf numFmtId="1" fontId="28" fillId="0" borderId="0" xfId="72" applyNumberFormat="1" applyFont="1" applyFill="1" applyAlignment="1">
      <alignment horizontal="center" vertical="center" wrapText="1"/>
    </xf>
    <xf numFmtId="0" fontId="17" fillId="0" borderId="0" xfId="54" applyFill="1" applyAlignment="1">
      <alignment vertical="center" wrapText="1"/>
    </xf>
    <xf numFmtId="0" fontId="28" fillId="0" borderId="7" xfId="73" applyFont="1" applyFill="1" applyBorder="1" applyAlignment="1"/>
    <xf numFmtId="0" fontId="41" fillId="0" borderId="7" xfId="73" applyFont="1" applyBorder="1" applyAlignment="1">
      <alignment horizontal="center"/>
    </xf>
    <xf numFmtId="0" fontId="19" fillId="0" borderId="0" xfId="73" applyFont="1" applyBorder="1" applyAlignment="1">
      <alignment wrapText="1"/>
    </xf>
    <xf numFmtId="0" fontId="0" fillId="0" borderId="0" xfId="73" applyFont="1" applyBorder="1" applyAlignment="1">
      <alignment wrapText="1"/>
    </xf>
    <xf numFmtId="0" fontId="14" fillId="0" borderId="0" xfId="0" applyFont="1" applyFill="1" applyAlignment="1">
      <alignment horizontal="left" wrapText="1"/>
    </xf>
    <xf numFmtId="0" fontId="25" fillId="0" borderId="0" xfId="0" applyFont="1" applyFill="1" applyAlignment="1">
      <alignment horizontal="left" wrapText="1"/>
    </xf>
    <xf numFmtId="0" fontId="28" fillId="0" borderId="0" xfId="0" applyFont="1" applyFill="1" applyAlignment="1">
      <alignment horizontal="right" vertical="top" wrapText="1"/>
    </xf>
    <xf numFmtId="0" fontId="30" fillId="0" borderId="0" xfId="0" applyFont="1" applyFill="1"/>
    <xf numFmtId="0" fontId="30" fillId="0" borderId="0" xfId="0" applyFont="1" applyFill="1" applyAlignment="1"/>
    <xf numFmtId="0" fontId="0" fillId="0" borderId="0" xfId="72" applyFont="1" applyFill="1" applyAlignment="1">
      <alignment wrapText="1"/>
    </xf>
    <xf numFmtId="0" fontId="0" fillId="0" borderId="0" xfId="61" applyFont="1"/>
    <xf numFmtId="0" fontId="19" fillId="0" borderId="0" xfId="61" applyFont="1"/>
    <xf numFmtId="167" fontId="30" fillId="0" borderId="0" xfId="73" applyNumberFormat="1" applyFont="1" applyFill="1" applyBorder="1" applyAlignment="1">
      <alignment horizontal="center" vertical="center"/>
    </xf>
    <xf numFmtId="167" fontId="30" fillId="0" borderId="0" xfId="73" applyNumberFormat="1" applyFont="1" applyFill="1" applyBorder="1" applyAlignment="1">
      <alignment horizontal="center"/>
    </xf>
    <xf numFmtId="0" fontId="28" fillId="0" borderId="0" xfId="0" applyFont="1" applyFill="1"/>
    <xf numFmtId="0" fontId="0" fillId="0" borderId="0" xfId="72" applyFont="1" applyFill="1"/>
    <xf numFmtId="0" fontId="19" fillId="0" borderId="0" xfId="72" applyFont="1" applyFill="1"/>
    <xf numFmtId="0" fontId="0" fillId="0" borderId="0" xfId="73" applyFont="1" applyFill="1" applyBorder="1" applyAlignment="1">
      <alignment horizontal="left" wrapText="1"/>
    </xf>
    <xf numFmtId="167" fontId="28" fillId="0" borderId="7" xfId="73" applyNumberFormat="1" applyFont="1" applyFill="1" applyBorder="1" applyAlignment="1">
      <alignment horizontal="center"/>
    </xf>
    <xf numFmtId="0" fontId="14" fillId="0" borderId="0" xfId="0" applyFont="1" applyFill="1" applyAlignment="1">
      <alignment horizontal="left"/>
    </xf>
    <xf numFmtId="0" fontId="28" fillId="0" borderId="2" xfId="0" applyFont="1" applyFill="1" applyBorder="1" applyAlignment="1">
      <alignment horizontal="center" vertical="center" wrapText="1"/>
    </xf>
    <xf numFmtId="0" fontId="28" fillId="0" borderId="0" xfId="0" applyFont="1" applyFill="1" applyAlignment="1">
      <alignment horizontal="center" vertical="center" wrapText="1"/>
    </xf>
    <xf numFmtId="0" fontId="30" fillId="0" borderId="0" xfId="0" applyFont="1" applyFill="1" applyBorder="1"/>
    <xf numFmtId="0" fontId="41" fillId="0" borderId="10" xfId="73" applyFont="1" applyFill="1" applyBorder="1" applyAlignment="1">
      <alignment horizontal="center"/>
    </xf>
    <xf numFmtId="0" fontId="17" fillId="0" borderId="0" xfId="54" applyFont="1" applyFill="1" applyAlignment="1">
      <alignment vertical="center" wrapText="1"/>
    </xf>
    <xf numFmtId="0" fontId="17" fillId="0" borderId="3" xfId="54" applyFont="1" applyFill="1" applyBorder="1" applyAlignment="1">
      <alignment vertical="center" wrapText="1"/>
    </xf>
    <xf numFmtId="1" fontId="41" fillId="0" borderId="11" xfId="72" applyNumberFormat="1" applyFont="1" applyFill="1" applyBorder="1" applyAlignment="1">
      <alignment horizontal="center" vertical="center"/>
    </xf>
    <xf numFmtId="1" fontId="41" fillId="0" borderId="0" xfId="72" applyNumberFormat="1" applyFont="1" applyFill="1" applyAlignment="1">
      <alignment horizontal="center" vertical="center"/>
    </xf>
    <xf numFmtId="1" fontId="41" fillId="0" borderId="11" xfId="72" applyNumberFormat="1" applyFont="1" applyFill="1" applyBorder="1" applyAlignment="1">
      <alignment horizontal="center" vertical="center" wrapText="1"/>
    </xf>
    <xf numFmtId="1" fontId="41" fillId="0" borderId="0" xfId="72" applyNumberFormat="1" applyFont="1" applyFill="1" applyAlignment="1">
      <alignment horizontal="center" vertical="center" wrapText="1"/>
    </xf>
    <xf numFmtId="0" fontId="19" fillId="0" borderId="0" xfId="63" applyFont="1" applyBorder="1" applyAlignment="1">
      <alignment wrapText="1"/>
    </xf>
    <xf numFmtId="0" fontId="28" fillId="0" borderId="2" xfId="73" applyFont="1" applyBorder="1" applyAlignment="1">
      <alignment horizontal="center" vertical="center"/>
    </xf>
    <xf numFmtId="0" fontId="17" fillId="0" borderId="0" xfId="54" applyBorder="1" applyAlignment="1">
      <alignment horizontal="center" vertical="center"/>
    </xf>
    <xf numFmtId="0" fontId="17" fillId="0" borderId="1" xfId="54" applyBorder="1" applyAlignment="1">
      <alignment horizontal="center" vertical="center"/>
    </xf>
    <xf numFmtId="0" fontId="17" fillId="0" borderId="0" xfId="54" applyBorder="1" applyAlignment="1">
      <alignment horizontal="center" vertical="center" wrapText="1"/>
    </xf>
    <xf numFmtId="0" fontId="17" fillId="0" borderId="1" xfId="54" applyBorder="1" applyAlignment="1">
      <alignment horizontal="center" vertical="center" wrapText="1"/>
    </xf>
    <xf numFmtId="0" fontId="17" fillId="0" borderId="0" xfId="54" applyBorder="1" applyAlignment="1">
      <alignment vertical="center" wrapText="1"/>
    </xf>
    <xf numFmtId="0" fontId="17" fillId="0" borderId="1" xfId="54" applyBorder="1" applyAlignment="1">
      <alignment vertical="center" wrapText="1"/>
    </xf>
    <xf numFmtId="0" fontId="0" fillId="0" borderId="0" xfId="73" applyFont="1" applyBorder="1" applyAlignment="1">
      <alignment horizontal="left" vertical="top" wrapText="1"/>
    </xf>
    <xf numFmtId="0" fontId="28" fillId="0" borderId="7" xfId="73" applyFont="1" applyBorder="1" applyAlignment="1"/>
    <xf numFmtId="0" fontId="41" fillId="0" borderId="1" xfId="73" applyFont="1" applyFill="1" applyBorder="1" applyAlignment="1">
      <alignment horizontal="center"/>
    </xf>
    <xf numFmtId="0" fontId="0" fillId="0" borderId="0" xfId="73" applyFont="1" applyFill="1" applyBorder="1" applyAlignment="1"/>
    <xf numFmtId="0" fontId="0" fillId="0" borderId="0" xfId="73" applyFont="1" applyFill="1" applyBorder="1" applyAlignment="1">
      <alignment wrapText="1"/>
    </xf>
    <xf numFmtId="0" fontId="0" fillId="0" borderId="0" xfId="65" applyFont="1" applyFill="1" applyAlignment="1">
      <alignment horizontal="left"/>
    </xf>
    <xf numFmtId="0" fontId="0" fillId="0" borderId="0" xfId="72" applyFont="1" applyFill="1" applyAlignment="1"/>
    <xf numFmtId="0" fontId="43" fillId="0" borderId="0" xfId="34" applyFont="1" applyAlignment="1" applyProtection="1"/>
    <xf numFmtId="167" fontId="30" fillId="0" borderId="0" xfId="73" applyNumberFormat="1" applyFont="1" applyFill="1" applyBorder="1" applyAlignment="1">
      <alignment horizontal="left" vertical="center"/>
    </xf>
    <xf numFmtId="167" fontId="30" fillId="0" borderId="0" xfId="73" applyNumberFormat="1" applyFont="1" applyFill="1" applyBorder="1" applyAlignment="1">
      <alignment horizontal="left"/>
    </xf>
    <xf numFmtId="0" fontId="0" fillId="0" borderId="0" xfId="72" applyFont="1" applyFill="1" applyAlignment="1">
      <alignment vertical="top" wrapText="1"/>
    </xf>
    <xf numFmtId="0" fontId="0" fillId="0" borderId="0" xfId="65" applyFont="1" applyAlignment="1">
      <alignment horizontal="left"/>
    </xf>
    <xf numFmtId="0" fontId="19" fillId="0" borderId="0" xfId="65" applyFont="1" applyAlignment="1">
      <alignment horizontal="left"/>
    </xf>
    <xf numFmtId="0" fontId="14" fillId="0" borderId="0" xfId="0" applyFont="1"/>
    <xf numFmtId="0" fontId="25" fillId="0" borderId="0" xfId="0" applyFont="1"/>
    <xf numFmtId="0" fontId="17" fillId="0" borderId="0" xfId="0" applyFont="1" applyAlignment="1">
      <alignment wrapText="1"/>
    </xf>
    <xf numFmtId="0" fontId="0" fillId="0" borderId="0" xfId="73" applyFont="1" applyFill="1" applyAlignment="1">
      <alignment vertical="justify" wrapText="1"/>
    </xf>
    <xf numFmtId="0" fontId="14" fillId="0" borderId="0" xfId="0" applyFont="1" applyFill="1"/>
    <xf numFmtId="0" fontId="25" fillId="0" borderId="0" xfId="0" applyFont="1" applyFill="1"/>
    <xf numFmtId="0" fontId="40" fillId="0" borderId="0" xfId="72" applyFont="1" applyFill="1" applyAlignment="1">
      <alignment horizontal="left"/>
    </xf>
    <xf numFmtId="0" fontId="0" fillId="0" borderId="0" xfId="73" applyFont="1" applyFill="1" applyAlignment="1">
      <alignment horizontal="left" vertical="justify" wrapText="1"/>
    </xf>
    <xf numFmtId="0" fontId="14" fillId="0" borderId="0" xfId="73" applyFont="1" applyFill="1" applyAlignment="1">
      <alignment vertical="center"/>
    </xf>
    <xf numFmtId="0" fontId="17" fillId="0" borderId="1" xfId="54" applyFill="1" applyBorder="1" applyAlignment="1">
      <alignment vertical="center" wrapText="1"/>
    </xf>
    <xf numFmtId="1" fontId="28" fillId="0" borderId="2" xfId="72" applyNumberFormat="1" applyFont="1" applyFill="1" applyBorder="1" applyAlignment="1">
      <alignment horizontal="center" vertical="center" wrapText="1"/>
    </xf>
    <xf numFmtId="0" fontId="28" fillId="0" borderId="7" xfId="73" applyFont="1" applyFill="1" applyBorder="1" applyAlignment="1">
      <alignment vertical="center"/>
    </xf>
    <xf numFmtId="0" fontId="28" fillId="0" borderId="2" xfId="72" applyFont="1" applyFill="1" applyBorder="1" applyAlignment="1">
      <alignment horizontal="center" vertical="center" wrapText="1"/>
    </xf>
    <xf numFmtId="0" fontId="14" fillId="0" borderId="0" xfId="73" applyFont="1" applyFill="1" applyAlignment="1">
      <alignment horizontal="left" vertical="top" wrapText="1"/>
    </xf>
    <xf numFmtId="167" fontId="28" fillId="0" borderId="0" xfId="73" quotePrefix="1" applyNumberFormat="1" applyFont="1" applyFill="1" applyBorder="1" applyAlignment="1">
      <alignment horizontal="right" wrapText="1"/>
    </xf>
    <xf numFmtId="0" fontId="0" fillId="0" borderId="0" xfId="73" applyFont="1" applyBorder="1" applyAlignment="1"/>
    <xf numFmtId="0" fontId="14" fillId="0" borderId="0" xfId="73" applyFont="1" applyAlignment="1">
      <alignment horizontal="left" vertical="center"/>
    </xf>
    <xf numFmtId="0" fontId="40" fillId="0" borderId="0" xfId="62" applyFont="1"/>
    <xf numFmtId="0" fontId="28" fillId="0" borderId="7" xfId="65" applyFont="1" applyBorder="1" applyAlignment="1">
      <alignment horizontal="left" vertical="center"/>
    </xf>
    <xf numFmtId="0" fontId="25" fillId="0" borderId="0" xfId="0" applyFont="1" applyAlignment="1">
      <alignment horizontal="left"/>
    </xf>
    <xf numFmtId="0" fontId="0" fillId="0" borderId="0" xfId="56" applyFont="1" applyAlignment="1">
      <alignment horizontal="left"/>
    </xf>
    <xf numFmtId="0" fontId="19" fillId="0" borderId="0" xfId="56" applyFont="1" applyAlignment="1">
      <alignment horizontal="left"/>
    </xf>
    <xf numFmtId="0" fontId="65" fillId="0" borderId="0" xfId="0" applyFont="1"/>
    <xf numFmtId="1" fontId="28" fillId="0" borderId="5" xfId="73" applyNumberFormat="1" applyFont="1" applyFill="1" applyBorder="1" applyAlignment="1">
      <alignment horizontal="center" vertical="center"/>
    </xf>
    <xf numFmtId="1" fontId="28" fillId="0" borderId="0" xfId="73" applyNumberFormat="1" applyFont="1" applyFill="1" applyBorder="1" applyAlignment="1">
      <alignment horizontal="center" vertical="center"/>
    </xf>
    <xf numFmtId="1" fontId="28" fillId="0" borderId="1" xfId="73" applyNumberFormat="1" applyFont="1" applyFill="1" applyBorder="1" applyAlignment="1">
      <alignment horizontal="center" vertical="center"/>
    </xf>
    <xf numFmtId="0" fontId="0" fillId="0" borderId="0" xfId="73" applyFont="1" applyAlignment="1">
      <alignment horizontal="left"/>
    </xf>
    <xf numFmtId="0" fontId="19" fillId="0" borderId="0" xfId="73" applyFont="1" applyAlignment="1">
      <alignment horizontal="left"/>
    </xf>
    <xf numFmtId="0" fontId="14" fillId="0" borderId="0" xfId="73" applyFont="1" applyAlignment="1">
      <alignment wrapText="1"/>
    </xf>
    <xf numFmtId="0" fontId="17" fillId="0" borderId="0" xfId="54" applyAlignment="1">
      <alignment wrapText="1"/>
    </xf>
    <xf numFmtId="0" fontId="28" fillId="0" borderId="5" xfId="54" applyFont="1" applyBorder="1" applyAlignment="1">
      <alignment horizontal="center" vertical="center"/>
    </xf>
    <xf numFmtId="0" fontId="28" fillId="0" borderId="0" xfId="54" applyFont="1" applyBorder="1" applyAlignment="1">
      <alignment horizontal="center" vertical="center"/>
    </xf>
    <xf numFmtId="0" fontId="28" fillId="0" borderId="1" xfId="54" applyFont="1" applyBorder="1" applyAlignment="1">
      <alignment horizontal="center" vertical="center"/>
    </xf>
    <xf numFmtId="1" fontId="28" fillId="0" borderId="5" xfId="73" quotePrefix="1" applyNumberFormat="1" applyFont="1" applyBorder="1" applyAlignment="1">
      <alignment horizontal="center" vertical="center"/>
    </xf>
    <xf numFmtId="1" fontId="28" fillId="0" borderId="0" xfId="73" quotePrefix="1" applyNumberFormat="1" applyFont="1" applyBorder="1" applyAlignment="1">
      <alignment horizontal="center" vertical="center"/>
    </xf>
    <xf numFmtId="1" fontId="28" fillId="0" borderId="1" xfId="73" quotePrefix="1" applyNumberFormat="1" applyFont="1" applyBorder="1" applyAlignment="1">
      <alignment horizontal="center" vertical="center"/>
    </xf>
    <xf numFmtId="0" fontId="0" fillId="0" borderId="0" xfId="73" applyFont="1" applyBorder="1" applyAlignment="1">
      <alignment horizontal="left"/>
    </xf>
    <xf numFmtId="0" fontId="19" fillId="0" borderId="0" xfId="73" applyFont="1" applyBorder="1" applyAlignment="1">
      <alignment horizontal="left"/>
    </xf>
    <xf numFmtId="0" fontId="0" fillId="0" borderId="0" xfId="73" applyFont="1" applyBorder="1" applyAlignment="1">
      <alignment horizontal="left" wrapText="1"/>
    </xf>
    <xf numFmtId="0" fontId="19" fillId="0" borderId="0" xfId="0" applyFont="1" applyBorder="1" applyAlignment="1">
      <alignment wrapText="1"/>
    </xf>
    <xf numFmtId="0" fontId="28" fillId="0" borderId="5" xfId="54" applyFont="1" applyBorder="1" applyAlignment="1">
      <alignment horizontal="left" vertical="center"/>
    </xf>
    <xf numFmtId="0" fontId="28" fillId="0" borderId="0" xfId="54" applyFont="1" applyBorder="1" applyAlignment="1">
      <alignment horizontal="left" vertical="center"/>
    </xf>
    <xf numFmtId="0" fontId="28" fillId="0" borderId="1" xfId="54" applyFont="1" applyBorder="1" applyAlignment="1">
      <alignment horizontal="left" vertical="center"/>
    </xf>
    <xf numFmtId="0" fontId="14" fillId="0" borderId="0" xfId="73" applyFont="1" applyAlignment="1">
      <alignment horizontal="left" wrapText="1"/>
    </xf>
    <xf numFmtId="0" fontId="27" fillId="0" borderId="0" xfId="72" applyFont="1" applyAlignment="1">
      <alignment horizontal="left"/>
    </xf>
    <xf numFmtId="0" fontId="17" fillId="0" borderId="0" xfId="72" applyFont="1" applyAlignment="1">
      <alignment horizontal="left"/>
    </xf>
    <xf numFmtId="0" fontId="28" fillId="0" borderId="0" xfId="54" applyFont="1" applyAlignment="1">
      <alignment horizontal="left"/>
    </xf>
    <xf numFmtId="0" fontId="19" fillId="0" borderId="0" xfId="73" applyFont="1" applyBorder="1" applyAlignment="1">
      <alignment horizontal="left" wrapText="1"/>
    </xf>
    <xf numFmtId="0" fontId="28" fillId="0" borderId="0" xfId="72" applyFont="1" applyAlignment="1">
      <alignment wrapText="1"/>
    </xf>
    <xf numFmtId="0" fontId="28" fillId="0" borderId="0" xfId="54" applyFont="1" applyAlignment="1">
      <alignment wrapText="1"/>
    </xf>
    <xf numFmtId="0" fontId="0" fillId="0" borderId="0" xfId="0" applyFont="1" applyFill="1" applyBorder="1" applyAlignment="1">
      <alignment horizontal="left"/>
    </xf>
    <xf numFmtId="0" fontId="19" fillId="0" borderId="0" xfId="0" applyFont="1" applyFill="1" applyBorder="1" applyAlignment="1">
      <alignment horizontal="left"/>
    </xf>
    <xf numFmtId="0" fontId="40" fillId="0" borderId="0" xfId="0" applyFont="1" applyFill="1" applyBorder="1" applyAlignment="1">
      <alignment horizontal="left"/>
    </xf>
    <xf numFmtId="0" fontId="28" fillId="0" borderId="0" xfId="72" applyFont="1" applyAlignment="1">
      <alignment horizontal="left"/>
    </xf>
    <xf numFmtId="0" fontId="27" fillId="0" borderId="0" xfId="72" applyFont="1" applyAlignment="1">
      <alignment wrapText="1"/>
    </xf>
    <xf numFmtId="0" fontId="27" fillId="0" borderId="0" xfId="54" applyFont="1" applyAlignment="1">
      <alignment wrapText="1"/>
    </xf>
    <xf numFmtId="0" fontId="27" fillId="0" borderId="0" xfId="54" applyFont="1" applyAlignment="1">
      <alignment horizontal="left"/>
    </xf>
    <xf numFmtId="0" fontId="27" fillId="0" borderId="0" xfId="54" applyFont="1" applyAlignment="1">
      <alignment horizontal="left" wrapText="1"/>
    </xf>
    <xf numFmtId="0" fontId="0" fillId="0" borderId="0" xfId="0" applyFont="1" applyFill="1" applyBorder="1" applyAlignment="1"/>
    <xf numFmtId="0" fontId="19" fillId="0" borderId="0" xfId="0" applyFont="1" applyFill="1" applyBorder="1" applyAlignment="1"/>
    <xf numFmtId="0" fontId="90" fillId="0" borderId="0" xfId="0" applyFont="1" applyAlignment="1">
      <alignment horizontal="left" vertical="top"/>
    </xf>
    <xf numFmtId="0" fontId="66" fillId="0" borderId="0" xfId="0" applyFont="1" applyAlignment="1">
      <alignment vertical="top"/>
    </xf>
    <xf numFmtId="0" fontId="66" fillId="0" borderId="0" xfId="0" applyFont="1" applyFill="1" applyAlignment="1">
      <alignment vertical="top"/>
    </xf>
    <xf numFmtId="0" fontId="19" fillId="0" borderId="0" xfId="73" applyFont="1" applyBorder="1" applyAlignment="1"/>
    <xf numFmtId="0" fontId="81" fillId="0" borderId="5" xfId="0" applyFont="1" applyBorder="1" applyAlignment="1">
      <alignment horizontal="center" vertical="center"/>
    </xf>
    <xf numFmtId="0" fontId="81" fillId="0" borderId="1" xfId="0" applyFont="1" applyBorder="1" applyAlignment="1">
      <alignment horizontal="center" vertical="center"/>
    </xf>
    <xf numFmtId="0" fontId="81" fillId="0" borderId="5" xfId="0" applyFont="1" applyBorder="1" applyAlignment="1">
      <alignment horizontal="center" vertical="top" wrapText="1"/>
    </xf>
    <xf numFmtId="0" fontId="81" fillId="0" borderId="1" xfId="0" applyFont="1" applyBorder="1" applyAlignment="1">
      <alignment horizontal="center" vertical="top"/>
    </xf>
    <xf numFmtId="0" fontId="81" fillId="0" borderId="5" xfId="0" applyFont="1" applyBorder="1" applyAlignment="1">
      <alignment horizontal="center" vertical="center" wrapText="1"/>
    </xf>
    <xf numFmtId="0" fontId="81" fillId="0" borderId="1" xfId="0" applyFont="1" applyBorder="1" applyAlignment="1">
      <alignment horizontal="center" vertical="center" wrapText="1"/>
    </xf>
    <xf numFmtId="0" fontId="81" fillId="0" borderId="1" xfId="0" applyFont="1" applyBorder="1" applyAlignment="1">
      <alignment horizontal="center" vertical="top" wrapText="1"/>
    </xf>
    <xf numFmtId="0" fontId="81" fillId="0" borderId="13" xfId="0" applyFont="1" applyBorder="1" applyAlignment="1">
      <alignment horizontal="center" vertical="center"/>
    </xf>
    <xf numFmtId="0" fontId="81" fillId="0" borderId="5" xfId="0" applyFont="1" applyBorder="1" applyAlignment="1">
      <alignment horizontal="right" vertical="top" wrapText="1"/>
    </xf>
    <xf numFmtId="0" fontId="81" fillId="0" borderId="0" xfId="0" applyFont="1" applyAlignment="1">
      <alignment horizontal="right" vertical="top" wrapText="1"/>
    </xf>
    <xf numFmtId="0" fontId="81" fillId="0" borderId="2" xfId="0" applyFont="1" applyBorder="1" applyAlignment="1">
      <alignment vertical="center"/>
    </xf>
    <xf numFmtId="0" fontId="81" fillId="0" borderId="0" xfId="0" applyFont="1" applyAlignment="1">
      <alignment horizontal="center" vertical="center"/>
    </xf>
    <xf numFmtId="0" fontId="66" fillId="0" borderId="0" xfId="0" applyFont="1" applyAlignment="1">
      <alignment horizontal="left" vertical="top"/>
    </xf>
    <xf numFmtId="0" fontId="0" fillId="0" borderId="0" xfId="73" applyFont="1" applyBorder="1" applyAlignment="1">
      <alignment vertical="center" wrapText="1"/>
    </xf>
    <xf numFmtId="0" fontId="28" fillId="0" borderId="0" xfId="72" applyFont="1" applyFill="1"/>
    <xf numFmtId="0" fontId="49" fillId="0" borderId="0" xfId="72" applyFont="1" applyFill="1"/>
    <xf numFmtId="0" fontId="28" fillId="0" borderId="0" xfId="54" applyFont="1" applyBorder="1" applyAlignment="1">
      <alignment horizontal="left" vertical="top"/>
    </xf>
    <xf numFmtId="0" fontId="17" fillId="0" borderId="0" xfId="72" applyFont="1" applyFill="1"/>
    <xf numFmtId="0" fontId="27" fillId="0" borderId="0" xfId="72" applyFont="1" applyFill="1"/>
    <xf numFmtId="0" fontId="27" fillId="0" borderId="0" xfId="72" applyFont="1" applyFill="1" applyAlignment="1"/>
    <xf numFmtId="0" fontId="17" fillId="0" borderId="0" xfId="72" applyFont="1" applyFill="1" applyAlignment="1"/>
    <xf numFmtId="0" fontId="87" fillId="0" borderId="0" xfId="0" applyFont="1" applyFill="1" applyBorder="1" applyAlignment="1">
      <alignment horizontal="left" vertical="top"/>
    </xf>
    <xf numFmtId="0" fontId="86" fillId="0" borderId="0" xfId="0" applyFont="1" applyFill="1" applyBorder="1" applyAlignment="1">
      <alignment horizontal="left" vertical="top"/>
    </xf>
    <xf numFmtId="0" fontId="28" fillId="0" borderId="0" xfId="73" applyFont="1" applyAlignment="1">
      <alignment horizontal="left" wrapText="1"/>
    </xf>
    <xf numFmtId="0" fontId="120" fillId="0" borderId="0" xfId="0" applyFont="1" applyFill="1" applyBorder="1" applyAlignment="1">
      <alignment horizontal="left" vertical="top"/>
    </xf>
    <xf numFmtId="0" fontId="87" fillId="0" borderId="0" xfId="0" applyFont="1" applyFill="1" applyBorder="1" applyAlignment="1"/>
    <xf numFmtId="0" fontId="81" fillId="0" borderId="0" xfId="0" applyFont="1" applyAlignment="1">
      <alignment vertical="top"/>
    </xf>
    <xf numFmtId="0" fontId="81" fillId="0" borderId="0" xfId="0" applyFont="1" applyFill="1" applyAlignment="1">
      <alignment vertical="top"/>
    </xf>
    <xf numFmtId="0" fontId="86" fillId="0" borderId="0" xfId="0" applyFont="1" applyFill="1" applyBorder="1" applyAlignment="1"/>
    <xf numFmtId="1" fontId="28" fillId="0" borderId="5" xfId="73" quotePrefix="1" applyNumberFormat="1" applyFont="1" applyBorder="1" applyAlignment="1">
      <alignment horizontal="right" vertical="center"/>
    </xf>
    <xf numFmtId="1" fontId="28" fillId="0" borderId="0" xfId="73" quotePrefix="1" applyNumberFormat="1" applyFont="1" applyBorder="1" applyAlignment="1">
      <alignment horizontal="right" vertical="center"/>
    </xf>
    <xf numFmtId="1" fontId="28" fillId="0" borderId="1" xfId="73" quotePrefix="1" applyNumberFormat="1" applyFont="1" applyBorder="1" applyAlignment="1">
      <alignment horizontal="right" vertical="center"/>
    </xf>
    <xf numFmtId="0" fontId="50" fillId="0" borderId="0" xfId="34" applyFont="1" applyAlignment="1" applyProtection="1">
      <alignment horizontal="center"/>
    </xf>
    <xf numFmtId="0" fontId="28" fillId="0" borderId="0" xfId="54" quotePrefix="1" applyFont="1" applyAlignment="1">
      <alignment horizontal="left"/>
    </xf>
    <xf numFmtId="0" fontId="116" fillId="0" borderId="0" xfId="250" applyFont="1" applyAlignment="1">
      <alignment wrapText="1"/>
    </xf>
    <xf numFmtId="0" fontId="116" fillId="0" borderId="0" xfId="250" applyFont="1"/>
    <xf numFmtId="0" fontId="21" fillId="0" borderId="0" xfId="34" applyAlignment="1" applyProtection="1">
      <alignment vertical="center" wrapText="1"/>
    </xf>
    <xf numFmtId="0" fontId="121" fillId="0" borderId="0" xfId="250" applyFont="1" applyAlignment="1">
      <alignment horizontal="left" wrapText="1"/>
    </xf>
    <xf numFmtId="0" fontId="115" fillId="0" borderId="0" xfId="250" applyFont="1"/>
    <xf numFmtId="0" fontId="81" fillId="0" borderId="1" xfId="250" quotePrefix="1" applyFont="1" applyBorder="1" applyAlignment="1">
      <alignment horizontal="center"/>
    </xf>
    <xf numFmtId="0" fontId="81" fillId="0" borderId="1" xfId="250" applyFont="1" applyBorder="1" applyAlignment="1">
      <alignment horizontal="center"/>
    </xf>
    <xf numFmtId="0" fontId="116" fillId="0" borderId="0" xfId="250" applyFont="1" applyAlignment="1">
      <alignment vertical="top" wrapText="1"/>
    </xf>
    <xf numFmtId="0" fontId="14" fillId="0" borderId="0" xfId="0" applyFont="1" applyAlignment="1">
      <alignment wrapText="1"/>
    </xf>
    <xf numFmtId="0" fontId="14" fillId="0" borderId="0" xfId="75" applyFont="1" applyAlignment="1">
      <alignment horizontal="left" vertical="top"/>
    </xf>
    <xf numFmtId="0" fontId="30" fillId="0" borderId="0" xfId="0" applyFont="1"/>
    <xf numFmtId="0" fontId="17" fillId="0" borderId="0" xfId="75" applyFont="1" applyAlignment="1">
      <alignment horizontal="left" vertical="top"/>
    </xf>
    <xf numFmtId="0" fontId="40" fillId="0" borderId="0" xfId="0" applyFont="1" applyAlignment="1">
      <alignment wrapText="1"/>
    </xf>
    <xf numFmtId="0" fontId="0" fillId="0" borderId="0" xfId="0" applyFont="1" applyAlignment="1">
      <alignment wrapText="1"/>
    </xf>
    <xf numFmtId="0" fontId="17" fillId="0" borderId="0" xfId="0" applyFont="1"/>
    <xf numFmtId="0" fontId="17" fillId="0" borderId="0" xfId="0" applyFont="1" applyAlignment="1">
      <alignment horizontal="center" vertical="top" wrapText="1"/>
    </xf>
    <xf numFmtId="0" fontId="29" fillId="0" borderId="0" xfId="0" applyFont="1"/>
    <xf numFmtId="0" fontId="17" fillId="0" borderId="0" xfId="0" applyFont="1" applyAlignment="1">
      <alignment horizontal="left" vertical="top"/>
    </xf>
    <xf numFmtId="0" fontId="17" fillId="0" borderId="0" xfId="0" applyFont="1" applyFill="1"/>
    <xf numFmtId="0" fontId="17" fillId="0" borderId="0" xfId="49" applyFont="1" applyAlignment="1">
      <alignment horizontal="left" vertical="top"/>
    </xf>
    <xf numFmtId="0" fontId="14" fillId="0" borderId="0" xfId="49" applyFont="1" applyAlignment="1">
      <alignment horizontal="left" vertical="top" wrapText="1"/>
    </xf>
    <xf numFmtId="0" fontId="17" fillId="0" borderId="0" xfId="0" applyFont="1" applyFill="1" applyBorder="1"/>
    <xf numFmtId="0" fontId="28" fillId="0" borderId="0" xfId="0" applyFont="1"/>
    <xf numFmtId="0" fontId="28" fillId="0" borderId="0" xfId="0" applyFont="1" applyAlignment="1">
      <alignment wrapText="1"/>
    </xf>
    <xf numFmtId="0" fontId="14" fillId="0" borderId="0" xfId="0" applyFont="1" applyAlignment="1">
      <alignment horizontal="left"/>
    </xf>
    <xf numFmtId="0" fontId="29" fillId="0" borderId="0" xfId="0" applyFont="1" applyAlignment="1">
      <alignment horizontal="left"/>
    </xf>
    <xf numFmtId="0" fontId="28" fillId="2" borderId="0" xfId="181" applyFont="1" applyFill="1" applyBorder="1" applyAlignment="1">
      <alignment horizontal="left"/>
    </xf>
    <xf numFmtId="0" fontId="17" fillId="0" borderId="0" xfId="0" applyFont="1" applyAlignment="1"/>
    <xf numFmtId="0" fontId="17" fillId="0" borderId="0" xfId="47" applyFont="1" applyFill="1" applyAlignment="1">
      <alignment horizontal="center" vertical="top"/>
    </xf>
    <xf numFmtId="0" fontId="29" fillId="0" borderId="0" xfId="0" applyFont="1" applyAlignment="1"/>
    <xf numFmtId="0" fontId="44" fillId="2" borderId="0" xfId="36" applyFont="1" applyFill="1" applyAlignment="1" applyProtection="1"/>
    <xf numFmtId="0" fontId="118" fillId="0" borderId="0" xfId="250" applyFont="1"/>
    <xf numFmtId="0" fontId="1" fillId="0" borderId="0" xfId="250" applyFont="1" applyAlignment="1">
      <alignment wrapText="1"/>
    </xf>
    <xf numFmtId="0" fontId="119" fillId="0" borderId="0" xfId="251" applyFont="1" applyAlignment="1">
      <alignment horizontal="left" wrapText="1"/>
    </xf>
    <xf numFmtId="0" fontId="121" fillId="0" borderId="0" xfId="250" applyFont="1"/>
    <xf numFmtId="0" fontId="1" fillId="0" borderId="0" xfId="250" applyFont="1"/>
    <xf numFmtId="0" fontId="0" fillId="0" borderId="0" xfId="73" applyFont="1" applyAlignment="1">
      <alignment horizontal="left" vertical="center"/>
    </xf>
  </cellXfs>
  <cellStyles count="266">
    <cellStyle name="20% - Accent1" xfId="1" builtinId="30" customBuiltin="1"/>
    <cellStyle name="20% - Accent1 10" xfId="238"/>
    <cellStyle name="20% - Accent1 11" xfId="253"/>
    <cellStyle name="20% - Accent1 2" xfId="86"/>
    <cellStyle name="20% - Accent1 3" xfId="102"/>
    <cellStyle name="20% - Accent1 4" xfId="117"/>
    <cellStyle name="20% - Accent1 5" xfId="131"/>
    <cellStyle name="20% - Accent1 6" xfId="144"/>
    <cellStyle name="20% - Accent1 7" xfId="195"/>
    <cellStyle name="20% - Accent1 8" xfId="210"/>
    <cellStyle name="20% - Accent1 9" xfId="224"/>
    <cellStyle name="20% - Accent2" xfId="2" builtinId="34" customBuiltin="1"/>
    <cellStyle name="20% - Accent2 10" xfId="240"/>
    <cellStyle name="20% - Accent2 11" xfId="255"/>
    <cellStyle name="20% - Accent2 2" xfId="88"/>
    <cellStyle name="20% - Accent2 3" xfId="104"/>
    <cellStyle name="20% - Accent2 4" xfId="119"/>
    <cellStyle name="20% - Accent2 5" xfId="133"/>
    <cellStyle name="20% - Accent2 6" xfId="145"/>
    <cellStyle name="20% - Accent2 7" xfId="197"/>
    <cellStyle name="20% - Accent2 8" xfId="212"/>
    <cellStyle name="20% - Accent2 9" xfId="226"/>
    <cellStyle name="20% - Accent3" xfId="3" builtinId="38" customBuiltin="1"/>
    <cellStyle name="20% - Accent3 10" xfId="242"/>
    <cellStyle name="20% - Accent3 11" xfId="257"/>
    <cellStyle name="20% - Accent3 2" xfId="90"/>
    <cellStyle name="20% - Accent3 3" xfId="106"/>
    <cellStyle name="20% - Accent3 4" xfId="121"/>
    <cellStyle name="20% - Accent3 5" xfId="135"/>
    <cellStyle name="20% - Accent3 6" xfId="146"/>
    <cellStyle name="20% - Accent3 7" xfId="199"/>
    <cellStyle name="20% - Accent3 8" xfId="214"/>
    <cellStyle name="20% - Accent3 9" xfId="228"/>
    <cellStyle name="20% - Accent4" xfId="4" builtinId="42" customBuiltin="1"/>
    <cellStyle name="20% - Accent4 10" xfId="244"/>
    <cellStyle name="20% - Accent4 11" xfId="259"/>
    <cellStyle name="20% - Accent4 2" xfId="92"/>
    <cellStyle name="20% - Accent4 3" xfId="108"/>
    <cellStyle name="20% - Accent4 4" xfId="123"/>
    <cellStyle name="20% - Accent4 5" xfId="137"/>
    <cellStyle name="20% - Accent4 6" xfId="147"/>
    <cellStyle name="20% - Accent4 7" xfId="201"/>
    <cellStyle name="20% - Accent4 8" xfId="216"/>
    <cellStyle name="20% - Accent4 9" xfId="230"/>
    <cellStyle name="20% - Accent5" xfId="5" builtinId="46" customBuiltin="1"/>
    <cellStyle name="20% - Accent5 10" xfId="246"/>
    <cellStyle name="20% - Accent5 11" xfId="261"/>
    <cellStyle name="20% - Accent5 2" xfId="94"/>
    <cellStyle name="20% - Accent5 3" xfId="110"/>
    <cellStyle name="20% - Accent5 4" xfId="125"/>
    <cellStyle name="20% - Accent5 5" xfId="139"/>
    <cellStyle name="20% - Accent5 6" xfId="148"/>
    <cellStyle name="20% - Accent5 7" xfId="203"/>
    <cellStyle name="20% - Accent5 8" xfId="218"/>
    <cellStyle name="20% - Accent5 9" xfId="232"/>
    <cellStyle name="20% - Accent6" xfId="6" builtinId="50" customBuiltin="1"/>
    <cellStyle name="20% - Accent6 10" xfId="248"/>
    <cellStyle name="20% - Accent6 11" xfId="263"/>
    <cellStyle name="20% - Accent6 2" xfId="96"/>
    <cellStyle name="20% - Accent6 3" xfId="112"/>
    <cellStyle name="20% - Accent6 4" xfId="127"/>
    <cellStyle name="20% - Accent6 5" xfId="141"/>
    <cellStyle name="20% - Accent6 6" xfId="149"/>
    <cellStyle name="20% - Accent6 7" xfId="205"/>
    <cellStyle name="20% - Accent6 8" xfId="220"/>
    <cellStyle name="20% - Accent6 9" xfId="234"/>
    <cellStyle name="40% - Accent1" xfId="7" builtinId="31" customBuiltin="1"/>
    <cellStyle name="40% - Accent1 10" xfId="239"/>
    <cellStyle name="40% - Accent1 11" xfId="254"/>
    <cellStyle name="40% - Accent1 2" xfId="87"/>
    <cellStyle name="40% - Accent1 3" xfId="103"/>
    <cellStyle name="40% - Accent1 4" xfId="118"/>
    <cellStyle name="40% - Accent1 5" xfId="132"/>
    <cellStyle name="40% - Accent1 6" xfId="150"/>
    <cellStyle name="40% - Accent1 7" xfId="196"/>
    <cellStyle name="40% - Accent1 8" xfId="211"/>
    <cellStyle name="40% - Accent1 9" xfId="225"/>
    <cellStyle name="40% - Accent2" xfId="8" builtinId="35" customBuiltin="1"/>
    <cellStyle name="40% - Accent2 10" xfId="241"/>
    <cellStyle name="40% - Accent2 11" xfId="256"/>
    <cellStyle name="40% - Accent2 2" xfId="89"/>
    <cellStyle name="40% - Accent2 3" xfId="105"/>
    <cellStyle name="40% - Accent2 4" xfId="120"/>
    <cellStyle name="40% - Accent2 5" xfId="134"/>
    <cellStyle name="40% - Accent2 6" xfId="151"/>
    <cellStyle name="40% - Accent2 7" xfId="198"/>
    <cellStyle name="40% - Accent2 8" xfId="213"/>
    <cellStyle name="40% - Accent2 9" xfId="227"/>
    <cellStyle name="40% - Accent3" xfId="9" builtinId="39" customBuiltin="1"/>
    <cellStyle name="40% - Accent3 10" xfId="243"/>
    <cellStyle name="40% - Accent3 11" xfId="258"/>
    <cellStyle name="40% - Accent3 2" xfId="91"/>
    <cellStyle name="40% - Accent3 3" xfId="107"/>
    <cellStyle name="40% - Accent3 4" xfId="122"/>
    <cellStyle name="40% - Accent3 5" xfId="136"/>
    <cellStyle name="40% - Accent3 6" xfId="152"/>
    <cellStyle name="40% - Accent3 7" xfId="200"/>
    <cellStyle name="40% - Accent3 8" xfId="215"/>
    <cellStyle name="40% - Accent3 9" xfId="229"/>
    <cellStyle name="40% - Accent4" xfId="10" builtinId="43" customBuiltin="1"/>
    <cellStyle name="40% - Accent4 10" xfId="245"/>
    <cellStyle name="40% - Accent4 11" xfId="260"/>
    <cellStyle name="40% - Accent4 2" xfId="93"/>
    <cellStyle name="40% - Accent4 3" xfId="109"/>
    <cellStyle name="40% - Accent4 4" xfId="124"/>
    <cellStyle name="40% - Accent4 5" xfId="138"/>
    <cellStyle name="40% - Accent4 6" xfId="153"/>
    <cellStyle name="40% - Accent4 7" xfId="202"/>
    <cellStyle name="40% - Accent4 8" xfId="217"/>
    <cellStyle name="40% - Accent4 9" xfId="231"/>
    <cellStyle name="40% - Accent5" xfId="11" builtinId="47" customBuiltin="1"/>
    <cellStyle name="40% - Accent5 10" xfId="247"/>
    <cellStyle name="40% - Accent5 11" xfId="262"/>
    <cellStyle name="40% - Accent5 2" xfId="95"/>
    <cellStyle name="40% - Accent5 3" xfId="111"/>
    <cellStyle name="40% - Accent5 4" xfId="126"/>
    <cellStyle name="40% - Accent5 5" xfId="140"/>
    <cellStyle name="40% - Accent5 6" xfId="154"/>
    <cellStyle name="40% - Accent5 7" xfId="204"/>
    <cellStyle name="40% - Accent5 8" xfId="219"/>
    <cellStyle name="40% - Accent5 9" xfId="233"/>
    <cellStyle name="40% - Accent6" xfId="12" builtinId="51" customBuiltin="1"/>
    <cellStyle name="40% - Accent6 10" xfId="249"/>
    <cellStyle name="40% - Accent6 11" xfId="264"/>
    <cellStyle name="40% - Accent6 2" xfId="97"/>
    <cellStyle name="40% - Accent6 3" xfId="113"/>
    <cellStyle name="40% - Accent6 4" xfId="128"/>
    <cellStyle name="40% - Accent6 5" xfId="142"/>
    <cellStyle name="40% - Accent6 6" xfId="155"/>
    <cellStyle name="40% - Accent6 7" xfId="206"/>
    <cellStyle name="40% - Accent6 8" xfId="221"/>
    <cellStyle name="40% - Accent6 9" xfId="235"/>
    <cellStyle name="60% - Accent1" xfId="13" builtinId="32" customBuiltin="1"/>
    <cellStyle name="60% - Accent1 2" xfId="156"/>
    <cellStyle name="60% - Accent2" xfId="14" builtinId="36" customBuiltin="1"/>
    <cellStyle name="60% - Accent2 2" xfId="157"/>
    <cellStyle name="60% - Accent3" xfId="15" builtinId="40" customBuiltin="1"/>
    <cellStyle name="60% - Accent3 2" xfId="158"/>
    <cellStyle name="60% - Accent4" xfId="16" builtinId="44" customBuiltin="1"/>
    <cellStyle name="60% - Accent4 2" xfId="159"/>
    <cellStyle name="60% - Accent5" xfId="17" builtinId="48" customBuiltin="1"/>
    <cellStyle name="60% - Accent5 2" xfId="160"/>
    <cellStyle name="60% - Accent6" xfId="18" builtinId="52" customBuiltin="1"/>
    <cellStyle name="60% - Accent6 2" xfId="161"/>
    <cellStyle name="Accent1" xfId="19" builtinId="29" customBuiltin="1"/>
    <cellStyle name="Accent1 2" xfId="162"/>
    <cellStyle name="Accent2" xfId="20" builtinId="33" customBuiltin="1"/>
    <cellStyle name="Accent2 2" xfId="163"/>
    <cellStyle name="Accent3" xfId="21" builtinId="37" customBuiltin="1"/>
    <cellStyle name="Accent3 2" xfId="164"/>
    <cellStyle name="Accent4" xfId="22" builtinId="41" customBuiltin="1"/>
    <cellStyle name="Accent4 2" xfId="165"/>
    <cellStyle name="Accent5" xfId="23" builtinId="45" customBuiltin="1"/>
    <cellStyle name="Accent5 2" xfId="166"/>
    <cellStyle name="Accent6" xfId="24" builtinId="49" customBuiltin="1"/>
    <cellStyle name="Accent6 2" xfId="167"/>
    <cellStyle name="Bad" xfId="25" builtinId="27" customBuiltin="1"/>
    <cellStyle name="Bad 2" xfId="168"/>
    <cellStyle name="Calculation" xfId="26" builtinId="22" customBuiltin="1"/>
    <cellStyle name="Calculation 2" xfId="169"/>
    <cellStyle name="Check Cell" xfId="27" builtinId="23" customBuiltin="1"/>
    <cellStyle name="Check Cell 2" xfId="170"/>
    <cellStyle name="Comma 2" xfId="171"/>
    <cellStyle name="Comma 3" xfId="265"/>
    <cellStyle name="Explanatory Text" xfId="28" builtinId="53" customBuiltin="1"/>
    <cellStyle name="Explanatory Text 2" xfId="172"/>
    <cellStyle name="Followed Hyperlink" xfId="114" builtinId="9" customBuiltin="1"/>
    <cellStyle name="Followed Hyperlink 2" xfId="99"/>
    <cellStyle name="Good" xfId="29" builtinId="26" customBuiltin="1"/>
    <cellStyle name="Good 2" xfId="173"/>
    <cellStyle name="Heading 1" xfId="30" builtinId="16" customBuiltin="1"/>
    <cellStyle name="Heading 1 2" xfId="174"/>
    <cellStyle name="Heading 2" xfId="31" builtinId="17" customBuiltin="1"/>
    <cellStyle name="Heading 2 2" xfId="175"/>
    <cellStyle name="Heading 3" xfId="32" builtinId="18" customBuiltin="1"/>
    <cellStyle name="Heading 3 2" xfId="176"/>
    <cellStyle name="Heading 4" xfId="33" builtinId="19" customBuiltin="1"/>
    <cellStyle name="Heading 4 2" xfId="177"/>
    <cellStyle name="Hyperlink" xfId="34" builtinId="8"/>
    <cellStyle name="Hyperlink 2" xfId="35"/>
    <cellStyle name="Hyperlink 3" xfId="36"/>
    <cellStyle name="Hyperlink 4" xfId="98"/>
    <cellStyle name="Hyperlink 5" xfId="251"/>
    <cellStyle name="Input" xfId="37" builtinId="20" customBuiltin="1"/>
    <cellStyle name="Input 2" xfId="178"/>
    <cellStyle name="Linked Cell" xfId="38" builtinId="24" customBuiltin="1"/>
    <cellStyle name="Linked Cell 2" xfId="179"/>
    <cellStyle name="Neutral" xfId="39" builtinId="28" customBuiltin="1"/>
    <cellStyle name="Neutral 2" xfId="180"/>
    <cellStyle name="Normal" xfId="0" builtinId="0"/>
    <cellStyle name="Normal 10" xfId="193"/>
    <cellStyle name="Normal 11" xfId="208"/>
    <cellStyle name="Normal 12" xfId="222"/>
    <cellStyle name="Normal 13" xfId="236"/>
    <cellStyle name="Normal 14" xfId="250"/>
    <cellStyle name="Normal 2" xfId="40"/>
    <cellStyle name="Normal 2 2" xfId="192"/>
    <cellStyle name="Normal 2 3" xfId="190"/>
    <cellStyle name="Normal 3" xfId="41"/>
    <cellStyle name="Normal 3 2" xfId="191"/>
    <cellStyle name="Normal 3 3" xfId="207"/>
    <cellStyle name="Normal 4" xfId="42"/>
    <cellStyle name="Normal 5" xfId="84"/>
    <cellStyle name="Normal 6" xfId="100"/>
    <cellStyle name="Normal 7" xfId="115"/>
    <cellStyle name="Normal 8" xfId="129"/>
    <cellStyle name="Normal 9" xfId="143"/>
    <cellStyle name="Normal_1+ of main drugs implic" xfId="43"/>
    <cellStyle name="Normal_4 - sex and age" xfId="44"/>
    <cellStyle name="Normal_7 - only one drug involved" xfId="45"/>
    <cellStyle name="Normal_8 calc HB rates" xfId="46"/>
    <cellStyle name="Normal_8 calc LA rates" xfId="47"/>
    <cellStyle name="Normal_8 calc Scots rates" xfId="48"/>
    <cellStyle name="Normal_9 for prob drug user" xfId="49"/>
    <cellStyle name="Normal_Annex b" xfId="50"/>
    <cellStyle name="Normal_C2 - causes" xfId="51"/>
    <cellStyle name="Normal_C3 - drugs reported" xfId="52"/>
    <cellStyle name="Normal_C4 calc LA rates" xfId="53"/>
    <cellStyle name="Normal_drd-2011-all-tables-figures" xfId="54"/>
    <cellStyle name="Normal_drd-2011-figure1" xfId="55"/>
    <cellStyle name="Normal_drd-2011-figure2" xfId="56"/>
    <cellStyle name="Normal_drd-2011-table1" xfId="57"/>
    <cellStyle name="Normal_drd-2011-table4" xfId="58"/>
    <cellStyle name="Normal_drd-2011-table5" xfId="59"/>
    <cellStyle name="Normal_drd-2011-table6" xfId="60"/>
    <cellStyle name="Normal_drd-2011-table8" xfId="61"/>
    <cellStyle name="Normal_drd-2011-tablec4" xfId="62"/>
    <cellStyle name="Normal_drd-2011-tablehb3" xfId="63"/>
    <cellStyle name="Normal_drd-2011-tablehb4" xfId="64"/>
    <cellStyle name="Normal_drd-2011-tablex" xfId="65"/>
    <cellStyle name="Normal_drd-2011-tabley" xfId="66"/>
    <cellStyle name="Normal_drd-2011-tablez" xfId="67"/>
    <cellStyle name="Normal_HB1 - summary" xfId="68"/>
    <cellStyle name="Normal_HB2 - causes" xfId="69"/>
    <cellStyle name="Normal_HB4 calc HB rates" xfId="70"/>
    <cellStyle name="Normal_Sheet1" xfId="71"/>
    <cellStyle name="Normal_Sheet1_1" xfId="72"/>
    <cellStyle name="Normal_shhdtab" xfId="73"/>
    <cellStyle name="Normal_TABLE4" xfId="74"/>
    <cellStyle name="Normal_TABLE4 2" xfId="181"/>
    <cellStyle name="Normal_unspecified drug" xfId="75"/>
    <cellStyle name="Normal_Y - ONS 'wide' defn - drugs" xfId="76"/>
    <cellStyle name="Note 10" xfId="223"/>
    <cellStyle name="Note 11" xfId="237"/>
    <cellStyle name="Note 12" xfId="252"/>
    <cellStyle name="Note 2" xfId="77"/>
    <cellStyle name="Note 3" xfId="85"/>
    <cellStyle name="Note 4" xfId="101"/>
    <cellStyle name="Note 5" xfId="116"/>
    <cellStyle name="Note 6" xfId="130"/>
    <cellStyle name="Note 7" xfId="182"/>
    <cellStyle name="Note 8" xfId="194"/>
    <cellStyle name="Note 9" xfId="209"/>
    <cellStyle name="Output" xfId="78" builtinId="21" customBuiltin="1"/>
    <cellStyle name="Output 2" xfId="183"/>
    <cellStyle name="Percent" xfId="79" builtinId="5"/>
    <cellStyle name="Percent 2" xfId="80"/>
    <cellStyle name="Percent 3" xfId="184"/>
    <cellStyle name="Title" xfId="81" builtinId="15" customBuiltin="1"/>
    <cellStyle name="Title 2" xfId="185"/>
    <cellStyle name="Total" xfId="82" builtinId="25" customBuiltin="1"/>
    <cellStyle name="Total 2" xfId="186"/>
    <cellStyle name="Warning Text" xfId="83" builtinId="11" customBuiltin="1"/>
    <cellStyle name="Warning Text 2" xfId="187"/>
    <cellStyle name="whole number" xfId="188"/>
    <cellStyle name="whole number 2" xfId="18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50"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4187173248506E-2"/>
          <c:y val="5.0257731958762888E-2"/>
          <c:w val="0.86821836878992364"/>
          <c:h val="0.74226804123711343"/>
        </c:manualLayout>
      </c:layout>
      <c:lineChart>
        <c:grouping val="standard"/>
        <c:varyColors val="0"/>
        <c:ser>
          <c:idx val="1"/>
          <c:order val="0"/>
          <c:tx>
            <c:v>registered in year</c:v>
          </c:tx>
          <c:spPr>
            <a:ln w="19050">
              <a:solidFill>
                <a:schemeClr val="tx1"/>
              </a:solidFill>
            </a:ln>
          </c:spPr>
          <c:marker>
            <c:symbol val="circle"/>
            <c:size val="10"/>
            <c:spPr>
              <a:solidFill>
                <a:schemeClr val="tx1"/>
              </a:solidFill>
              <a:ln>
                <a:solidFill>
                  <a:schemeClr val="tx1"/>
                </a:solidFill>
              </a:ln>
            </c:spPr>
          </c:marker>
          <c:cat>
            <c:numRef>
              <c:f>'1 - summary'!$A$7:$A$27</c:f>
              <c:numCache>
                <c:formatCode>General</c:formatCode>
                <c:ptCount val="21"/>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numCache>
            </c:numRef>
          </c:cat>
          <c:val>
            <c:numRef>
              <c:f>'1 - summary'!$B$7:$B$27</c:f>
              <c:numCache>
                <c:formatCode>0</c:formatCode>
                <c:ptCount val="21"/>
                <c:pt idx="0">
                  <c:v>244</c:v>
                </c:pt>
                <c:pt idx="1">
                  <c:v>224</c:v>
                </c:pt>
                <c:pt idx="2">
                  <c:v>249</c:v>
                </c:pt>
                <c:pt idx="3">
                  <c:v>291</c:v>
                </c:pt>
                <c:pt idx="4">
                  <c:v>292</c:v>
                </c:pt>
                <c:pt idx="5">
                  <c:v>332</c:v>
                </c:pt>
                <c:pt idx="6">
                  <c:v>382</c:v>
                </c:pt>
                <c:pt idx="7">
                  <c:v>317</c:v>
                </c:pt>
                <c:pt idx="8">
                  <c:v>356</c:v>
                </c:pt>
                <c:pt idx="9">
                  <c:v>336</c:v>
                </c:pt>
                <c:pt idx="10">
                  <c:v>421</c:v>
                </c:pt>
                <c:pt idx="11">
                  <c:v>455</c:v>
                </c:pt>
                <c:pt idx="12">
                  <c:v>574</c:v>
                </c:pt>
                <c:pt idx="13">
                  <c:v>545</c:v>
                </c:pt>
                <c:pt idx="14">
                  <c:v>485</c:v>
                </c:pt>
                <c:pt idx="15">
                  <c:v>584</c:v>
                </c:pt>
                <c:pt idx="16">
                  <c:v>581</c:v>
                </c:pt>
                <c:pt idx="17">
                  <c:v>527</c:v>
                </c:pt>
                <c:pt idx="18">
                  <c:v>614</c:v>
                </c:pt>
                <c:pt idx="19">
                  <c:v>706</c:v>
                </c:pt>
                <c:pt idx="20">
                  <c:v>867</c:v>
                </c:pt>
              </c:numCache>
            </c:numRef>
          </c:val>
          <c:smooth val="0"/>
        </c:ser>
        <c:ser>
          <c:idx val="2"/>
          <c:order val="1"/>
          <c:tx>
            <c:strRef>
              <c:f>'1 - summary'!$C$6</c:f>
              <c:strCache>
                <c:ptCount val="1"/>
                <c:pt idx="0">
                  <c:v>3-year average</c:v>
                </c:pt>
              </c:strCache>
            </c:strRef>
          </c:tx>
          <c:spPr>
            <a:ln w="31750" cmpd="dbl">
              <a:solidFill>
                <a:schemeClr val="bg1">
                  <a:lumMod val="50000"/>
                </a:schemeClr>
              </a:solidFill>
              <a:prstDash val="solid"/>
            </a:ln>
          </c:spPr>
          <c:marker>
            <c:symbol val="square"/>
            <c:size val="5"/>
            <c:spPr>
              <a:noFill/>
              <a:ln>
                <a:solidFill>
                  <a:schemeClr val="bg1">
                    <a:lumMod val="50000"/>
                  </a:schemeClr>
                </a:solidFill>
              </a:ln>
            </c:spPr>
          </c:marker>
          <c:cat>
            <c:numRef>
              <c:f>'1 - summary'!$A$7:$A$27</c:f>
              <c:numCache>
                <c:formatCode>General</c:formatCode>
                <c:ptCount val="21"/>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numCache>
            </c:numRef>
          </c:cat>
          <c:val>
            <c:numRef>
              <c:f>'1 - summary'!$C$7:$C$27</c:f>
              <c:numCache>
                <c:formatCode>0</c:formatCode>
                <c:ptCount val="21"/>
                <c:pt idx="1">
                  <c:v>239</c:v>
                </c:pt>
                <c:pt idx="2">
                  <c:v>254.66666666666666</c:v>
                </c:pt>
                <c:pt idx="3">
                  <c:v>277.33333333333331</c:v>
                </c:pt>
                <c:pt idx="4">
                  <c:v>305</c:v>
                </c:pt>
                <c:pt idx="5">
                  <c:v>335.33333333333331</c:v>
                </c:pt>
                <c:pt idx="6">
                  <c:v>343.66666666666669</c:v>
                </c:pt>
                <c:pt idx="7">
                  <c:v>351.66666666666669</c:v>
                </c:pt>
                <c:pt idx="8">
                  <c:v>336.33333333333331</c:v>
                </c:pt>
                <c:pt idx="9">
                  <c:v>371</c:v>
                </c:pt>
                <c:pt idx="10">
                  <c:v>404</c:v>
                </c:pt>
                <c:pt idx="11">
                  <c:v>483.33333333333331</c:v>
                </c:pt>
                <c:pt idx="12">
                  <c:v>524.66666666666663</c:v>
                </c:pt>
                <c:pt idx="13">
                  <c:v>534.66666666666663</c:v>
                </c:pt>
                <c:pt idx="14">
                  <c:v>538</c:v>
                </c:pt>
                <c:pt idx="15">
                  <c:v>550</c:v>
                </c:pt>
                <c:pt idx="16">
                  <c:v>564</c:v>
                </c:pt>
                <c:pt idx="17">
                  <c:v>574</c:v>
                </c:pt>
                <c:pt idx="18">
                  <c:v>615.66666666666663</c:v>
                </c:pt>
                <c:pt idx="19">
                  <c:v>729</c:v>
                </c:pt>
              </c:numCache>
            </c:numRef>
          </c:val>
          <c:smooth val="0"/>
        </c:ser>
        <c:ser>
          <c:idx val="3"/>
          <c:order val="2"/>
          <c:tx>
            <c:strRef>
              <c:f>'1 - summary'!$D$6</c:f>
              <c:strCache>
                <c:ptCount val="1"/>
                <c:pt idx="0">
                  <c:v>5-year average</c:v>
                </c:pt>
              </c:strCache>
            </c:strRef>
          </c:tx>
          <c:spPr>
            <a:ln w="63500">
              <a:solidFill>
                <a:schemeClr val="bg1">
                  <a:lumMod val="50000"/>
                </a:schemeClr>
              </a:solidFill>
              <a:prstDash val="solid"/>
            </a:ln>
          </c:spPr>
          <c:marker>
            <c:symbol val="square"/>
            <c:size val="7"/>
            <c:spPr>
              <a:solidFill>
                <a:schemeClr val="bg1">
                  <a:lumMod val="50000"/>
                </a:schemeClr>
              </a:solidFill>
            </c:spPr>
          </c:marker>
          <c:cat>
            <c:numRef>
              <c:f>'1 - summary'!$A$7:$A$27</c:f>
              <c:numCache>
                <c:formatCode>General</c:formatCode>
                <c:ptCount val="21"/>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numCache>
            </c:numRef>
          </c:cat>
          <c:val>
            <c:numRef>
              <c:f>'1 - summary'!$D$7:$D$27</c:f>
              <c:numCache>
                <c:formatCode>#,##0\ \ \ \ \ \ \ \ \ </c:formatCode>
                <c:ptCount val="21"/>
                <c:pt idx="2" formatCode="0">
                  <c:v>260</c:v>
                </c:pt>
                <c:pt idx="3" formatCode="0">
                  <c:v>277.60000000000002</c:v>
                </c:pt>
                <c:pt idx="4" formatCode="0">
                  <c:v>309.2</c:v>
                </c:pt>
                <c:pt idx="5" formatCode="0">
                  <c:v>322.8</c:v>
                </c:pt>
                <c:pt idx="6" formatCode="0">
                  <c:v>335.8</c:v>
                </c:pt>
                <c:pt idx="7" formatCode="0">
                  <c:v>344.6</c:v>
                </c:pt>
                <c:pt idx="8" formatCode="0">
                  <c:v>362.4</c:v>
                </c:pt>
                <c:pt idx="9" formatCode="0">
                  <c:v>377</c:v>
                </c:pt>
                <c:pt idx="10" formatCode="0">
                  <c:v>428.4</c:v>
                </c:pt>
                <c:pt idx="11" formatCode="0">
                  <c:v>466.2</c:v>
                </c:pt>
                <c:pt idx="12" formatCode="0">
                  <c:v>496</c:v>
                </c:pt>
                <c:pt idx="13" formatCode="0">
                  <c:v>528.6</c:v>
                </c:pt>
                <c:pt idx="14" formatCode="0">
                  <c:v>553.79999999999995</c:v>
                </c:pt>
                <c:pt idx="15" formatCode="0">
                  <c:v>544.4</c:v>
                </c:pt>
                <c:pt idx="16" formatCode="0">
                  <c:v>558.20000000000005</c:v>
                </c:pt>
                <c:pt idx="17" formatCode="0">
                  <c:v>602.4</c:v>
                </c:pt>
                <c:pt idx="18" formatCode="0">
                  <c:v>659</c:v>
                </c:pt>
              </c:numCache>
            </c:numRef>
          </c:val>
          <c:smooth val="0"/>
        </c:ser>
        <c:ser>
          <c:idx val="0"/>
          <c:order val="3"/>
          <c:tx>
            <c:strRef>
              <c:f>'1 - summary'!$E$6</c:f>
              <c:strCache>
                <c:ptCount val="1"/>
                <c:pt idx="0">
                  <c:v>likely lower</c:v>
                </c:pt>
              </c:strCache>
            </c:strRef>
          </c:tx>
          <c:spPr>
            <a:ln w="38100">
              <a:solidFill>
                <a:srgbClr val="969696"/>
              </a:solidFill>
              <a:prstDash val="sysDash"/>
            </a:ln>
          </c:spPr>
          <c:marker>
            <c:symbol val="none"/>
          </c:marker>
          <c:cat>
            <c:numRef>
              <c:f>'1 - summary'!$A$7:$A$27</c:f>
              <c:numCache>
                <c:formatCode>General</c:formatCode>
                <c:ptCount val="21"/>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numCache>
            </c:numRef>
          </c:cat>
          <c:val>
            <c:numRef>
              <c:f>'1 - summary'!$E$7:$E$27</c:f>
              <c:numCache>
                <c:formatCode>#,##0\ \ \ \ \ \ \ \ \ </c:formatCode>
                <c:ptCount val="21"/>
                <c:pt idx="2" formatCode="0">
                  <c:v>228.39594962666968</c:v>
                </c:pt>
                <c:pt idx="3" formatCode="0">
                  <c:v>244.94378833973545</c:v>
                </c:pt>
                <c:pt idx="4" formatCode="0">
                  <c:v>274.73519592395741</c:v>
                </c:pt>
                <c:pt idx="5" formatCode="0">
                  <c:v>287.58539393944613</c:v>
                </c:pt>
                <c:pt idx="6" formatCode="0">
                  <c:v>299.88330081981366</c:v>
                </c:pt>
                <c:pt idx="7" formatCode="0">
                  <c:v>308.21572647420317</c:v>
                </c:pt>
                <c:pt idx="8" formatCode="0">
                  <c:v>325.08785934846406</c:v>
                </c:pt>
                <c:pt idx="9" formatCode="0">
                  <c:v>338.94368383566268</c:v>
                </c:pt>
                <c:pt idx="10" formatCode="0">
                  <c:v>387.83226109332685</c:v>
                </c:pt>
                <c:pt idx="11" formatCode="0">
                  <c:v>423.88033648526965</c:v>
                </c:pt>
                <c:pt idx="12" formatCode="0">
                  <c:v>452.34872739541265</c:v>
                </c:pt>
                <c:pt idx="13" formatCode="0">
                  <c:v>483.53704670130912</c:v>
                </c:pt>
                <c:pt idx="14" formatCode="0">
                  <c:v>507.67540699366549</c:v>
                </c:pt>
                <c:pt idx="15" formatCode="0">
                  <c:v>498.6685333714301</c:v>
                </c:pt>
                <c:pt idx="16" formatCode="0">
                  <c:v>511.8925371025361</c:v>
                </c:pt>
                <c:pt idx="17" formatCode="0">
                  <c:v>554.29407687196931</c:v>
                </c:pt>
                <c:pt idx="18" formatCode="0">
                  <c:v>608.68484920026572</c:v>
                </c:pt>
              </c:numCache>
            </c:numRef>
          </c:val>
          <c:smooth val="0"/>
        </c:ser>
        <c:ser>
          <c:idx val="4"/>
          <c:order val="4"/>
          <c:tx>
            <c:strRef>
              <c:f>'1 - summary'!$F$6</c:f>
              <c:strCache>
                <c:ptCount val="1"/>
                <c:pt idx="0">
                  <c:v>likely upper</c:v>
                </c:pt>
              </c:strCache>
            </c:strRef>
          </c:tx>
          <c:spPr>
            <a:ln w="38100">
              <a:solidFill>
                <a:srgbClr val="969696"/>
              </a:solidFill>
              <a:prstDash val="sysDash"/>
            </a:ln>
          </c:spPr>
          <c:marker>
            <c:symbol val="none"/>
          </c:marker>
          <c:cat>
            <c:numRef>
              <c:f>'1 - summary'!$A$7:$A$27</c:f>
              <c:numCache>
                <c:formatCode>General</c:formatCode>
                <c:ptCount val="21"/>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numCache>
            </c:numRef>
          </c:cat>
          <c:val>
            <c:numRef>
              <c:f>'1 - summary'!$F$7:$F$27</c:f>
              <c:numCache>
                <c:formatCode>#,##0\ \ \ \ \ \ \ \ \ </c:formatCode>
                <c:ptCount val="21"/>
                <c:pt idx="2" formatCode="0">
                  <c:v>291.60405037333032</c:v>
                </c:pt>
                <c:pt idx="3" formatCode="0">
                  <c:v>310.25621166026463</c:v>
                </c:pt>
                <c:pt idx="4" formatCode="0">
                  <c:v>343.66480407604257</c:v>
                </c:pt>
                <c:pt idx="5" formatCode="0">
                  <c:v>358.01460606055389</c:v>
                </c:pt>
                <c:pt idx="6" formatCode="0">
                  <c:v>371.71669918018637</c:v>
                </c:pt>
                <c:pt idx="7" formatCode="0">
                  <c:v>380.98427352579688</c:v>
                </c:pt>
                <c:pt idx="8" formatCode="0">
                  <c:v>399.71214065153589</c:v>
                </c:pt>
                <c:pt idx="9" formatCode="0">
                  <c:v>415.05631616433732</c:v>
                </c:pt>
                <c:pt idx="10" formatCode="0">
                  <c:v>468.96773890667311</c:v>
                </c:pt>
                <c:pt idx="11" formatCode="0">
                  <c:v>508.51966351473033</c:v>
                </c:pt>
                <c:pt idx="12" formatCode="0">
                  <c:v>539.65127260458735</c:v>
                </c:pt>
                <c:pt idx="13" formatCode="0">
                  <c:v>573.66295329869092</c:v>
                </c:pt>
                <c:pt idx="14" formatCode="0">
                  <c:v>599.92459300633448</c:v>
                </c:pt>
                <c:pt idx="15" formatCode="0">
                  <c:v>590.1314666285698</c:v>
                </c:pt>
                <c:pt idx="16" formatCode="0">
                  <c:v>604.50746289746394</c:v>
                </c:pt>
                <c:pt idx="17" formatCode="0">
                  <c:v>650.50592312803064</c:v>
                </c:pt>
                <c:pt idx="18" formatCode="0">
                  <c:v>709.31515079973428</c:v>
                </c:pt>
              </c:numCache>
            </c:numRef>
          </c:val>
          <c:smooth val="0"/>
        </c:ser>
        <c:dLbls>
          <c:showLegendKey val="0"/>
          <c:showVal val="0"/>
          <c:showCatName val="0"/>
          <c:showSerName val="0"/>
          <c:showPercent val="0"/>
          <c:showBubbleSize val="0"/>
        </c:dLbls>
        <c:marker val="1"/>
        <c:smooth val="0"/>
        <c:axId val="200870528"/>
        <c:axId val="200909184"/>
      </c:lineChart>
      <c:catAx>
        <c:axId val="2008705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en-US"/>
          </a:p>
        </c:txPr>
        <c:crossAx val="200909184"/>
        <c:crosses val="autoZero"/>
        <c:auto val="1"/>
        <c:lblAlgn val="ctr"/>
        <c:lblOffset val="100"/>
        <c:tickLblSkip val="1"/>
        <c:tickMarkSkip val="1"/>
        <c:noMultiLvlLbl val="0"/>
      </c:catAx>
      <c:valAx>
        <c:axId val="200909184"/>
        <c:scaling>
          <c:orientation val="minMax"/>
          <c:max val="900"/>
          <c:min val="0"/>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200870528"/>
        <c:crosses val="autoZero"/>
        <c:crossBetween val="between"/>
        <c:majorUnit val="50"/>
        <c:minorUnit val="10"/>
      </c:valAx>
      <c:spPr>
        <a:noFill/>
        <a:ln w="12700">
          <a:solidFill>
            <a:srgbClr val="808080"/>
          </a:solidFill>
          <a:prstDash val="solid"/>
        </a:ln>
      </c:spPr>
    </c:plotArea>
    <c:legend>
      <c:legendPos val="r"/>
      <c:layout>
        <c:manualLayout>
          <c:xMode val="edge"/>
          <c:yMode val="edge"/>
          <c:x val="5.7275541795665637E-2"/>
          <c:y val="0.86888235985427198"/>
          <c:w val="0.88554301455352136"/>
          <c:h val="7.4503477013826883E-2"/>
        </c:manualLayout>
      </c:layout>
      <c:overlay val="0"/>
      <c:spPr>
        <a:solidFill>
          <a:srgbClr val="FFFFFF"/>
        </a:solidFill>
        <a:ln w="3175">
          <a:solidFill>
            <a:srgbClr val="000000"/>
          </a:solidFill>
          <a:prstDash val="solid"/>
        </a:ln>
      </c:spPr>
      <c:txPr>
        <a:bodyPr/>
        <a:lstStyle/>
        <a:p>
          <a:pPr>
            <a:defRPr sz="965" b="0" i="0" u="none" strike="noStrike" baseline="0">
              <a:solidFill>
                <a:srgbClr val="000000"/>
              </a:solidFill>
              <a:latin typeface="Arial"/>
              <a:ea typeface="Arial"/>
              <a:cs typeface="Arial"/>
            </a:defRPr>
          </a:pPr>
          <a:endParaRPr lang="en-US"/>
        </a:p>
      </c:txPr>
    </c:legend>
    <c:plotVisOnly val="1"/>
    <c:dispBlanksAs val="gap"/>
    <c:showDLblsOverMax val="0"/>
  </c:chart>
  <c:spPr>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58749836836448"/>
          <c:y val="5.6818251876987497E-2"/>
          <c:w val="0.7161727712664554"/>
          <c:h val="0.92550619168515191"/>
        </c:manualLayout>
      </c:layout>
      <c:barChart>
        <c:barDir val="bar"/>
        <c:grouping val="clustered"/>
        <c:varyColors val="0"/>
        <c:ser>
          <c:idx val="0"/>
          <c:order val="0"/>
          <c:tx>
            <c:strRef>
              <c:f>'Fig 2 calc rates'!$B$4</c:f>
              <c:strCache>
                <c:ptCount val="1"/>
                <c:pt idx="0">
                  <c:v>Estimate</c:v>
                </c:pt>
              </c:strCache>
            </c:strRef>
          </c:tx>
          <c:spPr>
            <a:solidFill>
              <a:srgbClr val="FFFF00"/>
            </a:solidFill>
            <a:ln w="12700">
              <a:solidFill>
                <a:srgbClr val="000000"/>
              </a:solidFill>
              <a:prstDash val="solid"/>
            </a:ln>
          </c:spPr>
          <c:invertIfNegative val="0"/>
          <c:errBars>
            <c:errBarType val="both"/>
            <c:errValType val="cust"/>
            <c:noEndCap val="0"/>
            <c:plus>
              <c:numRef>
                <c:f>'Fig 2 calc rates'!$G$5:$G$19</c:f>
                <c:numCache>
                  <c:formatCode>General</c:formatCode>
                  <c:ptCount val="15"/>
                  <c:pt idx="0">
                    <c:v>0.26163931756179082</c:v>
                  </c:pt>
                  <c:pt idx="1">
                    <c:v>0.81643132220795778</c:v>
                  </c:pt>
                  <c:pt idx="2">
                    <c:v>2.1703994458554607</c:v>
                  </c:pt>
                  <c:pt idx="3">
                    <c:v>1.454545454545455</c:v>
                  </c:pt>
                  <c:pt idx="4">
                    <c:v>1.5994694960212197</c:v>
                  </c:pt>
                  <c:pt idx="5">
                    <c:v>0.94700460829493238</c:v>
                  </c:pt>
                  <c:pt idx="6">
                    <c:v>1.2937433722163316</c:v>
                  </c:pt>
                  <c:pt idx="7">
                    <c:v>0.34963936299364562</c:v>
                  </c:pt>
                  <c:pt idx="8">
                    <c:v>1.4777777777777779</c:v>
                  </c:pt>
                  <c:pt idx="9">
                    <c:v>0.77672101449275388</c:v>
                  </c:pt>
                  <c:pt idx="10">
                    <c:v>0.94519605595047018</c:v>
                  </c:pt>
                  <c:pt idx="11">
                    <c:v>10</c:v>
                  </c:pt>
                  <c:pt idx="12">
                    <c:v>9.502262443438914</c:v>
                  </c:pt>
                  <c:pt idx="13">
                    <c:v>0.7522750252780579</c:v>
                  </c:pt>
                  <c:pt idx="14">
                    <c:v>6.2337662337662341</c:v>
                  </c:pt>
                </c:numCache>
              </c:numRef>
            </c:plus>
            <c:minus>
              <c:numRef>
                <c:f>'Fig 2 calc rates'!$F$5:$F$19</c:f>
                <c:numCache>
                  <c:formatCode>General</c:formatCode>
                  <c:ptCount val="15"/>
                  <c:pt idx="0">
                    <c:v>0.27853427349439386</c:v>
                  </c:pt>
                  <c:pt idx="1">
                    <c:v>0.91924119241192415</c:v>
                  </c:pt>
                  <c:pt idx="2">
                    <c:v>2.3092040615787752</c:v>
                  </c:pt>
                  <c:pt idx="3">
                    <c:v>1.5</c:v>
                  </c:pt>
                  <c:pt idx="4">
                    <c:v>2.0385395537525355</c:v>
                  </c:pt>
                  <c:pt idx="5">
                    <c:v>1.0101382488479258</c:v>
                  </c:pt>
                  <c:pt idx="6">
                    <c:v>0.84869565217391241</c:v>
                  </c:pt>
                  <c:pt idx="7">
                    <c:v>0.36267064659145731</c:v>
                  </c:pt>
                  <c:pt idx="8">
                    <c:v>1.734782608695653</c:v>
                  </c:pt>
                  <c:pt idx="9">
                    <c:v>0.67175871523697595</c:v>
                  </c:pt>
                  <c:pt idx="10">
                    <c:v>0.94326905073956091</c:v>
                  </c:pt>
                  <c:pt idx="11">
                    <c:v>14.545454545454547</c:v>
                  </c:pt>
                  <c:pt idx="12">
                    <c:v>4.3438914027149327</c:v>
                  </c:pt>
                  <c:pt idx="13">
                    <c:v>0.86260869565217391</c:v>
                  </c:pt>
                  <c:pt idx="14">
                    <c:v>5.9090909090909083</c:v>
                  </c:pt>
                </c:numCache>
              </c:numRef>
            </c:minus>
            <c:spPr>
              <a:ln w="12700">
                <a:solidFill>
                  <a:srgbClr val="000000"/>
                </a:solidFill>
                <a:prstDash val="solid"/>
              </a:ln>
            </c:spPr>
          </c:errBars>
          <c:cat>
            <c:strRef>
              <c:f>'Fig 2 calc rates'!$A$5:$A$19</c:f>
              <c:strCache>
                <c:ptCount val="15"/>
                <c:pt idx="0">
                  <c:v>SCOTLAND</c:v>
                </c:pt>
                <c:pt idx="1">
                  <c:v>Ayrshire &amp; Arran</c:v>
                </c:pt>
                <c:pt idx="2">
                  <c:v>Borders</c:v>
                </c:pt>
                <c:pt idx="3">
                  <c:v>Dumfries &amp; Galloway</c:v>
                </c:pt>
                <c:pt idx="4">
                  <c:v>Fife</c:v>
                </c:pt>
                <c:pt idx="5">
                  <c:v>Forth Valley</c:v>
                </c:pt>
                <c:pt idx="6">
                  <c:v>Grampian</c:v>
                </c:pt>
                <c:pt idx="7">
                  <c:v>Greater Glasgow &amp; Clyde</c:v>
                </c:pt>
                <c:pt idx="8">
                  <c:v>Highland</c:v>
                </c:pt>
                <c:pt idx="9">
                  <c:v>Lanarkshire</c:v>
                </c:pt>
                <c:pt idx="10">
                  <c:v>Lothian</c:v>
                </c:pt>
                <c:pt idx="11">
                  <c:v>Orkney</c:v>
                </c:pt>
                <c:pt idx="12">
                  <c:v>Shetland</c:v>
                </c:pt>
                <c:pt idx="13">
                  <c:v>Tayside</c:v>
                </c:pt>
                <c:pt idx="14">
                  <c:v>Western Isles</c:v>
                </c:pt>
              </c:strCache>
            </c:strRef>
          </c:cat>
          <c:val>
            <c:numRef>
              <c:f>'Fig 2 calc rates'!$B$5:$B$19</c:f>
              <c:numCache>
                <c:formatCode>0.00</c:formatCode>
                <c:ptCount val="15"/>
                <c:pt idx="0">
                  <c:v>9.795121951219512</c:v>
                </c:pt>
                <c:pt idx="1">
                  <c:v>10.341463414634147</c:v>
                </c:pt>
                <c:pt idx="2">
                  <c:v>13.23943661971831</c:v>
                </c:pt>
                <c:pt idx="3">
                  <c:v>8</c:v>
                </c:pt>
                <c:pt idx="4">
                  <c:v>13.862068965517242</c:v>
                </c:pt>
                <c:pt idx="5">
                  <c:v>8.8387096774193541</c:v>
                </c:pt>
                <c:pt idx="6">
                  <c:v>10.608695652173912</c:v>
                </c:pt>
                <c:pt idx="7">
                  <c:v>8.7846889952153102</c:v>
                </c:pt>
                <c:pt idx="8">
                  <c:v>13.3</c:v>
                </c:pt>
                <c:pt idx="9">
                  <c:v>9.9420289855072461</c:v>
                </c:pt>
                <c:pt idx="10">
                  <c:v>9.3469387755102034</c:v>
                </c:pt>
                <c:pt idx="11">
                  <c:v>20</c:v>
                </c:pt>
                <c:pt idx="12">
                  <c:v>5.882352941176471</c:v>
                </c:pt>
                <c:pt idx="13">
                  <c:v>10.782608695652174</c:v>
                </c:pt>
                <c:pt idx="14">
                  <c:v>10.909090909090908</c:v>
                </c:pt>
              </c:numCache>
            </c:numRef>
          </c:val>
        </c:ser>
        <c:dLbls>
          <c:showLegendKey val="0"/>
          <c:showVal val="0"/>
          <c:showCatName val="0"/>
          <c:showSerName val="0"/>
          <c:showPercent val="0"/>
          <c:showBubbleSize val="0"/>
        </c:dLbls>
        <c:gapWidth val="150"/>
        <c:axId val="200123136"/>
        <c:axId val="200124672"/>
      </c:barChart>
      <c:catAx>
        <c:axId val="20012313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00124672"/>
        <c:crosses val="autoZero"/>
        <c:auto val="1"/>
        <c:lblAlgn val="ctr"/>
        <c:lblOffset val="100"/>
        <c:tickLblSkip val="1"/>
        <c:tickMarkSkip val="1"/>
        <c:noMultiLvlLbl val="0"/>
      </c:catAx>
      <c:valAx>
        <c:axId val="200124672"/>
        <c:scaling>
          <c:orientation val="minMax"/>
        </c:scaling>
        <c:delete val="0"/>
        <c:axPos val="t"/>
        <c:majorGridlines>
          <c:spPr>
            <a:ln>
              <a:solidFill>
                <a:schemeClr val="bg1">
                  <a:lumMod val="65000"/>
                </a:schemeClr>
              </a:solidFill>
              <a:prstDash val="sysDot"/>
            </a:ln>
          </c:spPr>
        </c:majorGridlines>
        <c:numFmt formatCode="0" sourceLinked="0"/>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en-US"/>
          </a:p>
        </c:txPr>
        <c:crossAx val="200123136"/>
        <c:crosses val="autoZero"/>
        <c:crossBetween val="between"/>
      </c:valAx>
      <c:spPr>
        <a:noFill/>
        <a:ln w="12700">
          <a:solidFill>
            <a:srgbClr val="808080"/>
          </a:solidFill>
          <a:prstDash val="solid"/>
        </a:ln>
      </c:spPr>
    </c:plotArea>
    <c:plotVisOnly val="1"/>
    <c:dispBlanksAs val="gap"/>
    <c:showDLblsOverMax val="0"/>
  </c:chart>
  <c:spPr>
    <a:solidFill>
      <a:schemeClr val="bg1"/>
    </a:solidFill>
    <a:ln w="3175">
      <a:solidFill>
        <a:srgbClr val="000000"/>
      </a:solidFill>
      <a:prstDash val="solid"/>
    </a:ln>
  </c:spPr>
  <c:txPr>
    <a:bodyPr/>
    <a:lstStyle/>
    <a:p>
      <a:pPr>
        <a:defRPr sz="16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823544859132796"/>
          <c:y val="6.1077880027764798E-2"/>
          <c:w val="0.76806785719854354"/>
          <c:h val="0.92215622787017437"/>
        </c:manualLayout>
      </c:layout>
      <c:barChart>
        <c:barDir val="bar"/>
        <c:grouping val="clustered"/>
        <c:varyColors val="0"/>
        <c:ser>
          <c:idx val="0"/>
          <c:order val="0"/>
          <c:tx>
            <c:strRef>
              <c:f>'Fig 3 calc rates'!$B$4</c:f>
              <c:strCache>
                <c:ptCount val="1"/>
                <c:pt idx="0">
                  <c:v>Estimate</c:v>
                </c:pt>
              </c:strCache>
            </c:strRef>
          </c:tx>
          <c:spPr>
            <a:solidFill>
              <a:srgbClr val="FFFF00"/>
            </a:solidFill>
            <a:ln w="12700">
              <a:solidFill>
                <a:srgbClr val="000000"/>
              </a:solidFill>
              <a:prstDash val="solid"/>
            </a:ln>
          </c:spPr>
          <c:invertIfNegative val="0"/>
          <c:errBars>
            <c:errBarType val="both"/>
            <c:errValType val="cust"/>
            <c:noEndCap val="0"/>
            <c:plus>
              <c:numRef>
                <c:f>'Fig 3 calc rates'!$G$5:$G$37</c:f>
                <c:numCache>
                  <c:formatCode>General</c:formatCode>
                  <c:ptCount val="33"/>
                  <c:pt idx="0">
                    <c:v>0.26163931756179082</c:v>
                  </c:pt>
                  <c:pt idx="1">
                    <c:v>1.3381123058542403</c:v>
                  </c:pt>
                  <c:pt idx="2">
                    <c:v>1.73008434864105</c:v>
                  </c:pt>
                  <c:pt idx="3">
                    <c:v>2.7167070217917679</c:v>
                  </c:pt>
                  <c:pt idx="4">
                    <c:v>2.4635951301026502</c:v>
                  </c:pt>
                  <c:pt idx="5">
                    <c:v>1.1109399075500779</c:v>
                  </c:pt>
                  <c:pt idx="6">
                    <c:v>1.7085137085137099</c:v>
                  </c:pt>
                  <c:pt idx="7">
                    <c:v>1.454545454545455</c:v>
                  </c:pt>
                  <c:pt idx="8">
                    <c:v>1.3885714285714297</c:v>
                  </c:pt>
                  <c:pt idx="9">
                    <c:v>1.3392857142857135</c:v>
                  </c:pt>
                  <c:pt idx="10">
                    <c:v>3.0769230769230766</c:v>
                  </c:pt>
                  <c:pt idx="11">
                    <c:v>3.6647727272727266</c:v>
                  </c:pt>
                  <c:pt idx="12">
                    <c:v>0.86291486291486308</c:v>
                  </c:pt>
                  <c:pt idx="13">
                    <c:v>1.4873949579831933</c:v>
                  </c:pt>
                  <c:pt idx="14">
                    <c:v>1.5994694960212197</c:v>
                  </c:pt>
                  <c:pt idx="15">
                    <c:v>0.41538461538461569</c:v>
                  </c:pt>
                  <c:pt idx="16">
                    <c:v>1.1538461538461533</c:v>
                  </c:pt>
                  <c:pt idx="17">
                    <c:v>1.1921568627450974</c:v>
                  </c:pt>
                  <c:pt idx="18">
                    <c:v>3.4712482468443193</c:v>
                  </c:pt>
                  <c:pt idx="19">
                    <c:v>6.5274725274725256</c:v>
                  </c:pt>
                  <c:pt idx="20">
                    <c:v>6.2337662337662341</c:v>
                  </c:pt>
                  <c:pt idx="21">
                    <c:v>1.0555555555555554</c:v>
                  </c:pt>
                  <c:pt idx="22">
                    <c:v>0.84896661367249671</c:v>
                  </c:pt>
                  <c:pt idx="23">
                    <c:v>10</c:v>
                  </c:pt>
                  <c:pt idx="24">
                    <c:v>1.2450592885375498</c:v>
                  </c:pt>
                  <c:pt idx="25">
                    <c:v>0.96000000000000085</c:v>
                  </c:pt>
                  <c:pt idx="26">
                    <c:v>2.1703994458554607</c:v>
                  </c:pt>
                  <c:pt idx="27">
                    <c:v>9.502262443438914</c:v>
                  </c:pt>
                  <c:pt idx="28">
                    <c:v>2.5679295828549566</c:v>
                  </c:pt>
                  <c:pt idx="29">
                    <c:v>1.4732142857142865</c:v>
                  </c:pt>
                  <c:pt idx="30">
                    <c:v>1.5492957746478879</c:v>
                  </c:pt>
                  <c:pt idx="31">
                    <c:v>1.5384615384615383</c:v>
                  </c:pt>
                  <c:pt idx="32">
                    <c:v>1.7380952380952372</c:v>
                  </c:pt>
                </c:numCache>
              </c:numRef>
            </c:plus>
            <c:minus>
              <c:numRef>
                <c:f>'Fig 3 calc rates'!$F$5:$F$37</c:f>
                <c:numCache>
                  <c:formatCode>General</c:formatCode>
                  <c:ptCount val="33"/>
                  <c:pt idx="0">
                    <c:v>0.27853427349439386</c:v>
                  </c:pt>
                  <c:pt idx="1">
                    <c:v>1.0322580645161299</c:v>
                  </c:pt>
                  <c:pt idx="2">
                    <c:v>1.9860139860139849</c:v>
                  </c:pt>
                  <c:pt idx="3">
                    <c:v>2.7109634551495017</c:v>
                  </c:pt>
                  <c:pt idx="4">
                    <c:v>2.5571205007824727</c:v>
                  </c:pt>
                  <c:pt idx="5">
                    <c:v>1.1236363636363631</c:v>
                  </c:pt>
                  <c:pt idx="6">
                    <c:v>1.7460317460317452</c:v>
                  </c:pt>
                  <c:pt idx="7">
                    <c:v>1.5</c:v>
                  </c:pt>
                  <c:pt idx="8">
                    <c:v>1.1198156682027651</c:v>
                  </c:pt>
                  <c:pt idx="9">
                    <c:v>1.0416666666666661</c:v>
                  </c:pt>
                  <c:pt idx="10">
                    <c:v>2.7092404450895025</c:v>
                  </c:pt>
                  <c:pt idx="11">
                    <c:v>3.1573426573426584</c:v>
                  </c:pt>
                  <c:pt idx="12">
                    <c:v>0.92929292929292906</c:v>
                  </c:pt>
                  <c:pt idx="13">
                    <c:v>1.3221288515406169</c:v>
                  </c:pt>
                  <c:pt idx="14">
                    <c:v>2.0385395537525355</c:v>
                  </c:pt>
                  <c:pt idx="15">
                    <c:v>0.55862068965517153</c:v>
                  </c:pt>
                  <c:pt idx="16">
                    <c:v>1.8461538461538467</c:v>
                  </c:pt>
                  <c:pt idx="17">
                    <c:v>0.9411764705882355</c:v>
                  </c:pt>
                  <c:pt idx="18">
                    <c:v>2.7739130434782604</c:v>
                  </c:pt>
                  <c:pt idx="19">
                    <c:v>5.9159663865546221</c:v>
                  </c:pt>
                  <c:pt idx="20">
                    <c:v>5.9090909090909083</c:v>
                  </c:pt>
                  <c:pt idx="21">
                    <c:v>1.2063492063492065</c:v>
                  </c:pt>
                  <c:pt idx="22">
                    <c:v>0.93869479235332776</c:v>
                  </c:pt>
                  <c:pt idx="23">
                    <c:v>14.545454545454547</c:v>
                  </c:pt>
                  <c:pt idx="24">
                    <c:v>1.3636363636363633</c:v>
                  </c:pt>
                  <c:pt idx="25">
                    <c:v>1</c:v>
                  </c:pt>
                  <c:pt idx="26">
                    <c:v>2.3092040615787752</c:v>
                  </c:pt>
                  <c:pt idx="27">
                    <c:v>4.3438914027149327</c:v>
                  </c:pt>
                  <c:pt idx="28">
                    <c:v>2.5227460711331666</c:v>
                  </c:pt>
                  <c:pt idx="29">
                    <c:v>1.1458333333333339</c:v>
                  </c:pt>
                  <c:pt idx="30">
                    <c:v>1.5463917525773194</c:v>
                  </c:pt>
                  <c:pt idx="31">
                    <c:v>1.6666666666666661</c:v>
                  </c:pt>
                  <c:pt idx="32">
                    <c:v>1.8403361344537821</c:v>
                  </c:pt>
                </c:numCache>
              </c:numRef>
            </c:minus>
            <c:spPr>
              <a:ln w="12700">
                <a:solidFill>
                  <a:srgbClr val="000000"/>
                </a:solidFill>
                <a:prstDash val="solid"/>
              </a:ln>
            </c:spPr>
          </c:errBars>
          <c:cat>
            <c:strRef>
              <c:f>'Fig 3 calc rates'!$A$5:$A$37</c:f>
              <c:strCache>
                <c:ptCount val="33"/>
                <c:pt idx="0">
                  <c:v>SCOTLAND</c:v>
                </c:pt>
                <c:pt idx="1">
                  <c:v>Aberdeen City</c:v>
                </c:pt>
                <c:pt idx="2">
                  <c:v>Aberdeenshire</c:v>
                </c:pt>
                <c:pt idx="3">
                  <c:v>Angus</c:v>
                </c:pt>
                <c:pt idx="4">
                  <c:v>Argyll &amp; Bute</c:v>
                </c:pt>
                <c:pt idx="5">
                  <c:v>City of Edinburgh</c:v>
                </c:pt>
                <c:pt idx="6">
                  <c:v>Clackmannanshire</c:v>
                </c:pt>
                <c:pt idx="7">
                  <c:v>Dumfries &amp; Galloway</c:v>
                </c:pt>
                <c:pt idx="8">
                  <c:v>Dundee City</c:v>
                </c:pt>
                <c:pt idx="9">
                  <c:v>East Ayrshire</c:v>
                </c:pt>
                <c:pt idx="10">
                  <c:v>East Dunbartonshire</c:v>
                </c:pt>
                <c:pt idx="11">
                  <c:v>East Lothian</c:v>
                </c:pt>
                <c:pt idx="12">
                  <c:v>East Renfrewshire</c:v>
                </c:pt>
                <c:pt idx="13">
                  <c:v>Falkirk</c:v>
                </c:pt>
                <c:pt idx="14">
                  <c:v>Fife</c:v>
                </c:pt>
                <c:pt idx="15">
                  <c:v>Glasgow City</c:v>
                </c:pt>
                <c:pt idx="16">
                  <c:v>Highland</c:v>
                </c:pt>
                <c:pt idx="17">
                  <c:v>Inverclyde</c:v>
                </c:pt>
                <c:pt idx="18">
                  <c:v>Midlothian</c:v>
                </c:pt>
                <c:pt idx="19">
                  <c:v>Moray</c:v>
                </c:pt>
                <c:pt idx="20">
                  <c:v>Na h-Eileanan Siar</c:v>
                </c:pt>
                <c:pt idx="21">
                  <c:v>North Ayrshire</c:v>
                </c:pt>
                <c:pt idx="22">
                  <c:v>North Lanarkshire</c:v>
                </c:pt>
                <c:pt idx="23">
                  <c:v>Orkney Islands</c:v>
                </c:pt>
                <c:pt idx="24">
                  <c:v>Perth &amp; Kinross</c:v>
                </c:pt>
                <c:pt idx="25">
                  <c:v>Renfrewshire</c:v>
                </c:pt>
                <c:pt idx="26">
                  <c:v>Scottish Borders</c:v>
                </c:pt>
                <c:pt idx="27">
                  <c:v>Shetland Islands</c:v>
                </c:pt>
                <c:pt idx="28">
                  <c:v>South Ayrshire</c:v>
                </c:pt>
                <c:pt idx="29">
                  <c:v>South Lanarkshire</c:v>
                </c:pt>
                <c:pt idx="30">
                  <c:v>Stirling</c:v>
                </c:pt>
                <c:pt idx="31">
                  <c:v>West Dunbartonshire</c:v>
                </c:pt>
                <c:pt idx="32">
                  <c:v>West Lothian</c:v>
                </c:pt>
              </c:strCache>
            </c:strRef>
          </c:cat>
          <c:val>
            <c:numRef>
              <c:f>'Fig 3 calc rates'!$B$5:$B$37</c:f>
              <c:numCache>
                <c:formatCode>0.00</c:formatCode>
                <c:ptCount val="33"/>
                <c:pt idx="0">
                  <c:v>9.795121951219512</c:v>
                </c:pt>
                <c:pt idx="1">
                  <c:v>9.0322580645161299</c:v>
                </c:pt>
                <c:pt idx="2">
                  <c:v>12.909090909090908</c:v>
                </c:pt>
                <c:pt idx="3">
                  <c:v>14.571428571428571</c:v>
                </c:pt>
                <c:pt idx="4">
                  <c:v>12.112676056338028</c:v>
                </c:pt>
                <c:pt idx="5">
                  <c:v>9.3636363636363633</c:v>
                </c:pt>
                <c:pt idx="6">
                  <c:v>11.746031746031745</c:v>
                </c:pt>
                <c:pt idx="7">
                  <c:v>8</c:v>
                </c:pt>
                <c:pt idx="8">
                  <c:v>11.571428571428571</c:v>
                </c:pt>
                <c:pt idx="9">
                  <c:v>9.375</c:v>
                </c:pt>
                <c:pt idx="10">
                  <c:v>10.256410256410257</c:v>
                </c:pt>
                <c:pt idx="11">
                  <c:v>9.7727272727272734</c:v>
                </c:pt>
                <c:pt idx="12">
                  <c:v>5.1111111111111107</c:v>
                </c:pt>
                <c:pt idx="13">
                  <c:v>6.9411764705882355</c:v>
                </c:pt>
                <c:pt idx="14">
                  <c:v>13.862068965517242</c:v>
                </c:pt>
                <c:pt idx="15">
                  <c:v>9</c:v>
                </c:pt>
                <c:pt idx="16">
                  <c:v>13.846153846153847</c:v>
                </c:pt>
                <c:pt idx="17">
                  <c:v>8.9411764705882355</c:v>
                </c:pt>
                <c:pt idx="18">
                  <c:v>7.1739130434782608</c:v>
                </c:pt>
                <c:pt idx="19">
                  <c:v>18.857142857142858</c:v>
                </c:pt>
                <c:pt idx="20">
                  <c:v>10.909090909090908</c:v>
                </c:pt>
                <c:pt idx="21">
                  <c:v>8.4444444444444446</c:v>
                </c:pt>
                <c:pt idx="22">
                  <c:v>9.621621621621621</c:v>
                </c:pt>
                <c:pt idx="23">
                  <c:v>20</c:v>
                </c:pt>
                <c:pt idx="24">
                  <c:v>6.3636363636363633</c:v>
                </c:pt>
                <c:pt idx="25">
                  <c:v>8</c:v>
                </c:pt>
                <c:pt idx="26">
                  <c:v>13.23943661971831</c:v>
                </c:pt>
                <c:pt idx="27">
                  <c:v>5.882352941176471</c:v>
                </c:pt>
                <c:pt idx="28">
                  <c:v>15.641025641025641</c:v>
                </c:pt>
                <c:pt idx="29">
                  <c:v>10.3125</c:v>
                </c:pt>
                <c:pt idx="30">
                  <c:v>10</c:v>
                </c:pt>
                <c:pt idx="31">
                  <c:v>10</c:v>
                </c:pt>
                <c:pt idx="32">
                  <c:v>10.428571428571429</c:v>
                </c:pt>
              </c:numCache>
            </c:numRef>
          </c:val>
        </c:ser>
        <c:dLbls>
          <c:showLegendKey val="0"/>
          <c:showVal val="0"/>
          <c:showCatName val="0"/>
          <c:showSerName val="0"/>
          <c:showPercent val="0"/>
          <c:showBubbleSize val="0"/>
        </c:dLbls>
        <c:gapWidth val="150"/>
        <c:axId val="204282880"/>
        <c:axId val="204329728"/>
      </c:barChart>
      <c:catAx>
        <c:axId val="204282880"/>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en-US"/>
          </a:p>
        </c:txPr>
        <c:crossAx val="204329728"/>
        <c:crosses val="autoZero"/>
        <c:auto val="1"/>
        <c:lblAlgn val="ctr"/>
        <c:lblOffset val="100"/>
        <c:tickLblSkip val="1"/>
        <c:tickMarkSkip val="1"/>
        <c:noMultiLvlLbl val="0"/>
      </c:catAx>
      <c:valAx>
        <c:axId val="204329728"/>
        <c:scaling>
          <c:orientation val="minMax"/>
        </c:scaling>
        <c:delete val="0"/>
        <c:axPos val="t"/>
        <c:majorGridlines>
          <c:spPr>
            <a:ln w="3175">
              <a:solidFill>
                <a:schemeClr val="bg1">
                  <a:lumMod val="65000"/>
                </a:schemeClr>
              </a:solidFill>
              <a:prstDash val="sysDot"/>
            </a:ln>
          </c:spPr>
        </c:majorGridlines>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204282880"/>
        <c:crosses val="autoZero"/>
        <c:crossBetween val="between"/>
      </c:valAx>
      <c:spPr>
        <a:solidFill>
          <a:schemeClr val="bg1"/>
        </a:solidFill>
        <a:ln w="12700">
          <a:solidFill>
            <a:srgbClr val="808080"/>
          </a:solidFill>
          <a:prstDash val="solid"/>
        </a:ln>
      </c:spPr>
    </c:plotArea>
    <c:plotVisOnly val="1"/>
    <c:dispBlanksAs val="gap"/>
    <c:showDLblsOverMax val="0"/>
  </c:chart>
  <c:spPr>
    <a:solidFill>
      <a:schemeClr val="bg1"/>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28089412159765"/>
          <c:y val="4.1033465100108864E-2"/>
          <c:w val="0.85263303973588223"/>
          <c:h val="0.70212818060186277"/>
        </c:manualLayout>
      </c:layout>
      <c:lineChart>
        <c:grouping val="standard"/>
        <c:varyColors val="0"/>
        <c:ser>
          <c:idx val="1"/>
          <c:order val="0"/>
          <c:tx>
            <c:strRef>
              <c:f>'X - different definitions'!$B$5</c:f>
              <c:strCache>
                <c:ptCount val="1"/>
                <c:pt idx="0">
                  <c:v>this paper (based on UK Drug Strategy 'baseline' definition)</c:v>
                </c:pt>
              </c:strCache>
            </c:strRef>
          </c:tx>
          <c:spPr>
            <a:ln w="38100">
              <a:solidFill>
                <a:schemeClr val="tx1"/>
              </a:solidFill>
              <a:prstDash val="solid"/>
            </a:ln>
          </c:spPr>
          <c:marker>
            <c:symbol val="none"/>
          </c:marker>
          <c:cat>
            <c:numRef>
              <c:f>'X - different definitions'!$A$7:$A$44</c:f>
              <c:numCache>
                <c:formatCode>General</c:formatCode>
                <c:ptCount val="38"/>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pt idx="37">
                  <c:v>2016</c:v>
                </c:pt>
              </c:numCache>
            </c:numRef>
          </c:cat>
          <c:val>
            <c:numRef>
              <c:f>'X - different definitions'!$B$7:$B$44</c:f>
              <c:numCache>
                <c:formatCode>#,##0\ \ \ \ \ \ \ \ \ </c:formatCode>
                <c:ptCount val="38"/>
                <c:pt idx="17" formatCode="General">
                  <c:v>244</c:v>
                </c:pt>
                <c:pt idx="18" formatCode="General">
                  <c:v>224</c:v>
                </c:pt>
                <c:pt idx="19" formatCode="General">
                  <c:v>249</c:v>
                </c:pt>
                <c:pt idx="20" formatCode="General">
                  <c:v>291</c:v>
                </c:pt>
                <c:pt idx="21" formatCode="General">
                  <c:v>292</c:v>
                </c:pt>
                <c:pt idx="22" formatCode="General">
                  <c:v>332</c:v>
                </c:pt>
                <c:pt idx="23" formatCode="General">
                  <c:v>382</c:v>
                </c:pt>
                <c:pt idx="24" formatCode="General">
                  <c:v>317</c:v>
                </c:pt>
                <c:pt idx="25" formatCode="General">
                  <c:v>356</c:v>
                </c:pt>
                <c:pt idx="26" formatCode="General">
                  <c:v>336</c:v>
                </c:pt>
                <c:pt idx="27" formatCode="General">
                  <c:v>421</c:v>
                </c:pt>
                <c:pt idx="28" formatCode="General">
                  <c:v>455</c:v>
                </c:pt>
                <c:pt idx="29" formatCode="General">
                  <c:v>574</c:v>
                </c:pt>
                <c:pt idx="30" formatCode="General">
                  <c:v>545</c:v>
                </c:pt>
                <c:pt idx="31" formatCode="General">
                  <c:v>485</c:v>
                </c:pt>
                <c:pt idx="32" formatCode="General">
                  <c:v>584</c:v>
                </c:pt>
                <c:pt idx="33" formatCode="General">
                  <c:v>581</c:v>
                </c:pt>
                <c:pt idx="34" formatCode="General">
                  <c:v>527</c:v>
                </c:pt>
                <c:pt idx="35" formatCode="General">
                  <c:v>614</c:v>
                </c:pt>
                <c:pt idx="36" formatCode="General">
                  <c:v>706</c:v>
                </c:pt>
                <c:pt idx="37" formatCode="General">
                  <c:v>867</c:v>
                </c:pt>
              </c:numCache>
            </c:numRef>
          </c:val>
          <c:smooth val="0"/>
        </c:ser>
        <c:ser>
          <c:idx val="2"/>
          <c:order val="1"/>
          <c:tx>
            <c:strRef>
              <c:f>'X - different definitions'!$C$5</c:f>
              <c:strCache>
                <c:ptCount val="1"/>
                <c:pt idx="0">
                  <c:v>Office for National Statistics 'wide' definition</c:v>
                </c:pt>
              </c:strCache>
            </c:strRef>
          </c:tx>
          <c:spPr>
            <a:ln w="12700">
              <a:solidFill>
                <a:schemeClr val="tx1"/>
              </a:solidFill>
              <a:prstDash val="solid"/>
            </a:ln>
          </c:spPr>
          <c:marker>
            <c:symbol val="none"/>
          </c:marker>
          <c:cat>
            <c:numRef>
              <c:f>'X - different definitions'!$A$7:$A$44</c:f>
              <c:numCache>
                <c:formatCode>General</c:formatCode>
                <c:ptCount val="38"/>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pt idx="37">
                  <c:v>2016</c:v>
                </c:pt>
              </c:numCache>
            </c:numRef>
          </c:cat>
          <c:val>
            <c:numRef>
              <c:f>'X - different definitions'!$C$7:$C$44</c:f>
              <c:numCache>
                <c:formatCode>General</c:formatCode>
                <c:ptCount val="38"/>
                <c:pt idx="0">
                  <c:v>339</c:v>
                </c:pt>
                <c:pt idx="1">
                  <c:v>306</c:v>
                </c:pt>
                <c:pt idx="2">
                  <c:v>307</c:v>
                </c:pt>
                <c:pt idx="3">
                  <c:v>265</c:v>
                </c:pt>
                <c:pt idx="4">
                  <c:v>212</c:v>
                </c:pt>
                <c:pt idx="5">
                  <c:v>201</c:v>
                </c:pt>
                <c:pt idx="6">
                  <c:v>242</c:v>
                </c:pt>
                <c:pt idx="7">
                  <c:v>223</c:v>
                </c:pt>
                <c:pt idx="8">
                  <c:v>250</c:v>
                </c:pt>
                <c:pt idx="9">
                  <c:v>238</c:v>
                </c:pt>
                <c:pt idx="10">
                  <c:v>264</c:v>
                </c:pt>
                <c:pt idx="11">
                  <c:v>275</c:v>
                </c:pt>
                <c:pt idx="12">
                  <c:v>275</c:v>
                </c:pt>
                <c:pt idx="13">
                  <c:v>311</c:v>
                </c:pt>
                <c:pt idx="14">
                  <c:v>372</c:v>
                </c:pt>
                <c:pt idx="15">
                  <c:v>422</c:v>
                </c:pt>
                <c:pt idx="16">
                  <c:v>426</c:v>
                </c:pt>
                <c:pt idx="17">
                  <c:v>460</c:v>
                </c:pt>
                <c:pt idx="18">
                  <c:v>447</c:v>
                </c:pt>
                <c:pt idx="19">
                  <c:v>449</c:v>
                </c:pt>
                <c:pt idx="20">
                  <c:v>492</c:v>
                </c:pt>
                <c:pt idx="21">
                  <c:v>495</c:v>
                </c:pt>
                <c:pt idx="22">
                  <c:v>551</c:v>
                </c:pt>
                <c:pt idx="23">
                  <c:v>566</c:v>
                </c:pt>
                <c:pt idx="24">
                  <c:v>493</c:v>
                </c:pt>
                <c:pt idx="25">
                  <c:v>546</c:v>
                </c:pt>
                <c:pt idx="26">
                  <c:v>480</c:v>
                </c:pt>
                <c:pt idx="27">
                  <c:v>577</c:v>
                </c:pt>
                <c:pt idx="28">
                  <c:v>630</c:v>
                </c:pt>
                <c:pt idx="29">
                  <c:v>737</c:v>
                </c:pt>
                <c:pt idx="30">
                  <c:v>716</c:v>
                </c:pt>
                <c:pt idx="31">
                  <c:v>692</c:v>
                </c:pt>
                <c:pt idx="32">
                  <c:v>749</c:v>
                </c:pt>
                <c:pt idx="33">
                  <c:v>734</c:v>
                </c:pt>
                <c:pt idx="34">
                  <c:v>685</c:v>
                </c:pt>
                <c:pt idx="35">
                  <c:v>743</c:v>
                </c:pt>
                <c:pt idx="36">
                  <c:v>813</c:v>
                </c:pt>
                <c:pt idx="37">
                  <c:v>997</c:v>
                </c:pt>
              </c:numCache>
            </c:numRef>
          </c:val>
          <c:smooth val="0"/>
        </c:ser>
        <c:ser>
          <c:idx val="3"/>
          <c:order val="2"/>
          <c:tx>
            <c:strRef>
              <c:f>'X - different definitions'!$D$5</c:f>
              <c:strCache>
                <c:ptCount val="1"/>
                <c:pt idx="0">
                  <c:v>European Monitoring Centre for Drugs and Drug Addiction 'general mortality register' definition 2</c:v>
                </c:pt>
              </c:strCache>
            </c:strRef>
          </c:tx>
          <c:spPr>
            <a:ln w="19050">
              <a:solidFill>
                <a:schemeClr val="bg1">
                  <a:lumMod val="50000"/>
                </a:schemeClr>
              </a:solidFill>
              <a:prstDash val="sysDash"/>
            </a:ln>
          </c:spPr>
          <c:marker>
            <c:symbol val="none"/>
          </c:marker>
          <c:cat>
            <c:numRef>
              <c:f>'X - different definitions'!$A$7:$A$44</c:f>
              <c:numCache>
                <c:formatCode>General</c:formatCode>
                <c:ptCount val="38"/>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pt idx="37">
                  <c:v>2016</c:v>
                </c:pt>
              </c:numCache>
            </c:numRef>
          </c:cat>
          <c:val>
            <c:numRef>
              <c:f>'X - different definitions'!$D$7:$D$44</c:f>
              <c:numCache>
                <c:formatCode>#,##0\ \ \ \ \ \ \ \ \ </c:formatCode>
                <c:ptCount val="38"/>
                <c:pt idx="17" formatCode="General">
                  <c:v>208</c:v>
                </c:pt>
                <c:pt idx="18" formatCode="General">
                  <c:v>188</c:v>
                </c:pt>
                <c:pt idx="19" formatCode="General">
                  <c:v>230</c:v>
                </c:pt>
                <c:pt idx="20" formatCode="General">
                  <c:v>272</c:v>
                </c:pt>
                <c:pt idx="21" formatCode="General">
                  <c:v>320</c:v>
                </c:pt>
                <c:pt idx="22" formatCode="General">
                  <c:v>378</c:v>
                </c:pt>
                <c:pt idx="23" formatCode="General">
                  <c:v>417</c:v>
                </c:pt>
                <c:pt idx="24" formatCode="General">
                  <c:v>331</c:v>
                </c:pt>
                <c:pt idx="25" formatCode="General">
                  <c:v>387</c:v>
                </c:pt>
                <c:pt idx="26" formatCode="General">
                  <c:v>352</c:v>
                </c:pt>
                <c:pt idx="27" formatCode="General">
                  <c:v>415</c:v>
                </c:pt>
                <c:pt idx="28" formatCode="General">
                  <c:v>450</c:v>
                </c:pt>
                <c:pt idx="29" formatCode="General">
                  <c:v>559</c:v>
                </c:pt>
                <c:pt idx="30" formatCode="General">
                  <c:v>534</c:v>
                </c:pt>
                <c:pt idx="31" formatCode="General">
                  <c:v>482</c:v>
                </c:pt>
                <c:pt idx="32" formatCode="General">
                  <c:v>558</c:v>
                </c:pt>
                <c:pt idx="33" formatCode="General">
                  <c:v>549</c:v>
                </c:pt>
                <c:pt idx="34" formatCode="General">
                  <c:v>516</c:v>
                </c:pt>
                <c:pt idx="35" formatCode="General">
                  <c:v>574</c:v>
                </c:pt>
                <c:pt idx="36" formatCode="General">
                  <c:v>637</c:v>
                </c:pt>
                <c:pt idx="37" formatCode="General">
                  <c:v>772</c:v>
                </c:pt>
              </c:numCache>
            </c:numRef>
          </c:val>
          <c:smooth val="0"/>
        </c:ser>
        <c:dLbls>
          <c:showLegendKey val="0"/>
          <c:showVal val="0"/>
          <c:showCatName val="0"/>
          <c:showSerName val="0"/>
          <c:showPercent val="0"/>
          <c:showBubbleSize val="0"/>
        </c:dLbls>
        <c:marker val="1"/>
        <c:smooth val="0"/>
        <c:axId val="204077696"/>
        <c:axId val="205918592"/>
      </c:lineChart>
      <c:catAx>
        <c:axId val="2040776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05918592"/>
        <c:crosses val="autoZero"/>
        <c:auto val="1"/>
        <c:lblAlgn val="ctr"/>
        <c:lblOffset val="100"/>
        <c:tickLblSkip val="3"/>
        <c:tickMarkSkip val="1"/>
        <c:noMultiLvlLbl val="0"/>
      </c:catAx>
      <c:valAx>
        <c:axId val="205918592"/>
        <c:scaling>
          <c:orientation val="minMax"/>
        </c:scaling>
        <c:delete val="0"/>
        <c:axPos val="l"/>
        <c:majorGridlines>
          <c:spPr>
            <a:ln>
              <a:solidFill>
                <a:schemeClr val="bg1">
                  <a:lumMod val="65000"/>
                </a:schemeClr>
              </a:solidFill>
            </a:ln>
          </c:spPr>
        </c:majorGridlines>
        <c:numFmt formatCode="0" sourceLinked="0"/>
        <c:majorTickMark val="out"/>
        <c:minorTickMark val="none"/>
        <c:tickLblPos val="nextTo"/>
        <c:spPr>
          <a:ln w="3175">
            <a:solidFill>
              <a:srgbClr val="000000"/>
            </a:solidFill>
            <a:prstDash val="solid"/>
          </a:ln>
        </c:spPr>
        <c:txPr>
          <a:bodyPr rot="0" vert="horz"/>
          <a:lstStyle/>
          <a:p>
            <a:pPr>
              <a:defRPr sz="1175" b="0" i="0" u="none" strike="noStrike" baseline="0">
                <a:solidFill>
                  <a:srgbClr val="000000"/>
                </a:solidFill>
                <a:latin typeface="Arial"/>
                <a:ea typeface="Arial"/>
                <a:cs typeface="Arial"/>
              </a:defRPr>
            </a:pPr>
            <a:endParaRPr lang="en-US"/>
          </a:p>
        </c:txPr>
        <c:crossAx val="204077696"/>
        <c:crosses val="autoZero"/>
        <c:crossBetween val="between"/>
      </c:valAx>
      <c:spPr>
        <a:noFill/>
        <a:ln w="12700">
          <a:solidFill>
            <a:srgbClr val="808080"/>
          </a:solidFill>
          <a:prstDash val="solid"/>
        </a:ln>
      </c:spPr>
    </c:plotArea>
    <c:legend>
      <c:legendPos val="b"/>
      <c:layout>
        <c:manualLayout>
          <c:xMode val="edge"/>
          <c:yMode val="edge"/>
          <c:x val="6.1580717903219846E-2"/>
          <c:y val="0.80468930745358958"/>
          <c:w val="0.8815332150382611"/>
          <c:h val="0.1709945831239180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chemeClr val="bg1"/>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'Fig 4 per million '!$B$5</c:f>
              <c:strCache>
                <c:ptCount val="1"/>
                <c:pt idx="0">
                  <c:v>this paper (based on UK Drug Strategy 'baseline' definition)</c:v>
                </c:pt>
              </c:strCache>
            </c:strRef>
          </c:tx>
          <c:spPr>
            <a:ln w="38100">
              <a:solidFill>
                <a:schemeClr val="tx1"/>
              </a:solidFill>
            </a:ln>
          </c:spPr>
          <c:marker>
            <c:symbol val="none"/>
          </c:marker>
          <c:cat>
            <c:numRef>
              <c:f>'Fig 4 per million '!$A$6:$A$43</c:f>
              <c:numCache>
                <c:formatCode>General</c:formatCode>
                <c:ptCount val="38"/>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pt idx="37">
                  <c:v>2016</c:v>
                </c:pt>
              </c:numCache>
            </c:numRef>
          </c:cat>
          <c:val>
            <c:numRef>
              <c:f>'Fig 4 per million '!$B$6:$B$43</c:f>
              <c:numCache>
                <c:formatCode>0.0</c:formatCode>
                <c:ptCount val="38"/>
                <c:pt idx="17">
                  <c:v>47.916515291063376</c:v>
                </c:pt>
                <c:pt idx="18">
                  <c:v>44.065515979651174</c:v>
                </c:pt>
                <c:pt idx="19">
                  <c:v>49.044035240798337</c:v>
                </c:pt>
                <c:pt idx="20">
                  <c:v>57.374382633898207</c:v>
                </c:pt>
                <c:pt idx="21">
                  <c:v>57.673999691878635</c:v>
                </c:pt>
                <c:pt idx="22">
                  <c:v>65.558232297302638</c:v>
                </c:pt>
                <c:pt idx="23">
                  <c:v>75.404658507698386</c:v>
                </c:pt>
                <c:pt idx="24">
                  <c:v>62.543158725461183</c:v>
                </c:pt>
                <c:pt idx="25">
                  <c:v>70.019471707019648</c:v>
                </c:pt>
                <c:pt idx="26">
                  <c:v>65.75085123869907</c:v>
                </c:pt>
                <c:pt idx="27">
                  <c:v>82.016715045489079</c:v>
                </c:pt>
                <c:pt idx="28">
                  <c:v>88.007736943907162</c:v>
                </c:pt>
                <c:pt idx="29">
                  <c:v>110.32308904649331</c:v>
                </c:pt>
                <c:pt idx="30">
                  <c:v>104.16865765782985</c:v>
                </c:pt>
                <c:pt idx="31">
                  <c:v>92.166774352932237</c:v>
                </c:pt>
                <c:pt idx="32">
                  <c:v>110.19075831619465</c:v>
                </c:pt>
                <c:pt idx="33">
                  <c:v>109.34206564287865</c:v>
                </c:pt>
                <c:pt idx="34">
                  <c:v>98.916981061245934</c:v>
                </c:pt>
                <c:pt idx="35">
                  <c:v>114.81786221856534</c:v>
                </c:pt>
                <c:pt idx="36">
                  <c:v>131.39772938767914</c:v>
                </c:pt>
                <c:pt idx="37">
                  <c:v>160.41593427942345</c:v>
                </c:pt>
              </c:numCache>
            </c:numRef>
          </c:val>
          <c:smooth val="0"/>
        </c:ser>
        <c:ser>
          <c:idx val="1"/>
          <c:order val="1"/>
          <c:tx>
            <c:strRef>
              <c:f>'Fig 4 per million '!$C$5</c:f>
              <c:strCache>
                <c:ptCount val="1"/>
                <c:pt idx="0">
                  <c:v>Office for National Statistics 'wide' definition</c:v>
                </c:pt>
              </c:strCache>
            </c:strRef>
          </c:tx>
          <c:spPr>
            <a:ln w="12700">
              <a:solidFill>
                <a:schemeClr val="tx1"/>
              </a:solidFill>
            </a:ln>
          </c:spPr>
          <c:marker>
            <c:symbol val="none"/>
          </c:marker>
          <c:cat>
            <c:numRef>
              <c:f>'Fig 4 per million '!$A$6:$A$43</c:f>
              <c:numCache>
                <c:formatCode>General</c:formatCode>
                <c:ptCount val="38"/>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pt idx="37">
                  <c:v>2016</c:v>
                </c:pt>
              </c:numCache>
            </c:numRef>
          </c:cat>
          <c:val>
            <c:numRef>
              <c:f>'Fig 4 per million '!$C$6:$C$43</c:f>
              <c:numCache>
                <c:formatCode>0.0</c:formatCode>
                <c:ptCount val="38"/>
                <c:pt idx="0">
                  <c:v>65.147205780613419</c:v>
                </c:pt>
                <c:pt idx="1">
                  <c:v>58.915265985097903</c:v>
                </c:pt>
                <c:pt idx="2">
                  <c:v>59.264121076406319</c:v>
                </c:pt>
                <c:pt idx="3">
                  <c:v>51.31144303268055</c:v>
                </c:pt>
                <c:pt idx="4">
                  <c:v>41.180081272386815</c:v>
                </c:pt>
                <c:pt idx="5">
                  <c:v>39.113581169437701</c:v>
                </c:pt>
                <c:pt idx="6">
                  <c:v>47.192900003705226</c:v>
                </c:pt>
                <c:pt idx="7">
                  <c:v>43.624896317510995</c:v>
                </c:pt>
                <c:pt idx="8">
                  <c:v>49.029029107554003</c:v>
                </c:pt>
                <c:pt idx="9">
                  <c:v>46.874015251780428</c:v>
                </c:pt>
                <c:pt idx="10">
                  <c:v>51.987026873748327</c:v>
                </c:pt>
                <c:pt idx="11">
                  <c:v>54.120328185670118</c:v>
                </c:pt>
                <c:pt idx="12">
                  <c:v>54.098396130095821</c:v>
                </c:pt>
                <c:pt idx="13">
                  <c:v>61.152819125298393</c:v>
                </c:pt>
                <c:pt idx="14">
                  <c:v>73.049174662147564</c:v>
                </c:pt>
                <c:pt idx="15">
                  <c:v>82.709257361025905</c:v>
                </c:pt>
                <c:pt idx="16">
                  <c:v>83.469019474145171</c:v>
                </c:pt>
                <c:pt idx="17">
                  <c:v>90.334414073316196</c:v>
                </c:pt>
                <c:pt idx="18">
                  <c:v>87.934310905821761</c:v>
                </c:pt>
                <c:pt idx="19">
                  <c:v>88.436834630997794</c:v>
                </c:pt>
                <c:pt idx="20">
                  <c:v>97.004110844941295</c:v>
                </c:pt>
                <c:pt idx="21">
                  <c:v>97.769280299588772</c:v>
                </c:pt>
                <c:pt idx="22">
                  <c:v>108.8029698669089</c:v>
                </c:pt>
                <c:pt idx="23">
                  <c:v>111.7252270035531</c:v>
                </c:pt>
                <c:pt idx="24">
                  <c:v>97.26743612508632</c:v>
                </c:pt>
                <c:pt idx="25">
                  <c:v>107.38941447200204</c:v>
                </c:pt>
                <c:pt idx="26">
                  <c:v>93.929787483855819</c:v>
                </c:pt>
                <c:pt idx="27">
                  <c:v>112.40770684381758</c:v>
                </c:pt>
                <c:pt idx="28">
                  <c:v>121.85686653771761</c:v>
                </c:pt>
                <c:pt idx="29">
                  <c:v>141.65177112764036</c:v>
                </c:pt>
                <c:pt idx="30">
                  <c:v>136.85276859267188</c:v>
                </c:pt>
                <c:pt idx="31">
                  <c:v>131.50393371593631</c:v>
                </c:pt>
                <c:pt idx="32">
                  <c:v>141.32342119662636</c:v>
                </c:pt>
                <c:pt idx="33">
                  <c:v>138.13610358325806</c:v>
                </c:pt>
                <c:pt idx="34">
                  <c:v>128.57330555399142</c:v>
                </c:pt>
                <c:pt idx="35">
                  <c:v>138.94083327100009</c:v>
                </c:pt>
                <c:pt idx="36">
                  <c:v>151.31211613623674</c:v>
                </c:pt>
                <c:pt idx="37">
                  <c:v>184.46907321405445</c:v>
                </c:pt>
              </c:numCache>
            </c:numRef>
          </c:val>
          <c:smooth val="0"/>
        </c:ser>
        <c:ser>
          <c:idx val="2"/>
          <c:order val="2"/>
          <c:tx>
            <c:strRef>
              <c:f>'Fig 4 per million '!$D$5</c:f>
              <c:strCache>
                <c:ptCount val="1"/>
                <c:pt idx="0">
                  <c:v>European Monitoring Centre for Drugs and Drug Addiction 'general mortality register' definition 2</c:v>
                </c:pt>
              </c:strCache>
            </c:strRef>
          </c:tx>
          <c:spPr>
            <a:ln w="19050">
              <a:solidFill>
                <a:schemeClr val="bg1">
                  <a:lumMod val="50000"/>
                </a:schemeClr>
              </a:solidFill>
              <a:prstDash val="sysDash"/>
            </a:ln>
          </c:spPr>
          <c:marker>
            <c:symbol val="none"/>
          </c:marker>
          <c:cat>
            <c:numRef>
              <c:f>'Fig 4 per million '!$A$6:$A$43</c:f>
              <c:numCache>
                <c:formatCode>General</c:formatCode>
                <c:ptCount val="38"/>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pt idx="37">
                  <c:v>2016</c:v>
                </c:pt>
              </c:numCache>
            </c:numRef>
          </c:cat>
          <c:val>
            <c:numRef>
              <c:f>'Fig 4 per million '!$D$6:$D$43</c:f>
              <c:numCache>
                <c:formatCode>0.0</c:formatCode>
                <c:ptCount val="38"/>
                <c:pt idx="17">
                  <c:v>40.846865494021237</c:v>
                </c:pt>
                <c:pt idx="18">
                  <c:v>36.983558054350091</c:v>
                </c:pt>
                <c:pt idx="19">
                  <c:v>45.301719298729388</c:v>
                </c:pt>
                <c:pt idx="20">
                  <c:v>53.628288922406568</c:v>
                </c:pt>
                <c:pt idx="21">
                  <c:v>63.204383223976585</c:v>
                </c:pt>
                <c:pt idx="22">
                  <c:v>74.641601832471068</c:v>
                </c:pt>
                <c:pt idx="23">
                  <c:v>82.313462297670739</c:v>
                </c:pt>
                <c:pt idx="24">
                  <c:v>65.305317154976819</c:v>
                </c:pt>
                <c:pt idx="25">
                  <c:v>76.116672894990458</c:v>
                </c:pt>
                <c:pt idx="26">
                  <c:v>68.881844154827604</c:v>
                </c:pt>
                <c:pt idx="27">
                  <c:v>80.847830745553367</c:v>
                </c:pt>
                <c:pt idx="28">
                  <c:v>87.040618955512571</c:v>
                </c:pt>
                <c:pt idx="29">
                  <c:v>107.44008149301351</c:v>
                </c:pt>
                <c:pt idx="30">
                  <c:v>102.06617098950667</c:v>
                </c:pt>
                <c:pt idx="31">
                  <c:v>91.596670594048121</c:v>
                </c:pt>
                <c:pt idx="32">
                  <c:v>105.28500537745995</c:v>
                </c:pt>
                <c:pt idx="33">
                  <c:v>103.31978319783198</c:v>
                </c:pt>
                <c:pt idx="34">
                  <c:v>96.852300242130752</c:v>
                </c:pt>
                <c:pt idx="35">
                  <c:v>107.33787119455457</c:v>
                </c:pt>
                <c:pt idx="36">
                  <c:v>118.55574167131957</c:v>
                </c:pt>
                <c:pt idx="37">
                  <c:v>142.83864044257777</c:v>
                </c:pt>
              </c:numCache>
            </c:numRef>
          </c:val>
          <c:smooth val="0"/>
        </c:ser>
        <c:dLbls>
          <c:showLegendKey val="0"/>
          <c:showVal val="0"/>
          <c:showCatName val="0"/>
          <c:showSerName val="0"/>
          <c:showPercent val="0"/>
          <c:showBubbleSize val="0"/>
        </c:dLbls>
        <c:marker val="1"/>
        <c:smooth val="0"/>
        <c:axId val="205951360"/>
        <c:axId val="205952896"/>
      </c:lineChart>
      <c:catAx>
        <c:axId val="205951360"/>
        <c:scaling>
          <c:orientation val="minMax"/>
        </c:scaling>
        <c:delete val="0"/>
        <c:axPos val="b"/>
        <c:numFmt formatCode="General" sourceLinked="1"/>
        <c:majorTickMark val="out"/>
        <c:minorTickMark val="none"/>
        <c:tickLblPos val="nextTo"/>
        <c:txPr>
          <a:bodyPr/>
          <a:lstStyle/>
          <a:p>
            <a:pPr>
              <a:defRPr sz="800" baseline="0">
                <a:latin typeface="Arial" panose="020B0604020202020204" pitchFamily="34" charset="0"/>
              </a:defRPr>
            </a:pPr>
            <a:endParaRPr lang="en-US"/>
          </a:p>
        </c:txPr>
        <c:crossAx val="205952896"/>
        <c:crosses val="autoZero"/>
        <c:auto val="1"/>
        <c:lblAlgn val="ctr"/>
        <c:lblOffset val="100"/>
        <c:tickLblSkip val="3"/>
        <c:noMultiLvlLbl val="0"/>
      </c:catAx>
      <c:valAx>
        <c:axId val="205952896"/>
        <c:scaling>
          <c:orientation val="minMax"/>
        </c:scaling>
        <c:delete val="0"/>
        <c:axPos val="l"/>
        <c:majorGridlines/>
        <c:numFmt formatCode="0" sourceLinked="0"/>
        <c:majorTickMark val="out"/>
        <c:minorTickMark val="none"/>
        <c:tickLblPos val="nextTo"/>
        <c:crossAx val="205951360"/>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28575</xdr:colOff>
      <xdr:row>2</xdr:row>
      <xdr:rowOff>95250</xdr:rowOff>
    </xdr:from>
    <xdr:to>
      <xdr:col>11</xdr:col>
      <xdr:colOff>123825</xdr:colOff>
      <xdr:row>40</xdr:row>
      <xdr:rowOff>133350</xdr:rowOff>
    </xdr:to>
    <xdr:graphicFrame macro="">
      <xdr:nvGraphicFramePr>
        <xdr:cNvPr id="105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5</xdr:row>
      <xdr:rowOff>114300</xdr:rowOff>
    </xdr:from>
    <xdr:to>
      <xdr:col>9</xdr:col>
      <xdr:colOff>495300</xdr:colOff>
      <xdr:row>58</xdr:row>
      <xdr:rowOff>85725</xdr:rowOff>
    </xdr:to>
    <xdr:graphicFrame macro="">
      <xdr:nvGraphicFramePr>
        <xdr:cNvPr id="207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5</xdr:row>
      <xdr:rowOff>28575</xdr:rowOff>
    </xdr:from>
    <xdr:to>
      <xdr:col>10</xdr:col>
      <xdr:colOff>571500</xdr:colOff>
      <xdr:row>60</xdr:row>
      <xdr:rowOff>123825</xdr:rowOff>
    </xdr:to>
    <xdr:graphicFrame macro="">
      <xdr:nvGraphicFramePr>
        <xdr:cNvPr id="309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342900</xdr:colOff>
      <xdr:row>3</xdr:row>
      <xdr:rowOff>114300</xdr:rowOff>
    </xdr:from>
    <xdr:to>
      <xdr:col>10</xdr:col>
      <xdr:colOff>85725</xdr:colOff>
      <xdr:row>36</xdr:row>
      <xdr:rowOff>95250</xdr:rowOff>
    </xdr:to>
    <xdr:graphicFrame macro="">
      <xdr:nvGraphicFramePr>
        <xdr:cNvPr id="412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295274</xdr:colOff>
      <xdr:row>40</xdr:row>
      <xdr:rowOff>66675</xdr:rowOff>
    </xdr:from>
    <xdr:to>
      <xdr:col>10</xdr:col>
      <xdr:colOff>142874</xdr:colOff>
      <xdr:row>63</xdr:row>
      <xdr:rowOff>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www.emcdda.europa.eu/publications/edr/trends-developments/2017" TargetMode="External"/></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nrscotland.gov.uk/statistics-and-data/statistics/statistics-by-theme/population/population-estimates/mid-year-population-estimates/mid-2015-and-corrected-mid-2012-to-mid-2014/mid-2012-mid-2013-and-mid-2014-corrected-table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5"/>
  <sheetViews>
    <sheetView showGridLines="0" zoomScaleNormal="100" workbookViewId="0">
      <selection sqref="A1:N1"/>
    </sheetView>
  </sheetViews>
  <sheetFormatPr defaultColWidth="10.6640625" defaultRowHeight="12.75" x14ac:dyDescent="0.2"/>
  <cols>
    <col min="1" max="1" width="23.83203125" style="46" customWidth="1"/>
    <col min="2" max="2" width="10.6640625" style="46"/>
    <col min="3" max="3" width="17.5" style="46" customWidth="1"/>
    <col min="4" max="16384" width="10.6640625" style="46"/>
  </cols>
  <sheetData>
    <row r="1" spans="1:16" ht="18" customHeight="1" x14ac:dyDescent="0.25">
      <c r="A1" s="825" t="s">
        <v>431</v>
      </c>
      <c r="B1" s="825"/>
      <c r="C1" s="825"/>
      <c r="D1" s="798"/>
      <c r="E1" s="784"/>
      <c r="F1" s="785"/>
      <c r="G1" s="785"/>
      <c r="H1" s="45"/>
      <c r="I1" s="45"/>
      <c r="J1" s="45"/>
      <c r="K1" s="45"/>
      <c r="L1" s="45"/>
    </row>
    <row r="2" spans="1:16" ht="12.75" customHeight="1" x14ac:dyDescent="0.55000000000000004">
      <c r="A2" s="197"/>
      <c r="F2" s="542"/>
    </row>
    <row r="3" spans="1:16" ht="12.75" customHeight="1" x14ac:dyDescent="0.25">
      <c r="A3" s="822" t="s">
        <v>9</v>
      </c>
      <c r="B3" s="822"/>
      <c r="C3" s="822"/>
      <c r="D3" s="822"/>
    </row>
    <row r="4" spans="1:16" ht="15.75" x14ac:dyDescent="0.25">
      <c r="A4" s="332"/>
      <c r="B4" s="332"/>
      <c r="C4" s="332"/>
      <c r="D4" s="332"/>
    </row>
    <row r="5" spans="1:16" s="48" customFormat="1" ht="14.25" customHeight="1" x14ac:dyDescent="0.2">
      <c r="A5" s="49" t="s">
        <v>170</v>
      </c>
      <c r="B5" s="821" t="s">
        <v>465</v>
      </c>
      <c r="C5" s="821"/>
      <c r="D5" s="821"/>
      <c r="E5" s="821"/>
      <c r="F5" s="821"/>
      <c r="G5" s="821"/>
      <c r="H5" s="365"/>
      <c r="I5" s="365"/>
      <c r="J5" s="365"/>
      <c r="K5" s="365"/>
      <c r="L5" s="365"/>
      <c r="M5" s="365"/>
      <c r="N5" s="365"/>
      <c r="O5" s="365"/>
      <c r="P5" s="365"/>
    </row>
    <row r="6" spans="1:16" s="48" customFormat="1" ht="14.25" customHeight="1" x14ac:dyDescent="0.2">
      <c r="A6" s="49" t="s">
        <v>79</v>
      </c>
      <c r="B6" s="821" t="s">
        <v>171</v>
      </c>
      <c r="C6" s="821"/>
      <c r="D6" s="821"/>
      <c r="E6" s="821"/>
      <c r="F6" s="821"/>
      <c r="G6" s="821"/>
      <c r="H6" s="821"/>
      <c r="I6" s="821"/>
      <c r="J6" s="821"/>
      <c r="K6" s="821"/>
      <c r="L6" s="821"/>
      <c r="M6" s="821"/>
      <c r="N6" s="821"/>
      <c r="O6" s="248"/>
      <c r="P6" s="248"/>
    </row>
    <row r="7" spans="1:16" s="48" customFormat="1" ht="14.25" customHeight="1" x14ac:dyDescent="0.2">
      <c r="A7" s="49" t="s">
        <v>172</v>
      </c>
      <c r="B7" s="819" t="s">
        <v>466</v>
      </c>
      <c r="C7" s="819"/>
      <c r="D7" s="819"/>
      <c r="E7" s="819"/>
      <c r="F7" s="819"/>
      <c r="G7" s="819"/>
      <c r="H7" s="819"/>
      <c r="I7" s="819"/>
      <c r="J7" s="248"/>
      <c r="K7" s="248"/>
      <c r="L7" s="248"/>
      <c r="M7" s="248"/>
      <c r="N7" s="248"/>
      <c r="O7" s="248"/>
      <c r="P7" s="248"/>
    </row>
    <row r="8" spans="1:16" s="48" customFormat="1" ht="14.25" customHeight="1" x14ac:dyDescent="0.2">
      <c r="A8" s="49" t="s">
        <v>173</v>
      </c>
      <c r="B8" s="819" t="s">
        <v>467</v>
      </c>
      <c r="C8" s="819"/>
      <c r="D8" s="819"/>
      <c r="E8" s="819"/>
      <c r="F8" s="819"/>
      <c r="G8" s="819"/>
      <c r="H8" s="819"/>
      <c r="I8" s="819"/>
      <c r="J8" s="248"/>
      <c r="K8" s="248"/>
      <c r="L8" s="248"/>
      <c r="M8" s="248"/>
      <c r="N8" s="248"/>
      <c r="O8" s="248"/>
      <c r="P8" s="248"/>
    </row>
    <row r="9" spans="1:16" s="48" customFormat="1" ht="14.25" customHeight="1" x14ac:dyDescent="0.2">
      <c r="A9" s="49" t="s">
        <v>174</v>
      </c>
      <c r="B9" s="819" t="s">
        <v>468</v>
      </c>
      <c r="C9" s="819"/>
      <c r="D9" s="819"/>
      <c r="E9" s="819"/>
      <c r="F9" s="819"/>
      <c r="G9" s="819"/>
      <c r="H9" s="248"/>
      <c r="I9" s="248"/>
      <c r="J9" s="248"/>
      <c r="K9" s="248"/>
      <c r="L9" s="248"/>
      <c r="M9" s="248"/>
      <c r="N9" s="248"/>
      <c r="O9" s="248"/>
      <c r="P9" s="248"/>
    </row>
    <row r="10" spans="1:16" s="48" customFormat="1" ht="14.25" customHeight="1" x14ac:dyDescent="0.2">
      <c r="A10" s="49" t="s">
        <v>175</v>
      </c>
      <c r="B10" s="819" t="s">
        <v>469</v>
      </c>
      <c r="C10" s="819"/>
      <c r="D10" s="819"/>
      <c r="E10" s="819"/>
      <c r="F10" s="819"/>
      <c r="G10" s="819"/>
      <c r="H10" s="819"/>
      <c r="I10" s="819"/>
      <c r="J10" s="248"/>
      <c r="K10" s="248"/>
      <c r="L10" s="248"/>
      <c r="M10" s="248"/>
      <c r="N10" s="248"/>
      <c r="O10" s="248"/>
      <c r="P10" s="248"/>
    </row>
    <row r="11" spans="1:16" s="48" customFormat="1" ht="14.25" customHeight="1" x14ac:dyDescent="0.2">
      <c r="A11" s="49" t="s">
        <v>176</v>
      </c>
      <c r="B11" s="819" t="s">
        <v>470</v>
      </c>
      <c r="C11" s="819"/>
      <c r="D11" s="819"/>
      <c r="E11" s="819"/>
      <c r="F11" s="819"/>
      <c r="G11" s="819"/>
      <c r="H11" s="819"/>
      <c r="I11" s="819"/>
      <c r="J11" s="248"/>
      <c r="K11" s="248"/>
      <c r="L11" s="248"/>
      <c r="M11" s="248"/>
      <c r="N11" s="248"/>
      <c r="O11" s="248"/>
      <c r="P11" s="248"/>
    </row>
    <row r="12" spans="1:16" s="48" customFormat="1" ht="14.25" customHeight="1" x14ac:dyDescent="0.2">
      <c r="A12" s="49" t="s">
        <v>177</v>
      </c>
      <c r="B12" s="819" t="s">
        <v>471</v>
      </c>
      <c r="C12" s="819"/>
      <c r="D12" s="819"/>
      <c r="E12" s="819"/>
      <c r="F12" s="819"/>
      <c r="G12" s="819"/>
      <c r="H12" s="819"/>
      <c r="I12" s="819"/>
      <c r="J12" s="819"/>
      <c r="K12" s="819"/>
      <c r="L12" s="248"/>
      <c r="M12" s="248"/>
      <c r="N12" s="248"/>
      <c r="O12" s="248"/>
      <c r="P12" s="248"/>
    </row>
    <row r="13" spans="1:16" s="48" customFormat="1" ht="14.25" customHeight="1" x14ac:dyDescent="0.2">
      <c r="A13" s="49" t="s">
        <v>178</v>
      </c>
      <c r="B13" s="821" t="s">
        <v>472</v>
      </c>
      <c r="C13" s="821"/>
      <c r="D13" s="821"/>
      <c r="E13" s="821"/>
      <c r="F13" s="821"/>
      <c r="G13" s="821"/>
      <c r="H13" s="821"/>
      <c r="I13" s="821"/>
      <c r="J13" s="248"/>
      <c r="K13" s="248"/>
      <c r="L13" s="248"/>
      <c r="M13" s="248"/>
      <c r="N13" s="248"/>
      <c r="O13" s="248"/>
      <c r="P13" s="248"/>
    </row>
    <row r="14" spans="1:16" s="48" customFormat="1" ht="14.25" customHeight="1" x14ac:dyDescent="0.2">
      <c r="A14" s="49" t="s">
        <v>411</v>
      </c>
      <c r="B14" s="820" t="s">
        <v>506</v>
      </c>
      <c r="C14" s="820"/>
      <c r="D14" s="820"/>
      <c r="E14" s="820"/>
      <c r="F14" s="820"/>
      <c r="G14" s="820"/>
      <c r="H14" s="820"/>
      <c r="I14" s="820"/>
      <c r="J14" s="820"/>
      <c r="K14" s="820"/>
      <c r="L14" s="820"/>
      <c r="M14" s="820"/>
      <c r="N14" s="820"/>
      <c r="O14" s="248"/>
      <c r="P14" s="248"/>
    </row>
    <row r="15" spans="1:16" s="48" customFormat="1" ht="14.25" customHeight="1" x14ac:dyDescent="0.2">
      <c r="A15" s="49" t="s">
        <v>183</v>
      </c>
      <c r="B15" s="821" t="s">
        <v>473</v>
      </c>
      <c r="C15" s="821"/>
      <c r="D15" s="821"/>
      <c r="E15" s="821"/>
      <c r="F15" s="821"/>
      <c r="G15" s="821"/>
      <c r="H15" s="821"/>
      <c r="I15" s="821"/>
      <c r="J15" s="821"/>
      <c r="K15" s="821"/>
      <c r="L15" s="821"/>
      <c r="M15" s="248"/>
      <c r="N15" s="248"/>
      <c r="O15" s="248"/>
      <c r="P15" s="248"/>
    </row>
    <row r="16" spans="1:16" s="48" customFormat="1" ht="14.25" customHeight="1" x14ac:dyDescent="0.2">
      <c r="A16" s="49" t="s">
        <v>184</v>
      </c>
      <c r="B16" s="821" t="s">
        <v>474</v>
      </c>
      <c r="C16" s="821"/>
      <c r="D16" s="821"/>
      <c r="E16" s="821"/>
      <c r="F16" s="821"/>
      <c r="G16" s="821"/>
      <c r="H16" s="821"/>
      <c r="I16" s="821"/>
      <c r="J16" s="821"/>
      <c r="K16" s="821"/>
      <c r="L16" s="821"/>
      <c r="M16" s="248"/>
      <c r="N16" s="248"/>
      <c r="O16" s="248"/>
      <c r="P16" s="248"/>
    </row>
    <row r="17" spans="1:19" s="48" customFormat="1" ht="14.25" customHeight="1" x14ac:dyDescent="0.2">
      <c r="A17" s="49" t="s">
        <v>185</v>
      </c>
      <c r="B17" s="821" t="s">
        <v>475</v>
      </c>
      <c r="C17" s="821"/>
      <c r="D17" s="821"/>
      <c r="E17" s="821"/>
      <c r="F17" s="821"/>
      <c r="G17" s="821"/>
      <c r="H17" s="821"/>
      <c r="I17" s="821"/>
      <c r="J17" s="821"/>
      <c r="K17" s="821"/>
      <c r="L17" s="821"/>
      <c r="M17" s="248"/>
      <c r="N17" s="248"/>
      <c r="O17" s="248"/>
      <c r="P17" s="248"/>
    </row>
    <row r="18" spans="1:19" s="48" customFormat="1" ht="14.25" customHeight="1" x14ac:dyDescent="0.2">
      <c r="A18" s="49" t="s">
        <v>186</v>
      </c>
      <c r="B18" s="821" t="s">
        <v>476</v>
      </c>
      <c r="C18" s="821"/>
      <c r="D18" s="821"/>
      <c r="E18" s="821"/>
      <c r="F18" s="821"/>
      <c r="G18" s="821"/>
      <c r="H18" s="821"/>
      <c r="I18" s="821"/>
      <c r="J18" s="821"/>
      <c r="K18" s="821"/>
      <c r="L18" s="821"/>
      <c r="M18" s="248"/>
      <c r="N18" s="248"/>
      <c r="O18" s="248"/>
      <c r="P18" s="248"/>
    </row>
    <row r="19" spans="1:19" s="48" customFormat="1" ht="14.25" customHeight="1" x14ac:dyDescent="0.2">
      <c r="A19" s="49" t="s">
        <v>412</v>
      </c>
      <c r="B19" s="820" t="s">
        <v>507</v>
      </c>
      <c r="C19" s="820"/>
      <c r="D19" s="820"/>
      <c r="E19" s="820"/>
      <c r="F19" s="820"/>
      <c r="G19" s="820"/>
      <c r="H19" s="820"/>
      <c r="I19" s="820"/>
      <c r="J19" s="820"/>
      <c r="K19" s="820"/>
      <c r="L19" s="820"/>
      <c r="M19" s="820"/>
      <c r="N19" s="820"/>
      <c r="O19" s="248"/>
      <c r="P19" s="248"/>
    </row>
    <row r="20" spans="1:19" s="48" customFormat="1" ht="14.25" customHeight="1" x14ac:dyDescent="0.2">
      <c r="A20" s="49" t="s">
        <v>413</v>
      </c>
      <c r="B20" s="824" t="s">
        <v>10</v>
      </c>
      <c r="C20" s="824"/>
      <c r="D20" s="824"/>
      <c r="E20" s="824"/>
      <c r="F20" s="824"/>
      <c r="G20" s="824"/>
      <c r="H20" s="824"/>
      <c r="I20" s="824"/>
      <c r="J20" s="365"/>
      <c r="K20" s="248"/>
      <c r="L20" s="248"/>
      <c r="M20" s="248"/>
      <c r="N20" s="248"/>
      <c r="O20" s="248"/>
      <c r="P20" s="248"/>
    </row>
    <row r="21" spans="1:19" s="48" customFormat="1" ht="14.25" customHeight="1" x14ac:dyDescent="0.2">
      <c r="A21" s="49" t="s">
        <v>179</v>
      </c>
      <c r="B21" s="819" t="s">
        <v>1025</v>
      </c>
      <c r="C21" s="819"/>
      <c r="D21" s="819"/>
      <c r="E21" s="819"/>
      <c r="F21" s="819"/>
      <c r="G21" s="819"/>
      <c r="H21" s="819"/>
      <c r="I21" s="819"/>
      <c r="J21" s="819"/>
      <c r="K21" s="819"/>
      <c r="L21" s="248"/>
      <c r="M21" s="248"/>
      <c r="N21" s="248"/>
      <c r="O21" s="248"/>
      <c r="P21" s="248"/>
    </row>
    <row r="22" spans="1:19" s="48" customFormat="1" ht="14.25" customHeight="1" x14ac:dyDescent="0.2">
      <c r="A22" s="49" t="s">
        <v>180</v>
      </c>
      <c r="B22" s="819" t="s">
        <v>1026</v>
      </c>
      <c r="C22" s="819"/>
      <c r="D22" s="819"/>
      <c r="E22" s="819"/>
      <c r="F22" s="819"/>
      <c r="G22" s="819"/>
      <c r="H22" s="819"/>
      <c r="I22" s="819"/>
      <c r="J22" s="248"/>
      <c r="K22" s="248"/>
      <c r="L22" s="248"/>
      <c r="M22" s="248"/>
      <c r="N22" s="248"/>
      <c r="O22" s="248"/>
      <c r="P22" s="248"/>
    </row>
    <row r="23" spans="1:19" s="48" customFormat="1" ht="14.25" customHeight="1" x14ac:dyDescent="0.2">
      <c r="A23" s="49" t="s">
        <v>181</v>
      </c>
      <c r="B23" s="819" t="s">
        <v>1027</v>
      </c>
      <c r="C23" s="819"/>
      <c r="D23" s="819"/>
      <c r="E23" s="819"/>
      <c r="F23" s="819"/>
      <c r="G23" s="819"/>
      <c r="H23" s="819"/>
      <c r="I23" s="819"/>
      <c r="J23" s="248"/>
      <c r="K23" s="248"/>
      <c r="L23" s="248"/>
      <c r="M23" s="248"/>
      <c r="N23" s="248"/>
      <c r="O23" s="248"/>
      <c r="P23" s="248"/>
    </row>
    <row r="24" spans="1:19" s="48" customFormat="1" ht="14.25" customHeight="1" x14ac:dyDescent="0.2">
      <c r="A24" s="49" t="s">
        <v>182</v>
      </c>
      <c r="B24" s="819" t="s">
        <v>1028</v>
      </c>
      <c r="C24" s="819"/>
      <c r="D24" s="819"/>
      <c r="E24" s="819"/>
      <c r="F24" s="819"/>
      <c r="G24" s="819"/>
      <c r="H24" s="819"/>
      <c r="I24" s="819"/>
      <c r="J24" s="819"/>
      <c r="K24" s="819"/>
      <c r="L24" s="248"/>
      <c r="M24" s="248"/>
      <c r="N24" s="248"/>
      <c r="O24" s="248"/>
      <c r="P24" s="248"/>
    </row>
    <row r="25" spans="1:19" s="48" customFormat="1" ht="14.25" customHeight="1" x14ac:dyDescent="0.2">
      <c r="A25" s="49" t="s">
        <v>414</v>
      </c>
      <c r="B25" s="820" t="s">
        <v>1029</v>
      </c>
      <c r="C25" s="820"/>
      <c r="D25" s="820"/>
      <c r="E25" s="820"/>
      <c r="F25" s="820"/>
      <c r="G25" s="820"/>
      <c r="H25" s="820"/>
      <c r="I25" s="820"/>
      <c r="J25" s="820"/>
      <c r="K25" s="820"/>
      <c r="L25" s="820"/>
      <c r="M25" s="820"/>
      <c r="N25" s="820"/>
      <c r="O25" s="248"/>
      <c r="P25" s="248"/>
    </row>
    <row r="26" spans="1:19" s="48" customFormat="1" ht="14.25" customHeight="1" x14ac:dyDescent="0.2">
      <c r="A26" s="49" t="s">
        <v>415</v>
      </c>
      <c r="B26" s="824" t="s">
        <v>1030</v>
      </c>
      <c r="C26" s="824"/>
      <c r="D26" s="824"/>
      <c r="E26" s="824"/>
      <c r="F26" s="824"/>
      <c r="G26" s="824"/>
      <c r="H26" s="824"/>
      <c r="I26" s="365"/>
      <c r="J26" s="365"/>
      <c r="K26" s="248"/>
      <c r="L26" s="248"/>
      <c r="M26" s="248"/>
      <c r="N26" s="248"/>
      <c r="O26" s="248"/>
      <c r="P26" s="248"/>
    </row>
    <row r="27" spans="1:19" s="48" customFormat="1" ht="14.25" customHeight="1" x14ac:dyDescent="0.2">
      <c r="A27" s="49" t="s">
        <v>187</v>
      </c>
      <c r="B27" s="819" t="s">
        <v>477</v>
      </c>
      <c r="C27" s="819"/>
      <c r="D27" s="819"/>
      <c r="E27" s="819"/>
      <c r="F27" s="819"/>
      <c r="G27" s="819"/>
      <c r="H27" s="819"/>
      <c r="I27" s="248"/>
      <c r="J27" s="248"/>
      <c r="K27" s="248"/>
      <c r="L27" s="248"/>
      <c r="M27" s="248"/>
      <c r="N27" s="248"/>
      <c r="O27" s="248"/>
      <c r="P27" s="248"/>
    </row>
    <row r="28" spans="1:19" s="48" customFormat="1" ht="14.25" customHeight="1" x14ac:dyDescent="0.2">
      <c r="A28" s="49" t="s">
        <v>8</v>
      </c>
      <c r="B28" s="819" t="s">
        <v>188</v>
      </c>
      <c r="C28" s="819"/>
      <c r="D28" s="819"/>
      <c r="E28" s="819"/>
      <c r="F28" s="819"/>
      <c r="G28" s="819"/>
      <c r="H28" s="248"/>
      <c r="I28" s="248"/>
      <c r="J28" s="248"/>
      <c r="K28" s="248"/>
      <c r="L28" s="248"/>
      <c r="M28" s="248"/>
      <c r="N28" s="248"/>
      <c r="O28" s="248"/>
      <c r="P28" s="248"/>
    </row>
    <row r="29" spans="1:19" s="48" customFormat="1" ht="14.25" customHeight="1" x14ac:dyDescent="0.2">
      <c r="A29" s="49" t="s">
        <v>189</v>
      </c>
      <c r="B29" s="819" t="s">
        <v>478</v>
      </c>
      <c r="C29" s="819"/>
      <c r="D29" s="819"/>
      <c r="E29" s="819"/>
      <c r="F29" s="819"/>
      <c r="G29" s="819"/>
      <c r="H29" s="819"/>
      <c r="I29" s="819"/>
      <c r="J29" s="819"/>
      <c r="K29" s="819"/>
      <c r="L29" s="819"/>
      <c r="M29" s="819"/>
      <c r="N29" s="819"/>
      <c r="O29" s="819"/>
      <c r="P29" s="248"/>
    </row>
    <row r="30" spans="1:19" s="48" customFormat="1" ht="30" customHeight="1" x14ac:dyDescent="0.2">
      <c r="A30" s="513" t="s">
        <v>190</v>
      </c>
      <c r="B30" s="823" t="s">
        <v>1072</v>
      </c>
      <c r="C30" s="823"/>
      <c r="D30" s="823"/>
      <c r="E30" s="823"/>
      <c r="F30" s="823"/>
      <c r="G30" s="823"/>
      <c r="H30" s="823"/>
      <c r="I30" s="823"/>
      <c r="J30" s="823"/>
      <c r="K30" s="823"/>
      <c r="L30" s="823"/>
      <c r="M30" s="823"/>
      <c r="N30" s="823"/>
      <c r="O30" s="823"/>
      <c r="P30" s="248"/>
    </row>
    <row r="31" spans="1:19" ht="12.75" customHeight="1" x14ac:dyDescent="0.2">
      <c r="A31" s="513" t="s">
        <v>278</v>
      </c>
      <c r="B31" s="828" t="s">
        <v>479</v>
      </c>
      <c r="C31" s="828"/>
      <c r="D31" s="828"/>
      <c r="E31" s="828"/>
      <c r="F31" s="828"/>
      <c r="G31" s="828"/>
      <c r="H31" s="828"/>
      <c r="I31" s="828"/>
      <c r="J31" s="828"/>
      <c r="K31" s="828"/>
      <c r="L31" s="828"/>
      <c r="M31" s="828"/>
      <c r="N31" s="828"/>
      <c r="O31" s="828"/>
      <c r="P31" s="828"/>
      <c r="S31" s="226"/>
    </row>
    <row r="32" spans="1:19" x14ac:dyDescent="0.2">
      <c r="A32" s="513" t="s">
        <v>264</v>
      </c>
      <c r="B32" s="828" t="s">
        <v>480</v>
      </c>
      <c r="C32" s="828"/>
      <c r="D32" s="828"/>
      <c r="E32" s="828"/>
      <c r="F32" s="828"/>
      <c r="G32" s="828"/>
      <c r="H32" s="828"/>
      <c r="I32" s="828"/>
      <c r="J32" s="828"/>
      <c r="K32" s="828"/>
      <c r="L32" s="828"/>
      <c r="M32" s="828"/>
      <c r="N32" s="828"/>
      <c r="O32" s="828"/>
      <c r="P32" s="828"/>
    </row>
    <row r="33" spans="1:24" ht="12.75" customHeight="1" x14ac:dyDescent="0.2">
      <c r="A33" s="513" t="s">
        <v>279</v>
      </c>
      <c r="B33" s="828" t="s">
        <v>479</v>
      </c>
      <c r="C33" s="828"/>
      <c r="D33" s="828"/>
      <c r="E33" s="828"/>
      <c r="F33" s="828"/>
      <c r="G33" s="828"/>
      <c r="H33" s="828"/>
      <c r="I33" s="828"/>
      <c r="J33" s="828"/>
      <c r="K33" s="828"/>
      <c r="L33" s="828"/>
      <c r="M33" s="828"/>
      <c r="N33" s="828"/>
      <c r="O33" s="828"/>
      <c r="P33" s="828"/>
      <c r="Q33" s="246"/>
    </row>
    <row r="34" spans="1:24" ht="27" customHeight="1" x14ac:dyDescent="0.2">
      <c r="A34" s="513" t="s">
        <v>361</v>
      </c>
      <c r="B34" s="827" t="s">
        <v>1022</v>
      </c>
      <c r="C34" s="827"/>
      <c r="D34" s="827"/>
      <c r="E34" s="827"/>
      <c r="F34" s="827"/>
      <c r="G34" s="827"/>
      <c r="H34" s="827"/>
      <c r="I34" s="827"/>
      <c r="J34" s="827"/>
      <c r="K34" s="827"/>
      <c r="L34" s="827"/>
      <c r="M34" s="827"/>
      <c r="N34" s="827"/>
      <c r="O34" s="827"/>
      <c r="P34" s="827"/>
      <c r="Q34" s="337"/>
    </row>
    <row r="35" spans="1:24" x14ac:dyDescent="0.2">
      <c r="A35" s="513" t="s">
        <v>362</v>
      </c>
      <c r="B35" s="827" t="s">
        <v>1023</v>
      </c>
      <c r="C35" s="827"/>
      <c r="D35" s="827"/>
      <c r="E35" s="827"/>
      <c r="F35" s="827"/>
      <c r="G35" s="827"/>
      <c r="H35" s="827"/>
      <c r="I35" s="827"/>
      <c r="J35" s="827"/>
      <c r="K35" s="827"/>
      <c r="L35" s="827"/>
      <c r="M35" s="827"/>
      <c r="N35" s="827"/>
      <c r="O35" s="827"/>
      <c r="P35" s="337"/>
      <c r="Q35" s="337"/>
    </row>
    <row r="36" spans="1:24" ht="12.75" customHeight="1" x14ac:dyDescent="0.2">
      <c r="A36" s="513" t="s">
        <v>516</v>
      </c>
      <c r="B36" s="827" t="s">
        <v>1024</v>
      </c>
      <c r="C36" s="827"/>
      <c r="D36" s="827"/>
      <c r="E36" s="827"/>
      <c r="F36" s="827"/>
      <c r="G36" s="827"/>
      <c r="H36" s="827"/>
      <c r="I36" s="827"/>
      <c r="J36" s="827"/>
      <c r="K36" s="827"/>
      <c r="L36" s="827"/>
      <c r="M36" s="827"/>
      <c r="N36" s="827"/>
      <c r="O36" s="827"/>
      <c r="P36" s="734"/>
      <c r="Q36" s="735"/>
    </row>
    <row r="38" spans="1:24" x14ac:dyDescent="0.2">
      <c r="A38" s="829" t="s">
        <v>433</v>
      </c>
      <c r="B38" s="830"/>
      <c r="C38" s="830"/>
    </row>
    <row r="39" spans="1:24" x14ac:dyDescent="0.2">
      <c r="K39" s="245"/>
      <c r="L39" s="245"/>
      <c r="M39" s="245"/>
      <c r="N39" s="245"/>
      <c r="O39" s="245"/>
      <c r="P39" s="245"/>
      <c r="Q39" s="245"/>
      <c r="R39" s="245"/>
      <c r="S39" s="245"/>
      <c r="T39" s="245"/>
      <c r="U39" s="245"/>
      <c r="V39" s="245"/>
      <c r="W39" s="245"/>
      <c r="X39" s="245"/>
    </row>
    <row r="44" spans="1:24" x14ac:dyDescent="0.2">
      <c r="B44" s="826"/>
      <c r="C44" s="826"/>
      <c r="D44" s="826"/>
      <c r="E44" s="826"/>
      <c r="F44" s="826"/>
      <c r="G44" s="826"/>
      <c r="H44" s="826"/>
      <c r="I44" s="826"/>
      <c r="J44" s="826"/>
      <c r="K44" s="826"/>
      <c r="L44" s="826"/>
      <c r="M44" s="826"/>
      <c r="N44" s="826"/>
      <c r="O44" s="826"/>
      <c r="P44" s="826"/>
      <c r="Q44" s="826"/>
      <c r="R44" s="826"/>
      <c r="S44" s="826"/>
    </row>
    <row r="45" spans="1:24" x14ac:dyDescent="0.2">
      <c r="B45" s="826"/>
      <c r="C45" s="826"/>
      <c r="D45" s="826"/>
      <c r="E45" s="826"/>
      <c r="F45" s="826"/>
      <c r="G45" s="826"/>
      <c r="H45" s="826"/>
      <c r="I45" s="826"/>
      <c r="J45" s="826"/>
      <c r="K45" s="826"/>
      <c r="L45" s="826"/>
      <c r="M45" s="826"/>
      <c r="N45" s="826"/>
      <c r="O45" s="826"/>
      <c r="P45" s="826"/>
      <c r="Q45" s="826"/>
      <c r="R45" s="826"/>
      <c r="S45" s="826"/>
    </row>
  </sheetData>
  <mergeCells count="37">
    <mergeCell ref="A1:C1"/>
    <mergeCell ref="B44:S44"/>
    <mergeCell ref="B45:S45"/>
    <mergeCell ref="B34:P34"/>
    <mergeCell ref="B29:O29"/>
    <mergeCell ref="B35:O35"/>
    <mergeCell ref="B32:P32"/>
    <mergeCell ref="B31:P31"/>
    <mergeCell ref="B33:P33"/>
    <mergeCell ref="B36:O36"/>
    <mergeCell ref="B28:G28"/>
    <mergeCell ref="B27:H27"/>
    <mergeCell ref="A38:C38"/>
    <mergeCell ref="B13:I13"/>
    <mergeCell ref="B15:L15"/>
    <mergeCell ref="B17:L17"/>
    <mergeCell ref="B25:N25"/>
    <mergeCell ref="B30:O30"/>
    <mergeCell ref="B26:H26"/>
    <mergeCell ref="B20:I20"/>
    <mergeCell ref="B21:K21"/>
    <mergeCell ref="B22:I22"/>
    <mergeCell ref="B23:I23"/>
    <mergeCell ref="B24:K24"/>
    <mergeCell ref="B9:G9"/>
    <mergeCell ref="B10:I10"/>
    <mergeCell ref="B5:G5"/>
    <mergeCell ref="B6:N6"/>
    <mergeCell ref="A3:D3"/>
    <mergeCell ref="B7:I7"/>
    <mergeCell ref="B8:I8"/>
    <mergeCell ref="B11:I11"/>
    <mergeCell ref="B19:N19"/>
    <mergeCell ref="B12:K12"/>
    <mergeCell ref="B14:N14"/>
    <mergeCell ref="B18:L18"/>
    <mergeCell ref="B16:L16"/>
  </mergeCells>
  <phoneticPr fontId="20" type="noConversion"/>
  <hyperlinks>
    <hyperlink ref="B5:E5" location="'1 - summary'!A1" display="Drug-related deaths in Scotland, 1996-2013"/>
    <hyperlink ref="B6:L6" location="'Figure 1'!A1" display="Drug-related deaths in Scotland, 3- and 5-year moving averages, and likely range of values around 5-year moving average"/>
    <hyperlink ref="B7:H7" location="'2 - causes'!A1" display="Drug-related deaths by underlying cause of death, Scotland, 1996-2013"/>
    <hyperlink ref="B8:H8" location="'3 - drugs reported'!A1" display="Drug-related deaths by selected drugs reported1, Scotland, 1996-2013"/>
    <hyperlink ref="B9:G9" location="'4 - sex and age'!A1" display="Drug-related deaths by sex and age, Scotland, 1996-2014"/>
    <hyperlink ref="B10:I10" location="'5 - sex age cause'!A1" display="Drug-related deaths by sex, age and underlying cause of death, Scotland, 2014"/>
    <hyperlink ref="B11:I11" location="'6 - sex, age and drugs'!A1" display="Drug-related deaths by sex, age and selected drugs reported, Scotland, 2014"/>
    <hyperlink ref="B12:K12" location="'7 - only one drug involved'!A1" display="Drug-related deaths involving only one drug by sex, age and selected drugs reported, Scotland, 2014"/>
    <hyperlink ref="B13:G13" location="'8 - death rates by age'!A1" display="Drug-related deaths per 1,000 population, Scotland, 2000 to 2013"/>
    <hyperlink ref="B21:J21" location="'C1 - summary'!A1" display="Drug-related deaths by Council area, 2003 - 2013 (with averages for 1999-2003 and 2009-2013)"/>
    <hyperlink ref="B22:H22" location="'C2 - causes'!A1" display="Drug-related deaths by underlying cause of death and Council area, 2013"/>
    <hyperlink ref="B23:H23" location="'C3 - drugs reported'!A1" display="Drug-related deaths by selected drugs reported and Council area, 2013"/>
    <hyperlink ref="B24:J24" location="'C4 - rates by age-group'!A1" display="Drug-related deaths per 1,000 population, Council areas, annual averages for 2009 to 2013"/>
    <hyperlink ref="B15:J15" location="'HB1 - summary'!A1" display="Drug-related deaths by NHS Board area, 2003-2013 (with averages for 1999-2003 and 2009-2013)"/>
    <hyperlink ref="B16:H16" location="'HB2 - causes'!A1" display="Drug-related deaths by underlying cause of death and NHS Board area, 2013"/>
    <hyperlink ref="B17:H17" location="'HB3 - drugs reported'!A1" display="Drug-related deaths by selected drugs reported1 and NHS Board area, 2013"/>
    <hyperlink ref="B18:J18" location="'HB4 - rates by age-group'!A1" display="Drug-related deaths per 1,000 population, NHS Boards, annual averages for 2009 to 2013"/>
    <hyperlink ref="B27:H27" location="'X - different definitions'!A1" display="Drug-related deaths in Scotland - different definitions, 1996 to 2014"/>
    <hyperlink ref="B28:G28" location="'Figure 4'!A1" display="Drug-related deaths in Scotland - different definitions"/>
    <hyperlink ref="B29:N29" location="'Y - ONS ''wide'' defn - drugs'!A1" display="Drug-related deaths, on the basis of the Office for National Statistics (ONS) 'wide' definition, by selected drugs reported, 2003 to 2013"/>
    <hyperlink ref="B30:N30" location="'Z - excluded and other causes'!A1" display="Drug-related deaths, on the basis of the Office for National Statistics (ONS) 'wide' definition, by how they relate to the Drug Strategy 'baseline' definition, deaths from some causes which may be associated with present or past drug misuse, and volatile "/>
    <hyperlink ref="B30:O30" location="'Z - excluded and other causes'!A1" display="Drug-related deaths on the basis of the 'wide' and  'baseline' definitions, deaths from some causes which may be associated with drug misuse, and volatile substance abuse deaths, 2004 to 2014"/>
    <hyperlink ref="B14:N14" location="'9 - per problem drug user'!A1" display="Drug-related deaths by sex and age-group: average for 2010 to 2014, and relative to the estimated number of problem drug users"/>
    <hyperlink ref="B19:N19" location="'HB5 - per problem drug user'!A1" display="Drug-related deaths by NHS Board area: average for 2010 to 2014, and relative to the estimated number of problem drug users"/>
    <hyperlink ref="B20" location="'Figure 2'!A1" display="Drug-related deaths per 1,000 problem drug users - NHS Board areas"/>
    <hyperlink ref="B26" location="'Figure 3'!A1" display="Drug-related deaths per 1,000 problem drug users - Council areas"/>
    <hyperlink ref="B25:N25" location="'C5 - per problem drug user'!A1" display="Drug-related deaths by Council area: average for 2010 to 2014, and relative to the estimated number of problem drug users"/>
    <hyperlink ref="B31:O31" location="'NPS1'!A1" display="Drug-related deaths on the basis of the Office for National Statistics (ONS) 'wide' definition which involved New Psychoactive Substances (NPSs), 2014"/>
    <hyperlink ref="B32:O32" location="'NPS2'!A1" display="Drug-related deaths on the basis of the Office for National Statistics (ONS) 'wide' definition which involved New Psychoactive Substances (NPSs), 2004 to 2014"/>
    <hyperlink ref="B33:O33" location="'NPS3'!A1" display="Drug-related deaths on the basis of the Office for National Statistics (ONS) 'wide' definition which involved New Psychoactive Substances (NPSs), 2014"/>
    <hyperlink ref="B5:G5" location="'1 - summary'!A1" display="Drug-related deaths in Scotland, 1996-2014"/>
    <hyperlink ref="B7:I7" location="'2 - causes'!A1" display="Drug-related deaths by underlying cause of death, Scotland, 1996-2014"/>
    <hyperlink ref="B8:I8" location="'3 - drugs reported'!A1" display="Drug-related deaths by selected drugs reported, Scotland, 1996-2014"/>
    <hyperlink ref="B13:I13" location="'8 - death rates by age'!A1" display="Drug-related deaths per 1,000 population, Scotland, 2000 to 2014"/>
    <hyperlink ref="B15:L15" location="'HB1 - summary'!A1" display="Drug-related deaths by NHS Board area, 2004-2014 (with averages for 2000-2004 and 2010-2014)"/>
    <hyperlink ref="B16:L16" location="'HB2 - causes'!A1" display="Drug-related deaths by underlying cause of death and NHS Board area, 2014"/>
    <hyperlink ref="B17:L17" location="'HB3 - drugs reported'!A1" display="Drug-related deaths by selected drugs reported and NHS Board area, 2014"/>
    <hyperlink ref="B18:L18" location="'HB4 - rates by age-group'!A1" display="Drug-related deaths per 1,000 population, NHS Boards, annual averages for 2010 to 2014"/>
    <hyperlink ref="B21:K21" location="'C1 - summary'!A1" display="Drug-related deaths by Council area, 2004 - 2014 (with averages for 2000-2014 and 2010-2014)"/>
    <hyperlink ref="B22:I22" location="'C2 - causes'!A1" display="Drug-related deaths by underlying cause of death and Council area, 2014"/>
    <hyperlink ref="B23:I23" location="'C3 - drugs reported'!A1" display="Drug-related deaths by selected drugs reported and Council area, 2014"/>
    <hyperlink ref="B24:K24" location="'C4 - rates by age-group'!A1" display="Drug-related deaths per 1,000 population, Council areas, annual averages for 2010 to 2014"/>
    <hyperlink ref="B29:O29" location="'Y - ONS ''wide'' defn - drugs'!A1" display="Drug-related deaths, on the basis of the Office for National Statistics (ONS) 'wide' definition, by selected drugs reported, 2004 to 2014"/>
    <hyperlink ref="B34" location="'CS1 - &quot;extra&quot; deaths - drugs'!Print_Area" display="Consistent series of drug-related deaths - &quot;extra&quot; deaths and which of the drugs that were present for each of the &quot;extra&quot; deaths meant that they were counted in the consistent series: 2000 to 2014"/>
    <hyperlink ref="B35" location="'CS2 - &quot;extra&quot; deaths - age sex'!Print_Area" display="'CS2 - &quot;extra&quot; deaths - age sex'!Print_Area"/>
    <hyperlink ref="B35:I35" location="'CS2 - &quot;extra&quot; deaths - age sex'!Print_Area" display="Consistent series of drug-related deaths - &quot;extra&quot; deaths by sex and age: 2000 to 2014"/>
    <hyperlink ref="B36:P36" location="'EMCDDA - drug-induced deaths'!A1" display="&quot;Drug-induced&quot; deaths aged 15-64: reported number and rate per million, latest year's figures"/>
    <hyperlink ref="B34:P34" location="'CS1 - ''extra'' deaths - drugs'!A1" display="Consistent series of drug-related deaths - 'extra' deaths and which of the drugs that were present for each of the 'extra' deaths meant that they were counted in the consistent series: 2000 to 2016"/>
    <hyperlink ref="B35:O35" location="'CS2 - ''extra'' deaths - age sex'!A1" display="Consistent series of drug-related deaths - 'extra' deaths by sex and age: 2000 to 2016"/>
  </hyperlinks>
  <pageMargins left="0.25" right="0.25" top="0.75" bottom="0.75" header="0.3" footer="0.3"/>
  <pageSetup paperSize="9" scale="76" orientation="landscape" horizontalDpi="1200" verticalDpi="12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0"/>
  <sheetViews>
    <sheetView showGridLines="0" workbookViewId="0">
      <selection sqref="A1:N1"/>
    </sheetView>
  </sheetViews>
  <sheetFormatPr defaultRowHeight="11.25" x14ac:dyDescent="0.2"/>
  <cols>
    <col min="1" max="1" width="37.6640625" customWidth="1"/>
    <col min="2" max="6" width="12.83203125" customWidth="1"/>
    <col min="7" max="7" width="13.33203125" customWidth="1"/>
    <col min="8" max="8" width="12.83203125" customWidth="1"/>
    <col min="9" max="9" width="3.33203125" customWidth="1"/>
  </cols>
  <sheetData>
    <row r="1" spans="1:12" ht="15.75" x14ac:dyDescent="0.2">
      <c r="A1" s="853" t="s">
        <v>446</v>
      </c>
      <c r="B1" s="906"/>
      <c r="C1" s="906"/>
      <c r="D1" s="906"/>
      <c r="E1" s="906"/>
      <c r="F1" s="906"/>
      <c r="G1" s="906"/>
      <c r="H1" s="2"/>
      <c r="I1" s="2"/>
      <c r="J1" s="852" t="s">
        <v>350</v>
      </c>
      <c r="K1" s="852"/>
      <c r="L1" s="852"/>
    </row>
    <row r="2" spans="1:12" ht="21" customHeight="1" x14ac:dyDescent="0.25">
      <c r="A2" s="250"/>
      <c r="B2" s="251"/>
      <c r="C2" s="251"/>
      <c r="D2" s="251"/>
      <c r="E2" s="251"/>
      <c r="F2" s="251"/>
      <c r="G2" s="251"/>
      <c r="H2" s="251"/>
      <c r="I2" s="2"/>
    </row>
    <row r="3" spans="1:12" ht="15" x14ac:dyDescent="0.2">
      <c r="A3" s="780"/>
      <c r="B3" s="944" t="s">
        <v>88</v>
      </c>
      <c r="C3" s="944"/>
      <c r="D3" s="944"/>
      <c r="E3" s="944"/>
      <c r="F3" s="944"/>
      <c r="G3" s="944"/>
      <c r="H3" s="944"/>
      <c r="I3" s="2"/>
    </row>
    <row r="4" spans="1:12" ht="15" x14ac:dyDescent="0.2">
      <c r="A4" s="51"/>
      <c r="B4" s="117" t="s">
        <v>216</v>
      </c>
      <c r="C4" s="51" t="s">
        <v>207</v>
      </c>
      <c r="D4" s="117" t="s">
        <v>208</v>
      </c>
      <c r="E4" s="52" t="s">
        <v>209</v>
      </c>
      <c r="F4" s="52" t="s">
        <v>219</v>
      </c>
      <c r="G4" s="52" t="s">
        <v>217</v>
      </c>
      <c r="H4" s="52" t="s">
        <v>218</v>
      </c>
      <c r="I4" s="2"/>
    </row>
    <row r="5" spans="1:12" ht="6.75" customHeight="1" x14ac:dyDescent="0.2">
      <c r="A5" s="227"/>
      <c r="B5" s="227"/>
      <c r="C5" s="227"/>
      <c r="D5" s="227"/>
      <c r="E5" s="227"/>
      <c r="F5" s="227"/>
      <c r="G5" s="227"/>
      <c r="H5" s="227"/>
      <c r="I5" s="2"/>
    </row>
    <row r="6" spans="1:12" ht="6.75" customHeight="1" x14ac:dyDescent="0.2">
      <c r="A6" s="50"/>
      <c r="B6" s="50"/>
      <c r="C6" s="50"/>
      <c r="D6" s="50"/>
      <c r="E6" s="50"/>
      <c r="F6" s="50"/>
      <c r="G6" s="50"/>
      <c r="H6" s="50"/>
      <c r="I6" s="2"/>
    </row>
    <row r="7" spans="1:12" s="510" customFormat="1" ht="15.75" customHeight="1" x14ac:dyDescent="0.2">
      <c r="A7" s="512" t="s">
        <v>403</v>
      </c>
      <c r="B7" s="203">
        <f>AVERAGE(B10:B14)</f>
        <v>0.12823255155550825</v>
      </c>
      <c r="C7" s="203">
        <f t="shared" ref="C7:H7" si="0">AVERAGE(C10:C14)</f>
        <v>0.201791833608541</v>
      </c>
      <c r="D7" s="203">
        <f t="shared" si="0"/>
        <v>0.10258567563837925</v>
      </c>
      <c r="E7" s="203">
        <f t="shared" si="0"/>
        <v>3.7559227728593846E-2</v>
      </c>
      <c r="F7" s="203">
        <f t="shared" si="0"/>
        <v>1.0831962430224013E-2</v>
      </c>
      <c r="G7" s="203">
        <f t="shared" si="0"/>
        <v>9.8440191862286558E-2</v>
      </c>
      <c r="H7" s="203">
        <f t="shared" si="0"/>
        <v>6.6358315909166438E-2</v>
      </c>
      <c r="I7" s="2"/>
    </row>
    <row r="8" spans="1:12" s="539" customFormat="1" ht="15.75" customHeight="1" x14ac:dyDescent="0.2">
      <c r="A8" s="512" t="s">
        <v>447</v>
      </c>
      <c r="B8" s="203">
        <f>AVERAGE(B12:B16)</f>
        <v>0.11508152638059829</v>
      </c>
      <c r="C8" s="203">
        <f t="shared" ref="C8:H8" si="1">AVERAGE(C12:C16)</f>
        <v>0.20765315950323235</v>
      </c>
      <c r="D8" s="203">
        <f t="shared" si="1"/>
        <v>0.13050114468188317</v>
      </c>
      <c r="E8" s="203">
        <f t="shared" si="1"/>
        <v>4.9478909357844242E-2</v>
      </c>
      <c r="F8" s="203">
        <f t="shared" si="1"/>
        <v>1.519720321922181E-2</v>
      </c>
      <c r="G8" s="203">
        <f t="shared" si="1"/>
        <v>0.10517682012987666</v>
      </c>
      <c r="H8" s="203">
        <f t="shared" si="1"/>
        <v>7.1186927047147491E-2</v>
      </c>
      <c r="I8" s="2"/>
    </row>
    <row r="9" spans="1:12" s="510" customFormat="1" ht="15.75" customHeight="1" x14ac:dyDescent="0.2">
      <c r="A9" s="50"/>
      <c r="B9" s="50"/>
      <c r="C9" s="50"/>
      <c r="D9" s="50"/>
      <c r="E9" s="50"/>
      <c r="F9" s="50"/>
      <c r="G9" s="50"/>
      <c r="H9" s="50"/>
      <c r="I9" s="2"/>
    </row>
    <row r="10" spans="1:12" ht="15.75" x14ac:dyDescent="0.25">
      <c r="A10" s="107">
        <v>2000</v>
      </c>
      <c r="B10" s="203">
        <f>'8 calc Scots rates'!C73</f>
        <v>0.11633447596099449</v>
      </c>
      <c r="C10" s="203">
        <f>'8 calc Scots rates'!D73</f>
        <v>0.17580454998918663</v>
      </c>
      <c r="D10" s="203">
        <f>'8 calc Scots rates'!E73</f>
        <v>8.9105612103899723E-2</v>
      </c>
      <c r="E10" s="203">
        <f>'8 calc Scots rates'!F73</f>
        <v>2.3556467059961516E-2</v>
      </c>
      <c r="F10" s="203">
        <f>'8 calc Scots rates'!G73</f>
        <v>5.4922019885432667E-3</v>
      </c>
      <c r="G10" s="203">
        <f>'8 calc Scots rates'!I73</f>
        <v>8.5824948205989446E-2</v>
      </c>
      <c r="H10" s="203">
        <f>'8 calc Scots rates'!K73</f>
        <v>5.7673999691878634E-2</v>
      </c>
      <c r="I10" s="15"/>
    </row>
    <row r="11" spans="1:12" ht="15.75" x14ac:dyDescent="0.25">
      <c r="A11" s="107">
        <v>2001</v>
      </c>
      <c r="B11" s="203">
        <f>'8 calc Scots rates'!C74</f>
        <v>0.12480252764612954</v>
      </c>
      <c r="C11" s="203">
        <f>'8 calc Scots rates'!D74</f>
        <v>0.20111417251573718</v>
      </c>
      <c r="D11" s="203">
        <f>'8 calc Scots rates'!E74</f>
        <v>8.9500332429806165E-2</v>
      </c>
      <c r="E11" s="203">
        <f>'8 calc Scots rates'!F74</f>
        <v>4.498680145292857E-2</v>
      </c>
      <c r="F11" s="203">
        <f>'8 calc Scots rates'!G74</f>
        <v>1.4500923527567162E-2</v>
      </c>
      <c r="G11" s="203">
        <f>'8 calc Scots rates'!I74</f>
        <v>9.7851386416914932E-2</v>
      </c>
      <c r="H11" s="203">
        <f>'8 calc Scots rates'!K74</f>
        <v>6.5755696852414988E-2</v>
      </c>
      <c r="I11" s="15"/>
    </row>
    <row r="12" spans="1:12" ht="15.75" x14ac:dyDescent="0.25">
      <c r="A12" s="107">
        <v>2002</v>
      </c>
      <c r="B12" s="203">
        <f>'8 calc Scots rates'!C75</f>
        <v>0.15581250769324256</v>
      </c>
      <c r="C12" s="203">
        <f>'8 calc Scots rates'!D75</f>
        <v>0.22768331483096374</v>
      </c>
      <c r="D12" s="203">
        <f>'8 calc Scots rates'!E75</f>
        <v>0.11661999754083918</v>
      </c>
      <c r="E12" s="203">
        <f>'8 calc Scots rates'!F75</f>
        <v>3.9519674943355135E-2</v>
      </c>
      <c r="F12" s="203">
        <f>'8 calc Scots rates'!G75</f>
        <v>1.2192403087813171E-2</v>
      </c>
      <c r="G12" s="203">
        <f>'8 calc Scots rates'!I75</f>
        <v>0.11279755190621911</v>
      </c>
      <c r="H12" s="203">
        <f>'8 calc Scots rates'!K75</f>
        <v>7.5404658507698383E-2</v>
      </c>
      <c r="I12" s="15"/>
    </row>
    <row r="13" spans="1:12" ht="15.75" x14ac:dyDescent="0.25">
      <c r="A13" s="107">
        <v>2003</v>
      </c>
      <c r="B13" s="203">
        <f>'8 calc Scots rates'!C76</f>
        <v>0.1201105016615286</v>
      </c>
      <c r="C13" s="203">
        <f>'8 calc Scots rates'!D76</f>
        <v>0.18871427278264566</v>
      </c>
      <c r="D13" s="203">
        <f>'8 calc Scots rates'!E76</f>
        <v>0.10211452711518897</v>
      </c>
      <c r="E13" s="203">
        <f>'8 calc Scots rates'!F76</f>
        <v>2.9189708292650177E-2</v>
      </c>
      <c r="F13" s="203">
        <f>'8 calc Scots rates'!G76</f>
        <v>1.8659754641189883E-2</v>
      </c>
      <c r="G13" s="203">
        <f>'8 calc Scots rates'!I76</f>
        <v>9.2903562836793963E-2</v>
      </c>
      <c r="H13" s="203">
        <f>'8 calc Scots rates'!K76</f>
        <v>6.2937752786820553E-2</v>
      </c>
      <c r="I13" s="15"/>
    </row>
    <row r="14" spans="1:12" ht="15.75" x14ac:dyDescent="0.25">
      <c r="A14" s="107">
        <v>2004</v>
      </c>
      <c r="B14" s="203">
        <f>'8 calc Scots rates'!C77</f>
        <v>0.12410274481564613</v>
      </c>
      <c r="C14" s="203">
        <f>'8 calc Scots rates'!D77</f>
        <v>0.21564285792417184</v>
      </c>
      <c r="D14" s="203">
        <f>'8 calc Scots rates'!E77</f>
        <v>0.11558790900216225</v>
      </c>
      <c r="E14" s="203">
        <f>'8 calc Scots rates'!F77</f>
        <v>5.0543486894073848E-2</v>
      </c>
      <c r="F14" s="203">
        <f>'8 calc Scots rates'!G77</f>
        <v>3.3145289060065894E-3</v>
      </c>
      <c r="G14" s="203">
        <f>'8 calc Scots rates'!I77</f>
        <v>0.10282350994551535</v>
      </c>
      <c r="H14" s="203">
        <f>'8 calc Scots rates'!K77</f>
        <v>7.0019471707019651E-2</v>
      </c>
      <c r="I14" s="15"/>
    </row>
    <row r="15" spans="1:12" ht="15.75" x14ac:dyDescent="0.25">
      <c r="A15" s="107">
        <v>2005</v>
      </c>
      <c r="B15" s="203">
        <f>'8 calc Scots rates'!C78</f>
        <v>7.1379755486369503E-2</v>
      </c>
      <c r="C15" s="203">
        <f>'8 calc Scots rates'!D78</f>
        <v>0.16329555553462022</v>
      </c>
      <c r="D15" s="203">
        <f>'8 calc Scots rates'!E78</f>
        <v>0.15827495374226055</v>
      </c>
      <c r="E15" s="203">
        <f>'8 calc Scots rates'!F78</f>
        <v>5.265172590934511E-2</v>
      </c>
      <c r="F15" s="203">
        <f>'8 calc Scots rates'!G78</f>
        <v>1.7893976562144153E-2</v>
      </c>
      <c r="G15" s="203">
        <f>'8 calc Scots rates'!I78</f>
        <v>9.5339287589640928E-2</v>
      </c>
      <c r="H15" s="203">
        <f>'8 calc Scots rates'!K78</f>
        <v>6.5750851238699073E-2</v>
      </c>
      <c r="I15" s="15"/>
    </row>
    <row r="16" spans="1:12" ht="15.75" x14ac:dyDescent="0.25">
      <c r="A16" s="107">
        <v>2006</v>
      </c>
      <c r="B16" s="203">
        <f>'8 calc Scots rates'!C79</f>
        <v>0.10400212224620467</v>
      </c>
      <c r="C16" s="203">
        <f>'8 calc Scots rates'!D79</f>
        <v>0.24292979644376017</v>
      </c>
      <c r="D16" s="203">
        <f>'8 calc Scots rates'!E79</f>
        <v>0.15990833600896495</v>
      </c>
      <c r="E16" s="203">
        <f>'8 calc Scots rates'!F79</f>
        <v>7.5489950749796947E-2</v>
      </c>
      <c r="F16" s="203">
        <f>'8 calc Scots rates'!G79</f>
        <v>2.3925352898955258E-2</v>
      </c>
      <c r="G16" s="203">
        <f>'8 calc Scots rates'!I79</f>
        <v>0.12202018837121395</v>
      </c>
      <c r="H16" s="203">
        <f>'8 calc Scots rates'!K79</f>
        <v>8.1821900995499797E-2</v>
      </c>
      <c r="I16" s="15"/>
    </row>
    <row r="17" spans="1:9" ht="15.75" x14ac:dyDescent="0.25">
      <c r="A17" s="107">
        <v>2007</v>
      </c>
      <c r="B17" s="203">
        <f>'8 calc Scots rates'!C80</f>
        <v>0.14012888876300478</v>
      </c>
      <c r="C17" s="203">
        <f>'8 calc Scots rates'!D80</f>
        <v>0.23348742458669591</v>
      </c>
      <c r="D17" s="203">
        <f>'8 calc Scots rates'!E80</f>
        <v>0.18886076398615359</v>
      </c>
      <c r="E17" s="203">
        <f>'8 calc Scots rates'!F80</f>
        <v>6.1466592906755178E-2</v>
      </c>
      <c r="F17" s="203">
        <f>'8 calc Scots rates'!G80</f>
        <v>1.7302181018563668E-2</v>
      </c>
      <c r="G17" s="203">
        <f>'8 calc Scots rates'!I80</f>
        <v>0.12926439040154195</v>
      </c>
      <c r="H17" s="203">
        <f>'8 calc Scots rates'!K80</f>
        <v>8.800773694390715E-2</v>
      </c>
      <c r="I17" s="15"/>
    </row>
    <row r="18" spans="1:9" ht="15.75" x14ac:dyDescent="0.25">
      <c r="A18" s="107">
        <v>2008</v>
      </c>
      <c r="B18" s="203">
        <f>'8 calc Scots rates'!C81</f>
        <v>0.13612830388572325</v>
      </c>
      <c r="C18" s="203">
        <f>'8 calc Scots rates'!D81</f>
        <v>0.32813909365183042</v>
      </c>
      <c r="D18" s="203">
        <f>'8 calc Scots rates'!E81</f>
        <v>0.22375334665565902</v>
      </c>
      <c r="E18" s="203">
        <f>'8 calc Scots rates'!F81</f>
        <v>9.4929812105824005E-2</v>
      </c>
      <c r="F18" s="203">
        <f>'8 calc Scots rates'!G81</f>
        <v>2.6452803530360038E-2</v>
      </c>
      <c r="G18" s="203">
        <f>'8 calc Scots rates'!I81</f>
        <v>0.16202714599936335</v>
      </c>
      <c r="H18" s="203">
        <f>'8 calc Scots rates'!K81</f>
        <v>0.11032308904649331</v>
      </c>
      <c r="I18" s="15"/>
    </row>
    <row r="19" spans="1:9" ht="15.75" x14ac:dyDescent="0.25">
      <c r="A19" s="107">
        <v>2009</v>
      </c>
      <c r="B19" s="203">
        <f>'8 calc Scots rates'!C82</f>
        <v>0.10130611477835984</v>
      </c>
      <c r="C19" s="203">
        <f>'8 calc Scots rates'!D82</f>
        <v>0.27405738884894359</v>
      </c>
      <c r="D19" s="203">
        <f>'8 calc Scots rates'!E82</f>
        <v>0.24820673914128347</v>
      </c>
      <c r="E19" s="203">
        <f>'8 calc Scots rates'!F82</f>
        <v>0.10227067113161187</v>
      </c>
      <c r="F19" s="203">
        <f>'8 calc Scots rates'!G82</f>
        <v>3.0800173096972805E-2</v>
      </c>
      <c r="G19" s="203">
        <f>'8 calc Scots rates'!I82</f>
        <v>0.15239317210097675</v>
      </c>
      <c r="H19" s="203">
        <f>'8 calc Scots rates'!K82</f>
        <v>0.10416865765782986</v>
      </c>
      <c r="I19" s="15"/>
    </row>
    <row r="20" spans="1:9" ht="15.75" x14ac:dyDescent="0.25">
      <c r="A20" s="107">
        <v>2010</v>
      </c>
      <c r="B20" s="203">
        <f>'8 calc Scots rates'!C83</f>
        <v>9.4814935832168809E-2</v>
      </c>
      <c r="C20" s="203">
        <f>'8 calc Scots rates'!D83</f>
        <v>0.24452291453088809</v>
      </c>
      <c r="D20" s="203">
        <f>'8 calc Scots rates'!E83</f>
        <v>0.21246154177155274</v>
      </c>
      <c r="E20" s="203">
        <f>'8 calc Scots rates'!F83</f>
        <v>9.7741150567670312E-2</v>
      </c>
      <c r="F20" s="203">
        <f>'8 calc Scots rates'!G83</f>
        <v>3.0368276084071534E-2</v>
      </c>
      <c r="G20" s="203">
        <f>'8 calc Scots rates'!I83</f>
        <v>0.13621731884018898</v>
      </c>
      <c r="H20" s="203">
        <f>'8 calc Scots rates'!K83</f>
        <v>9.2166774352932232E-2</v>
      </c>
      <c r="I20" s="15"/>
    </row>
    <row r="21" spans="1:9" ht="15.75" x14ac:dyDescent="0.25">
      <c r="A21" s="107">
        <v>2011</v>
      </c>
      <c r="B21" s="203">
        <f>'8 calc Scots rates'!C84</f>
        <v>8.3765278136829144E-2</v>
      </c>
      <c r="C21" s="203">
        <f>'8 calc Scots rates'!D84</f>
        <v>0.27457154155505981</v>
      </c>
      <c r="D21" s="203">
        <f>'8 calc Scots rates'!E84</f>
        <v>0.29050447746877417</v>
      </c>
      <c r="E21" s="203">
        <f>'8 calc Scots rates'!F84</f>
        <v>0.11927632263483935</v>
      </c>
      <c r="F21" s="203">
        <f>'8 calc Scots rates'!G84</f>
        <v>3.8899619531798192E-2</v>
      </c>
      <c r="G21" s="203">
        <f>'8 calc Scots rates'!I84</f>
        <v>0.1617455443892894</v>
      </c>
      <c r="H21" s="203">
        <f>'8 calc Scots rates'!K84</f>
        <v>0.11019075831619464</v>
      </c>
      <c r="I21" s="15"/>
    </row>
    <row r="22" spans="1:9" ht="15.75" x14ac:dyDescent="0.25">
      <c r="A22" s="194">
        <v>2012</v>
      </c>
      <c r="B22" s="203">
        <f>'8 calc Scots rates'!C85</f>
        <v>6.6640300286987905E-2</v>
      </c>
      <c r="C22" s="203">
        <f>'8 calc Scots rates'!D85</f>
        <v>0.25137114876614985</v>
      </c>
      <c r="D22" s="203">
        <f>'8 calc Scots rates'!E85</f>
        <v>0.28128798801345661</v>
      </c>
      <c r="E22" s="203">
        <f>'8 calc Scots rates'!F85</f>
        <v>0.14465900099751816</v>
      </c>
      <c r="F22" s="203">
        <f>'8 calc Scots rates'!G85</f>
        <v>5.1365801555779481E-2</v>
      </c>
      <c r="G22" s="203">
        <f>'8 calc Scots rates'!I85</f>
        <v>0.15983506153225527</v>
      </c>
      <c r="H22" s="203">
        <f>'8 calc Scots rates'!K85</f>
        <v>0.10934206564287866</v>
      </c>
      <c r="I22" s="15"/>
    </row>
    <row r="23" spans="1:9" ht="15.75" x14ac:dyDescent="0.25">
      <c r="A23" s="194">
        <v>2013</v>
      </c>
      <c r="B23" s="203">
        <f>'8 calc Scots rates'!C86</f>
        <v>4.6798951703481841E-2</v>
      </c>
      <c r="C23" s="203">
        <f>'8 calc Scots rates'!D86</f>
        <v>0.19919628628836694</v>
      </c>
      <c r="D23" s="203">
        <f>'8 calc Scots rates'!E86</f>
        <v>0.26729189727856173</v>
      </c>
      <c r="E23" s="203">
        <f>'8 calc Scots rates'!F86</f>
        <v>0.15620060155975674</v>
      </c>
      <c r="F23" s="203">
        <f>'8 calc Scots rates'!G86</f>
        <v>5.8758744129775463E-2</v>
      </c>
      <c r="G23" s="203">
        <f>'8 calc Scots rates'!I86</f>
        <v>0.14678670305163322</v>
      </c>
      <c r="H23" s="203">
        <f>'8 calc Scots rates'!K86</f>
        <v>9.891698106124594E-2</v>
      </c>
      <c r="I23" s="15"/>
    </row>
    <row r="24" spans="1:9" s="361" customFormat="1" ht="15.75" x14ac:dyDescent="0.25">
      <c r="A24" s="194">
        <v>2014</v>
      </c>
      <c r="B24" s="203">
        <f>'8 calc Scots rates'!C87</f>
        <v>6.7965698007718539E-2</v>
      </c>
      <c r="C24" s="203">
        <f>'8 calc Scots rates'!D87</f>
        <v>0.2238891107181564</v>
      </c>
      <c r="D24" s="203">
        <f>'8 calc Scots rates'!E87</f>
        <v>0.31516102064822554</v>
      </c>
      <c r="E24" s="203">
        <f>'8 calc Scots rates'!F87</f>
        <v>0.18446666076705726</v>
      </c>
      <c r="F24" s="203">
        <f>'8 calc Scots rates'!G87</f>
        <v>5.5185744776370955E-2</v>
      </c>
      <c r="G24" s="203">
        <f>'8 calc Scots rates'!I87</f>
        <v>0.17041557297770449</v>
      </c>
      <c r="H24" s="203">
        <f>'8 calc Scots rates'!K87</f>
        <v>0.11481786221856534</v>
      </c>
      <c r="I24" s="15"/>
    </row>
    <row r="25" spans="1:9" s="539" customFormat="1" ht="15.75" x14ac:dyDescent="0.25">
      <c r="A25" s="194">
        <v>2015</v>
      </c>
      <c r="B25" s="203">
        <f>'8 calc Scots rates'!C88</f>
        <v>4.4665921242069938E-2</v>
      </c>
      <c r="C25" s="203">
        <f>'8 calc Scots rates'!D88</f>
        <v>0.22900141334614618</v>
      </c>
      <c r="D25" s="203">
        <f>'8 calc Scots rates'!E88</f>
        <v>0.37166287043145729</v>
      </c>
      <c r="E25" s="203">
        <f>'8 calc Scots rates'!F88</f>
        <v>0.2284327639989964</v>
      </c>
      <c r="F25" s="203">
        <f>'8 calc Scots rates'!G88</f>
        <v>8.9729898296308716E-2</v>
      </c>
      <c r="G25" s="203">
        <f>'8 calc Scots rates'!I88</f>
        <v>0.19409619362085601</v>
      </c>
      <c r="H25" s="203">
        <f>'8 calc Scots rates'!K88</f>
        <v>0.13139772938767913</v>
      </c>
      <c r="I25" s="15"/>
    </row>
    <row r="26" spans="1:9" s="680" customFormat="1" ht="15.75" x14ac:dyDescent="0.25">
      <c r="A26" s="194">
        <v>2016</v>
      </c>
      <c r="B26" s="203">
        <f>'8 calc Scots rates'!C89</f>
        <v>6.3384075807354667E-2</v>
      </c>
      <c r="C26" s="203">
        <f>'8 calc Scots rates'!D89</f>
        <v>0.27409071438507954</v>
      </c>
      <c r="D26" s="203">
        <f>'8 calc Scots rates'!E89</f>
        <v>0.4914403711501959</v>
      </c>
      <c r="E26" s="203">
        <f>'8 calc Scots rates'!F89</f>
        <v>0.26660258191458203</v>
      </c>
      <c r="F26" s="203">
        <f>'8 calc Scots rates'!G89</f>
        <v>9.5324341070492355E-2</v>
      </c>
      <c r="G26" s="203">
        <f>'8 calc Scots rates'!I89</f>
        <v>0.23890313281829542</v>
      </c>
      <c r="H26" s="203">
        <f>'8 calc Scots rates'!K89</f>
        <v>0.16041593427942347</v>
      </c>
      <c r="I26" s="15"/>
    </row>
    <row r="27" spans="1:9" ht="15.75" x14ac:dyDescent="0.25">
      <c r="A27" s="107"/>
      <c r="B27" s="204"/>
      <c r="C27" s="204"/>
      <c r="D27" s="204"/>
      <c r="E27" s="204"/>
      <c r="F27" s="204"/>
      <c r="G27" s="204"/>
      <c r="H27" s="204"/>
      <c r="I27" s="15"/>
    </row>
    <row r="28" spans="1:9" ht="15.75" x14ac:dyDescent="0.25">
      <c r="A28" s="119" t="s">
        <v>448</v>
      </c>
      <c r="B28" s="203">
        <f>AVERAGE(B22:B26)</f>
        <v>5.7890989409522572E-2</v>
      </c>
      <c r="C28" s="203">
        <f t="shared" ref="C28:H28" si="2">AVERAGE(C22:C26)</f>
        <v>0.23550973470077979</v>
      </c>
      <c r="D28" s="203">
        <f t="shared" si="2"/>
        <v>0.34536882950437942</v>
      </c>
      <c r="E28" s="203">
        <f t="shared" si="2"/>
        <v>0.19607232184758211</v>
      </c>
      <c r="F28" s="203">
        <f t="shared" si="2"/>
        <v>7.0072905965745391E-2</v>
      </c>
      <c r="G28" s="203">
        <f t="shared" si="2"/>
        <v>0.18200733280014886</v>
      </c>
      <c r="H28" s="203">
        <f t="shared" si="2"/>
        <v>0.12297811451795851</v>
      </c>
      <c r="I28" s="15"/>
    </row>
    <row r="29" spans="1:9" ht="15.75" x14ac:dyDescent="0.25">
      <c r="A29" s="108"/>
      <c r="B29" s="118"/>
      <c r="C29" s="118"/>
      <c r="D29" s="118"/>
      <c r="E29" s="118"/>
      <c r="F29" s="118"/>
      <c r="G29" s="118"/>
      <c r="H29" s="118"/>
      <c r="I29" s="15"/>
    </row>
    <row r="30" spans="1:9" ht="15.75" x14ac:dyDescent="0.25">
      <c r="I30" s="15"/>
    </row>
    <row r="31" spans="1:9" s="115" customFormat="1" ht="10.5" customHeight="1" x14ac:dyDescent="0.2">
      <c r="A31" s="113" t="s">
        <v>202</v>
      </c>
      <c r="B31" s="114"/>
      <c r="C31" s="114"/>
      <c r="D31" s="114"/>
      <c r="E31" s="114"/>
      <c r="F31" s="114"/>
      <c r="G31" s="114"/>
      <c r="H31" s="2"/>
      <c r="I31" s="2"/>
    </row>
    <row r="32" spans="1:9" s="115" customFormat="1" ht="10.5" customHeight="1" x14ac:dyDescent="0.2">
      <c r="A32" s="945" t="s">
        <v>0</v>
      </c>
      <c r="B32" s="945"/>
      <c r="C32" s="945"/>
      <c r="D32" s="945"/>
      <c r="E32" s="945"/>
      <c r="F32" s="945"/>
      <c r="G32" s="945"/>
      <c r="H32" s="945"/>
      <c r="I32" s="2"/>
    </row>
    <row r="33" spans="1:9" s="115" customFormat="1" ht="10.5" customHeight="1" x14ac:dyDescent="0.2">
      <c r="A33" s="945"/>
      <c r="B33" s="945"/>
      <c r="C33" s="945"/>
      <c r="D33" s="945"/>
      <c r="E33" s="945"/>
      <c r="F33" s="945"/>
      <c r="G33" s="945"/>
      <c r="H33" s="945"/>
      <c r="I33" s="2"/>
    </row>
    <row r="34" spans="1:9" s="115" customFormat="1" ht="10.5" customHeight="1" x14ac:dyDescent="0.2">
      <c r="A34" s="946" t="s">
        <v>404</v>
      </c>
      <c r="B34" s="946"/>
      <c r="C34" s="946"/>
      <c r="D34" s="946"/>
      <c r="E34" s="946"/>
      <c r="F34" s="946"/>
      <c r="G34" s="946"/>
      <c r="H34" s="946"/>
      <c r="I34" s="2"/>
    </row>
    <row r="35" spans="1:9" s="115" customFormat="1" ht="10.5" customHeight="1" x14ac:dyDescent="0.2">
      <c r="A35" s="946"/>
      <c r="B35" s="946"/>
      <c r="C35" s="946"/>
      <c r="D35" s="946"/>
      <c r="E35" s="946"/>
      <c r="F35" s="946"/>
      <c r="G35" s="946"/>
      <c r="H35" s="946"/>
      <c r="I35" s="2"/>
    </row>
    <row r="36" spans="1:9" s="115" customFormat="1" ht="10.5" customHeight="1" x14ac:dyDescent="0.2">
      <c r="A36" s="33" t="s">
        <v>215</v>
      </c>
      <c r="B36" s="2"/>
      <c r="C36" s="2"/>
      <c r="D36" s="2"/>
      <c r="E36" s="2"/>
      <c r="F36" s="3"/>
      <c r="G36" s="3"/>
      <c r="H36" s="2"/>
      <c r="I36" s="2"/>
    </row>
    <row r="37" spans="1:9" s="115" customFormat="1" ht="10.5" customHeight="1" x14ac:dyDescent="0.2">
      <c r="A37" s="205"/>
      <c r="B37" s="16"/>
      <c r="C37" s="16"/>
      <c r="D37" s="16"/>
      <c r="E37" s="16"/>
      <c r="F37" s="206"/>
      <c r="G37" s="206"/>
      <c r="H37" s="16"/>
      <c r="I37" s="2"/>
    </row>
    <row r="38" spans="1:9" s="115" customFormat="1" ht="10.5" customHeight="1" x14ac:dyDescent="0.2">
      <c r="A38" s="383" t="s">
        <v>433</v>
      </c>
    </row>
    <row r="39" spans="1:9" s="28" customFormat="1" ht="15.75" x14ac:dyDescent="0.25"/>
    <row r="72" spans="9:9" ht="4.5" customHeight="1" x14ac:dyDescent="0.2"/>
    <row r="74" spans="9:9" ht="15" x14ac:dyDescent="0.2">
      <c r="I74" s="2"/>
    </row>
    <row r="75" spans="9:9" ht="15" x14ac:dyDescent="0.2">
      <c r="I75" s="2"/>
    </row>
    <row r="76" spans="9:9" ht="15" x14ac:dyDescent="0.2">
      <c r="I76" s="2"/>
    </row>
    <row r="77" spans="9:9" ht="15" x14ac:dyDescent="0.2">
      <c r="I77" s="2"/>
    </row>
    <row r="78" spans="9:9" ht="15" x14ac:dyDescent="0.2">
      <c r="I78" s="2"/>
    </row>
    <row r="79" spans="9:9" ht="15" x14ac:dyDescent="0.2">
      <c r="I79" s="2"/>
    </row>
    <row r="80" spans="9:9" ht="15" x14ac:dyDescent="0.2">
      <c r="I80" s="2"/>
    </row>
  </sheetData>
  <mergeCells count="5">
    <mergeCell ref="J1:L1"/>
    <mergeCell ref="A1:G1"/>
    <mergeCell ref="B3:H3"/>
    <mergeCell ref="A32:H33"/>
    <mergeCell ref="A34:H35"/>
  </mergeCells>
  <phoneticPr fontId="19" type="noConversion"/>
  <hyperlinks>
    <hyperlink ref="J1:L1" location="Contents!A1" display="Back to contents"/>
  </hyperlinks>
  <pageMargins left="0.75" right="0.75" top="1" bottom="1" header="0.5" footer="0.5"/>
  <pageSetup paperSize="9" scale="83"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5"/>
  <sheetViews>
    <sheetView showGridLines="0" workbookViewId="0">
      <selection sqref="A1:N1"/>
    </sheetView>
  </sheetViews>
  <sheetFormatPr defaultColWidth="9.1640625" defaultRowHeight="11.25" customHeight="1" x14ac:dyDescent="0.2"/>
  <cols>
    <col min="1" max="1" width="10.5" style="2" customWidth="1"/>
    <col min="2" max="2" width="16.1640625" style="2" customWidth="1"/>
    <col min="3" max="3" width="3.83203125" style="2" customWidth="1"/>
    <col min="4" max="4" width="12.83203125" style="2" customWidth="1"/>
    <col min="5" max="5" width="3.1640625" style="2" customWidth="1"/>
    <col min="6" max="7" width="12.83203125" style="2" customWidth="1"/>
    <col min="8" max="8" width="8.83203125" style="2" customWidth="1"/>
    <col min="9" max="9" width="3.83203125" style="2" customWidth="1"/>
    <col min="10" max="10" width="16" style="2" customWidth="1"/>
    <col min="11" max="11" width="3.83203125" style="2" customWidth="1"/>
    <col min="12" max="13" width="12.83203125" style="2" customWidth="1"/>
    <col min="14" max="14" width="3.1640625" style="2" customWidth="1"/>
    <col min="15" max="16384" width="9.1640625" style="2"/>
  </cols>
  <sheetData>
    <row r="1" spans="1:19" s="17" customFormat="1" ht="33" customHeight="1" x14ac:dyDescent="0.25">
      <c r="A1" s="947" t="s">
        <v>509</v>
      </c>
      <c r="B1" s="948"/>
      <c r="C1" s="948"/>
      <c r="D1" s="948"/>
      <c r="E1" s="948"/>
      <c r="F1" s="948"/>
      <c r="G1" s="948"/>
      <c r="H1" s="948"/>
      <c r="I1" s="948"/>
      <c r="J1" s="948"/>
      <c r="K1" s="948"/>
      <c r="L1" s="948"/>
      <c r="M1" s="948"/>
      <c r="N1" s="384"/>
      <c r="O1" s="384"/>
      <c r="Q1" s="852" t="s">
        <v>350</v>
      </c>
      <c r="R1" s="852"/>
      <c r="S1" s="852"/>
    </row>
    <row r="2" spans="1:19" s="17" customFormat="1" ht="15.75" x14ac:dyDescent="0.25">
      <c r="A2" s="704"/>
      <c r="B2" s="405"/>
      <c r="C2" s="405"/>
      <c r="D2" s="405"/>
      <c r="E2" s="405"/>
      <c r="F2" s="405"/>
      <c r="G2" s="405"/>
      <c r="H2" s="405"/>
      <c r="I2" s="405"/>
      <c r="J2" s="405"/>
      <c r="K2" s="405"/>
      <c r="L2" s="405"/>
      <c r="M2" s="405"/>
      <c r="N2" s="456"/>
      <c r="O2" s="384"/>
    </row>
    <row r="3" spans="1:19" s="17" customFormat="1" ht="15.75" x14ac:dyDescent="0.25">
      <c r="A3" s="384"/>
      <c r="B3" s="384"/>
      <c r="C3" s="457"/>
      <c r="D3" s="384"/>
      <c r="E3" s="384"/>
      <c r="F3" s="384"/>
      <c r="G3" s="384"/>
      <c r="H3" s="384"/>
      <c r="I3" s="384"/>
      <c r="J3" s="458"/>
      <c r="K3" s="384"/>
      <c r="L3" s="384"/>
      <c r="M3" s="384"/>
      <c r="N3" s="384"/>
      <c r="O3" s="384"/>
    </row>
    <row r="4" spans="1:19" s="17" customFormat="1" ht="15.75" x14ac:dyDescent="0.25">
      <c r="A4" s="459"/>
      <c r="B4" s="460" t="s">
        <v>417</v>
      </c>
      <c r="C4" s="410"/>
      <c r="D4" s="950" t="s">
        <v>394</v>
      </c>
      <c r="E4" s="950"/>
      <c r="F4" s="950"/>
      <c r="G4" s="950"/>
      <c r="H4" s="950"/>
      <c r="I4" s="950"/>
      <c r="J4" s="956" t="s">
        <v>418</v>
      </c>
      <c r="K4" s="956"/>
      <c r="L4" s="956"/>
      <c r="M4" s="956"/>
      <c r="N4" s="461"/>
      <c r="O4" s="384"/>
    </row>
    <row r="5" spans="1:19" s="17" customFormat="1" ht="15.75" x14ac:dyDescent="0.25">
      <c r="A5" s="462"/>
      <c r="B5" s="949" t="s">
        <v>306</v>
      </c>
      <c r="C5" s="410"/>
      <c r="D5" s="463"/>
      <c r="E5" s="408"/>
      <c r="F5" s="408"/>
      <c r="G5" s="409"/>
      <c r="H5" s="409"/>
      <c r="I5" s="409"/>
      <c r="J5" s="955" t="s">
        <v>395</v>
      </c>
      <c r="K5" s="955"/>
      <c r="L5" s="955"/>
      <c r="M5" s="955"/>
      <c r="N5" s="385"/>
      <c r="O5" s="385"/>
    </row>
    <row r="6" spans="1:19" s="17" customFormat="1" ht="31.5" customHeight="1" x14ac:dyDescent="0.25">
      <c r="A6" s="462"/>
      <c r="B6" s="949"/>
      <c r="C6" s="410"/>
      <c r="D6" s="463"/>
      <c r="E6" s="408"/>
      <c r="F6" s="951" t="s">
        <v>2</v>
      </c>
      <c r="G6" s="951"/>
      <c r="H6" s="951"/>
      <c r="I6" s="409"/>
      <c r="J6" s="464"/>
      <c r="K6" s="409"/>
      <c r="L6" s="951" t="s">
        <v>248</v>
      </c>
      <c r="M6" s="951"/>
      <c r="N6" s="384"/>
      <c r="O6" s="384"/>
    </row>
    <row r="7" spans="1:19" s="17" customFormat="1" ht="35.450000000000003" customHeight="1" x14ac:dyDescent="0.25">
      <c r="A7" s="408"/>
      <c r="B7" s="949"/>
      <c r="C7" s="465"/>
      <c r="D7" s="466" t="s">
        <v>245</v>
      </c>
      <c r="E7" s="466"/>
      <c r="F7" s="466" t="s">
        <v>247</v>
      </c>
      <c r="G7" s="466" t="s">
        <v>246</v>
      </c>
      <c r="H7" s="467" t="s">
        <v>3</v>
      </c>
      <c r="I7" s="466"/>
      <c r="J7" s="466" t="s">
        <v>245</v>
      </c>
      <c r="K7" s="408"/>
      <c r="L7" s="466" t="s">
        <v>4</v>
      </c>
      <c r="M7" s="466" t="s">
        <v>5</v>
      </c>
      <c r="N7" s="384"/>
      <c r="O7" s="384"/>
    </row>
    <row r="8" spans="1:19" s="17" customFormat="1" ht="15.75" x14ac:dyDescent="0.25">
      <c r="A8" s="396"/>
      <c r="B8" s="391"/>
      <c r="C8" s="391"/>
      <c r="D8" s="391"/>
      <c r="E8" s="391"/>
      <c r="F8" s="391"/>
      <c r="G8" s="391"/>
      <c r="H8" s="391"/>
      <c r="I8" s="391"/>
      <c r="J8" s="391"/>
      <c r="K8" s="391"/>
      <c r="L8" s="391"/>
      <c r="M8" s="391"/>
      <c r="N8" s="384"/>
      <c r="O8" s="384"/>
    </row>
    <row r="9" spans="1:19" s="17" customFormat="1" ht="15.75" x14ac:dyDescent="0.25">
      <c r="A9" s="573" t="s">
        <v>106</v>
      </c>
      <c r="B9" s="658">
        <f>'9 for prob drug user'!J11</f>
        <v>602.4</v>
      </c>
      <c r="C9" s="417"/>
      <c r="D9" s="419">
        <v>61500</v>
      </c>
      <c r="E9" s="419"/>
      <c r="F9" s="419">
        <v>59900</v>
      </c>
      <c r="G9" s="419">
        <v>63300</v>
      </c>
      <c r="H9" s="468">
        <f>AVERAGE((D9-F9)/D9,(G9-D9)/D9)</f>
        <v>2.7642276422764227E-2</v>
      </c>
      <c r="I9" s="419"/>
      <c r="J9" s="469">
        <f>1000*B9/D9</f>
        <v>9.795121951219512</v>
      </c>
      <c r="K9" s="514"/>
      <c r="L9" s="469">
        <f>1000*B9/G9</f>
        <v>9.5165876777251182</v>
      </c>
      <c r="M9" s="469">
        <f>1000*B9/F9</f>
        <v>10.056761268781303</v>
      </c>
      <c r="N9" s="384"/>
      <c r="O9" s="384"/>
    </row>
    <row r="10" spans="1:19" s="17" customFormat="1" ht="15.75" x14ac:dyDescent="0.25">
      <c r="A10" s="573"/>
      <c r="B10" s="658"/>
      <c r="C10" s="417"/>
      <c r="D10" s="514"/>
      <c r="E10" s="514"/>
      <c r="F10" s="514"/>
      <c r="G10" s="514"/>
      <c r="H10" s="468"/>
      <c r="I10" s="514"/>
      <c r="J10" s="481"/>
      <c r="K10" s="514"/>
      <c r="L10" s="469"/>
      <c r="M10" s="469"/>
      <c r="N10" s="384"/>
      <c r="O10" s="384"/>
    </row>
    <row r="11" spans="1:19" s="4" customFormat="1" ht="15" x14ac:dyDescent="0.2">
      <c r="A11" s="138" t="s">
        <v>45</v>
      </c>
      <c r="B11" s="421">
        <f>'9 for prob drug user'!J15</f>
        <v>435</v>
      </c>
      <c r="C11" s="422"/>
      <c r="D11" s="271">
        <v>43300</v>
      </c>
      <c r="E11" s="271"/>
      <c r="F11" s="297" t="s">
        <v>83</v>
      </c>
      <c r="G11" s="297" t="s">
        <v>83</v>
      </c>
      <c r="H11" s="297" t="s">
        <v>83</v>
      </c>
      <c r="I11" s="297"/>
      <c r="J11" s="481">
        <f>1000*B11/D11</f>
        <v>10.046189376443419</v>
      </c>
      <c r="K11" s="521"/>
      <c r="L11" s="297" t="s">
        <v>83</v>
      </c>
      <c r="M11" s="297" t="s">
        <v>83</v>
      </c>
      <c r="N11" s="231"/>
      <c r="O11" s="231"/>
    </row>
    <row r="12" spans="1:19" s="4" customFormat="1" ht="15" x14ac:dyDescent="0.2">
      <c r="A12" s="138" t="s">
        <v>46</v>
      </c>
      <c r="B12" s="421">
        <f>'9 for prob drug user'!J14</f>
        <v>167.4</v>
      </c>
      <c r="C12" s="422"/>
      <c r="D12" s="271">
        <v>18200</v>
      </c>
      <c r="E12" s="271"/>
      <c r="F12" s="297" t="s">
        <v>83</v>
      </c>
      <c r="G12" s="297" t="s">
        <v>83</v>
      </c>
      <c r="H12" s="297" t="s">
        <v>83</v>
      </c>
      <c r="I12" s="297"/>
      <c r="J12" s="481">
        <f>1000*B12/D12</f>
        <v>9.1978021978021971</v>
      </c>
      <c r="K12" s="521"/>
      <c r="L12" s="297" t="s">
        <v>83</v>
      </c>
      <c r="M12" s="297" t="s">
        <v>83</v>
      </c>
      <c r="N12" s="231"/>
      <c r="O12" s="231"/>
    </row>
    <row r="13" spans="1:19" s="4" customFormat="1" ht="15" x14ac:dyDescent="0.2">
      <c r="A13" s="138"/>
      <c r="B13" s="470"/>
      <c r="C13" s="422"/>
      <c r="D13" s="271"/>
      <c r="E13" s="271"/>
      <c r="F13" s="297"/>
      <c r="G13" s="297"/>
      <c r="H13" s="297"/>
      <c r="I13" s="297"/>
      <c r="J13" s="481"/>
      <c r="K13" s="521"/>
      <c r="L13" s="297"/>
      <c r="M13" s="297"/>
      <c r="N13" s="231"/>
      <c r="O13" s="231"/>
    </row>
    <row r="14" spans="1:19" s="4" customFormat="1" ht="15" x14ac:dyDescent="0.2">
      <c r="A14" s="138" t="s">
        <v>136</v>
      </c>
      <c r="B14" s="421">
        <f>'9 for prob drug user'!J19</f>
        <v>42.4</v>
      </c>
      <c r="C14" s="422"/>
      <c r="D14" s="271">
        <v>10500</v>
      </c>
      <c r="E14" s="271"/>
      <c r="F14" s="297" t="s">
        <v>83</v>
      </c>
      <c r="G14" s="297" t="s">
        <v>83</v>
      </c>
      <c r="H14" s="297" t="s">
        <v>83</v>
      </c>
      <c r="I14" s="297"/>
      <c r="J14" s="481">
        <f>1000*B14/D14</f>
        <v>4.038095238095238</v>
      </c>
      <c r="K14" s="521"/>
      <c r="L14" s="297" t="s">
        <v>83</v>
      </c>
      <c r="M14" s="297" t="s">
        <v>83</v>
      </c>
      <c r="N14" s="231"/>
      <c r="O14" s="231"/>
    </row>
    <row r="15" spans="1:19" s="4" customFormat="1" ht="15" x14ac:dyDescent="0.2">
      <c r="A15" s="138" t="s">
        <v>137</v>
      </c>
      <c r="B15" s="421">
        <f>'9 for prob drug user'!J20</f>
        <v>162.6</v>
      </c>
      <c r="C15" s="422"/>
      <c r="D15" s="271">
        <v>21500</v>
      </c>
      <c r="E15" s="271"/>
      <c r="F15" s="297" t="s">
        <v>83</v>
      </c>
      <c r="G15" s="297" t="s">
        <v>83</v>
      </c>
      <c r="H15" s="297" t="s">
        <v>83</v>
      </c>
      <c r="I15" s="297"/>
      <c r="J15" s="481">
        <f>1000*B15/D15</f>
        <v>7.5627906976744184</v>
      </c>
      <c r="K15" s="521"/>
      <c r="L15" s="297" t="s">
        <v>83</v>
      </c>
      <c r="M15" s="297" t="s">
        <v>83</v>
      </c>
      <c r="N15" s="231"/>
      <c r="O15" s="231"/>
    </row>
    <row r="16" spans="1:19" s="4" customFormat="1" ht="15" x14ac:dyDescent="0.2">
      <c r="A16" s="138" t="s">
        <v>244</v>
      </c>
      <c r="B16" s="421">
        <f>'9 for prob drug user'!J21</f>
        <v>383.8</v>
      </c>
      <c r="C16" s="422"/>
      <c r="D16" s="271">
        <v>29500</v>
      </c>
      <c r="E16" s="271"/>
      <c r="F16" s="297" t="s">
        <v>83</v>
      </c>
      <c r="G16" s="297" t="s">
        <v>83</v>
      </c>
      <c r="H16" s="297" t="s">
        <v>83</v>
      </c>
      <c r="I16" s="297"/>
      <c r="J16" s="481">
        <f>1000*B16/D16</f>
        <v>13.010169491525424</v>
      </c>
      <c r="K16" s="521"/>
      <c r="L16" s="297" t="s">
        <v>83</v>
      </c>
      <c r="M16" s="297" t="s">
        <v>83</v>
      </c>
      <c r="N16" s="231"/>
      <c r="O16" s="231"/>
    </row>
    <row r="17" spans="1:15" s="4" customFormat="1" ht="15" x14ac:dyDescent="0.2">
      <c r="A17" s="138"/>
      <c r="B17" s="470"/>
      <c r="C17" s="422"/>
      <c r="D17" s="271"/>
      <c r="E17" s="271"/>
      <c r="F17" s="297"/>
      <c r="G17" s="297"/>
      <c r="H17" s="297"/>
      <c r="I17" s="523"/>
      <c r="J17" s="521"/>
      <c r="K17" s="521"/>
      <c r="L17" s="297"/>
      <c r="M17" s="297"/>
      <c r="N17" s="231"/>
      <c r="O17" s="231"/>
    </row>
    <row r="18" spans="1:15" s="4" customFormat="1" ht="15" x14ac:dyDescent="0.2">
      <c r="A18" s="573" t="s">
        <v>45</v>
      </c>
      <c r="B18" s="470"/>
      <c r="C18" s="422"/>
      <c r="D18" s="271"/>
      <c r="E18" s="271"/>
      <c r="F18" s="297"/>
      <c r="G18" s="297"/>
      <c r="H18" s="297"/>
      <c r="I18" s="297"/>
      <c r="J18" s="481"/>
      <c r="K18" s="521"/>
      <c r="L18" s="297"/>
      <c r="M18" s="297"/>
      <c r="N18" s="231"/>
      <c r="O18" s="231"/>
    </row>
    <row r="19" spans="1:15" s="4" customFormat="1" ht="15" x14ac:dyDescent="0.2">
      <c r="A19" s="138" t="s">
        <v>136</v>
      </c>
      <c r="B19" s="470">
        <f>'9 for prob drug user'!J32</f>
        <v>33.799999999999997</v>
      </c>
      <c r="C19" s="422"/>
      <c r="D19" s="271">
        <v>6400</v>
      </c>
      <c r="E19" s="271"/>
      <c r="F19" s="297" t="s">
        <v>83</v>
      </c>
      <c r="G19" s="297" t="s">
        <v>83</v>
      </c>
      <c r="H19" s="297" t="s">
        <v>83</v>
      </c>
      <c r="I19" s="297"/>
      <c r="J19" s="481">
        <f>1000*B19/D19</f>
        <v>5.28125</v>
      </c>
      <c r="K19" s="521"/>
      <c r="L19" s="297" t="s">
        <v>83</v>
      </c>
      <c r="M19" s="297" t="s">
        <v>83</v>
      </c>
      <c r="N19" s="231"/>
      <c r="O19" s="231"/>
    </row>
    <row r="20" spans="1:15" s="4" customFormat="1" ht="15" x14ac:dyDescent="0.2">
      <c r="A20" s="138" t="s">
        <v>137</v>
      </c>
      <c r="B20" s="470">
        <f>'9 for prob drug user'!J33</f>
        <v>124.4</v>
      </c>
      <c r="C20" s="422"/>
      <c r="D20" s="271">
        <v>14700</v>
      </c>
      <c r="E20" s="271"/>
      <c r="F20" s="297" t="s">
        <v>83</v>
      </c>
      <c r="G20" s="297" t="s">
        <v>83</v>
      </c>
      <c r="H20" s="297" t="s">
        <v>83</v>
      </c>
      <c r="I20" s="297"/>
      <c r="J20" s="481">
        <f>1000*B20/D20</f>
        <v>8.4625850340136051</v>
      </c>
      <c r="K20" s="521"/>
      <c r="L20" s="297" t="s">
        <v>83</v>
      </c>
      <c r="M20" s="297" t="s">
        <v>83</v>
      </c>
      <c r="N20" s="231"/>
      <c r="O20" s="231"/>
    </row>
    <row r="21" spans="1:15" s="4" customFormat="1" ht="15" x14ac:dyDescent="0.2">
      <c r="A21" s="138" t="s">
        <v>244</v>
      </c>
      <c r="B21" s="470">
        <f>'9 for prob drug user'!J34</f>
        <v>268.39999999999998</v>
      </c>
      <c r="C21" s="422"/>
      <c r="D21" s="271">
        <v>22200</v>
      </c>
      <c r="E21" s="271"/>
      <c r="F21" s="297" t="s">
        <v>83</v>
      </c>
      <c r="G21" s="297" t="s">
        <v>83</v>
      </c>
      <c r="H21" s="297" t="s">
        <v>83</v>
      </c>
      <c r="I21" s="297"/>
      <c r="J21" s="481">
        <f>1000*B21/D21</f>
        <v>12.09009009009009</v>
      </c>
      <c r="K21" s="521"/>
      <c r="L21" s="297" t="s">
        <v>83</v>
      </c>
      <c r="M21" s="297" t="s">
        <v>83</v>
      </c>
      <c r="N21" s="231"/>
      <c r="O21" s="231"/>
    </row>
    <row r="22" spans="1:15" s="4" customFormat="1" ht="15" x14ac:dyDescent="0.2">
      <c r="A22" s="138"/>
      <c r="B22" s="470"/>
      <c r="C22" s="422"/>
      <c r="D22" s="271"/>
      <c r="E22" s="271"/>
      <c r="F22" s="297"/>
      <c r="G22" s="297"/>
      <c r="H22" s="297"/>
      <c r="I22" s="297"/>
      <c r="J22" s="481"/>
      <c r="K22" s="521"/>
      <c r="L22" s="297"/>
      <c r="M22" s="297"/>
      <c r="N22" s="231"/>
      <c r="O22" s="231"/>
    </row>
    <row r="23" spans="1:15" s="4" customFormat="1" ht="15" x14ac:dyDescent="0.2">
      <c r="A23" s="957" t="s">
        <v>6</v>
      </c>
      <c r="B23" s="957"/>
      <c r="C23" s="422"/>
      <c r="D23" s="297"/>
      <c r="E23" s="297"/>
      <c r="F23" s="297"/>
      <c r="G23" s="297"/>
      <c r="H23" s="297"/>
      <c r="I23" s="297"/>
      <c r="J23" s="481"/>
      <c r="K23" s="521"/>
      <c r="L23" s="297"/>
      <c r="M23" s="297"/>
      <c r="N23" s="231"/>
      <c r="O23" s="231"/>
    </row>
    <row r="24" spans="1:15" s="4" customFormat="1" ht="15" x14ac:dyDescent="0.2">
      <c r="A24" s="138" t="s">
        <v>136</v>
      </c>
      <c r="B24" s="470">
        <f>'9 for prob drug user'!J26</f>
        <v>8.6</v>
      </c>
      <c r="C24" s="422"/>
      <c r="D24" s="271">
        <f>D14-D19</f>
        <v>4100</v>
      </c>
      <c r="E24" s="271"/>
      <c r="F24" s="297" t="s">
        <v>83</v>
      </c>
      <c r="G24" s="297" t="s">
        <v>83</v>
      </c>
      <c r="H24" s="297" t="s">
        <v>83</v>
      </c>
      <c r="I24" s="297"/>
      <c r="J24" s="481">
        <f>1000*B24/D24</f>
        <v>2.0975609756097562</v>
      </c>
      <c r="K24" s="521"/>
      <c r="L24" s="297" t="s">
        <v>83</v>
      </c>
      <c r="M24" s="297" t="s">
        <v>83</v>
      </c>
      <c r="N24" s="231"/>
      <c r="O24" s="231"/>
    </row>
    <row r="25" spans="1:15" s="4" customFormat="1" ht="15" x14ac:dyDescent="0.2">
      <c r="A25" s="138" t="s">
        <v>137</v>
      </c>
      <c r="B25" s="470">
        <f>'9 for prob drug user'!J27</f>
        <v>38.200000000000003</v>
      </c>
      <c r="C25" s="422"/>
      <c r="D25" s="271">
        <f t="shared" ref="D25:D26" si="0">D15-D20</f>
        <v>6800</v>
      </c>
      <c r="E25" s="271"/>
      <c r="F25" s="297" t="s">
        <v>83</v>
      </c>
      <c r="G25" s="297" t="s">
        <v>83</v>
      </c>
      <c r="H25" s="297" t="s">
        <v>83</v>
      </c>
      <c r="I25" s="297"/>
      <c r="J25" s="481">
        <f>1000*B25/D25</f>
        <v>5.617647058823529</v>
      </c>
      <c r="K25" s="521"/>
      <c r="L25" s="297" t="s">
        <v>83</v>
      </c>
      <c r="M25" s="297" t="s">
        <v>83</v>
      </c>
      <c r="N25" s="231"/>
      <c r="O25" s="231"/>
    </row>
    <row r="26" spans="1:15" s="4" customFormat="1" ht="15" x14ac:dyDescent="0.2">
      <c r="A26" s="138" t="s">
        <v>244</v>
      </c>
      <c r="B26" s="470">
        <f>'9 for prob drug user'!J28</f>
        <v>115.4</v>
      </c>
      <c r="C26" s="422"/>
      <c r="D26" s="271">
        <f t="shared" si="0"/>
        <v>7300</v>
      </c>
      <c r="E26" s="271"/>
      <c r="F26" s="297" t="s">
        <v>83</v>
      </c>
      <c r="G26" s="297" t="s">
        <v>83</v>
      </c>
      <c r="H26" s="297" t="s">
        <v>83</v>
      </c>
      <c r="I26" s="297"/>
      <c r="J26" s="481">
        <f>1000*B26/D26</f>
        <v>15.808219178082192</v>
      </c>
      <c r="K26" s="521"/>
      <c r="L26" s="297" t="s">
        <v>83</v>
      </c>
      <c r="M26" s="297" t="s">
        <v>83</v>
      </c>
      <c r="N26" s="231"/>
      <c r="O26" s="231"/>
    </row>
    <row r="27" spans="1:15" s="4" customFormat="1" ht="15" x14ac:dyDescent="0.2">
      <c r="A27" s="231"/>
      <c r="B27" s="472"/>
      <c r="C27" s="472"/>
      <c r="D27" s="231"/>
      <c r="E27" s="231"/>
      <c r="F27" s="473"/>
      <c r="G27" s="473"/>
      <c r="H27" s="473"/>
      <c r="I27" s="473"/>
      <c r="J27" s="231"/>
      <c r="K27" s="231"/>
      <c r="L27" s="231"/>
      <c r="M27" s="231"/>
      <c r="N27" s="231"/>
      <c r="O27" s="231"/>
    </row>
    <row r="28" spans="1:15" s="4" customFormat="1" ht="15" x14ac:dyDescent="0.2">
      <c r="A28" s="403"/>
      <c r="B28" s="403"/>
      <c r="C28" s="403"/>
      <c r="D28" s="403"/>
      <c r="E28" s="403"/>
      <c r="F28" s="403"/>
      <c r="G28" s="403"/>
      <c r="H28" s="403"/>
      <c r="I28" s="403"/>
      <c r="J28" s="403"/>
      <c r="K28" s="403"/>
      <c r="L28" s="403"/>
      <c r="M28" s="403"/>
      <c r="N28" s="231"/>
      <c r="O28" s="231"/>
    </row>
    <row r="29" spans="1:15" ht="12.75" customHeight="1" x14ac:dyDescent="0.2">
      <c r="A29" s="400"/>
      <c r="B29" s="16"/>
      <c r="C29" s="16"/>
      <c r="D29" s="16"/>
      <c r="E29" s="16"/>
      <c r="F29" s="16"/>
      <c r="G29" s="16"/>
      <c r="H29" s="16"/>
      <c r="I29" s="16"/>
      <c r="J29" s="16"/>
      <c r="K29" s="16"/>
      <c r="L29" s="16"/>
      <c r="M29" s="16"/>
      <c r="N29" s="16"/>
      <c r="O29" s="16"/>
    </row>
    <row r="30" spans="1:15" ht="11.25" customHeight="1" x14ac:dyDescent="0.2">
      <c r="A30" s="474" t="s">
        <v>202</v>
      </c>
      <c r="B30" s="16"/>
      <c r="C30" s="16"/>
      <c r="D30" s="16"/>
      <c r="E30" s="16"/>
      <c r="F30" s="16"/>
      <c r="G30" s="16"/>
      <c r="H30" s="16"/>
      <c r="I30" s="16"/>
      <c r="J30" s="16"/>
      <c r="K30" s="16"/>
      <c r="L30" s="16"/>
      <c r="M30" s="16"/>
      <c r="N30" s="16"/>
      <c r="O30" s="16"/>
    </row>
    <row r="31" spans="1:15" ht="11.25" customHeight="1" x14ac:dyDescent="0.2">
      <c r="A31" s="952" t="s">
        <v>409</v>
      </c>
      <c r="B31" s="952"/>
      <c r="C31" s="952"/>
      <c r="D31" s="952"/>
      <c r="E31" s="952"/>
      <c r="F31" s="952"/>
      <c r="G31" s="952"/>
      <c r="H31" s="952"/>
      <c r="I31" s="952"/>
      <c r="J31" s="952"/>
      <c r="K31" s="952"/>
      <c r="L31" s="952"/>
      <c r="M31" s="952"/>
      <c r="N31" s="16"/>
      <c r="O31" s="16"/>
    </row>
    <row r="32" spans="1:15" ht="11.25" customHeight="1" x14ac:dyDescent="0.2">
      <c r="A32" s="952"/>
      <c r="B32" s="952"/>
      <c r="C32" s="952"/>
      <c r="D32" s="952"/>
      <c r="E32" s="952"/>
      <c r="F32" s="952"/>
      <c r="G32" s="952"/>
      <c r="H32" s="952"/>
      <c r="I32" s="952"/>
      <c r="J32" s="952"/>
      <c r="K32" s="952"/>
      <c r="L32" s="952"/>
      <c r="M32" s="952"/>
      <c r="N32" s="16"/>
      <c r="O32" s="16"/>
    </row>
    <row r="33" spans="1:15" ht="11.25" customHeight="1" x14ac:dyDescent="0.2">
      <c r="A33" s="952" t="s">
        <v>307</v>
      </c>
      <c r="B33" s="952"/>
      <c r="C33" s="952"/>
      <c r="D33" s="952"/>
      <c r="E33" s="952"/>
      <c r="F33" s="952"/>
      <c r="G33" s="952"/>
      <c r="H33" s="952"/>
      <c r="I33" s="952"/>
      <c r="J33" s="952"/>
      <c r="K33" s="952"/>
      <c r="L33" s="952"/>
      <c r="M33" s="952"/>
      <c r="N33" s="16"/>
      <c r="O33" s="16"/>
    </row>
    <row r="34" spans="1:15" ht="11.25" customHeight="1" x14ac:dyDescent="0.2">
      <c r="A34" s="952"/>
      <c r="B34" s="952"/>
      <c r="C34" s="952"/>
      <c r="D34" s="952"/>
      <c r="E34" s="952"/>
      <c r="F34" s="952"/>
      <c r="G34" s="952"/>
      <c r="H34" s="952"/>
      <c r="I34" s="952"/>
      <c r="J34" s="952"/>
      <c r="K34" s="952"/>
      <c r="L34" s="952"/>
      <c r="M34" s="952"/>
      <c r="N34" s="16"/>
      <c r="O34" s="16"/>
    </row>
    <row r="35" spans="1:15" ht="11.25" customHeight="1" x14ac:dyDescent="0.2">
      <c r="A35" s="952"/>
      <c r="B35" s="952"/>
      <c r="C35" s="952"/>
      <c r="D35" s="952"/>
      <c r="E35" s="952"/>
      <c r="F35" s="952"/>
      <c r="G35" s="952"/>
      <c r="H35" s="952"/>
      <c r="I35" s="952"/>
      <c r="J35" s="952"/>
      <c r="K35" s="952"/>
      <c r="L35" s="952"/>
      <c r="M35" s="952"/>
      <c r="N35" s="16"/>
      <c r="O35" s="16"/>
    </row>
    <row r="36" spans="1:15" ht="11.25" customHeight="1" x14ac:dyDescent="0.2">
      <c r="A36" s="952"/>
      <c r="B36" s="952"/>
      <c r="C36" s="952"/>
      <c r="D36" s="952"/>
      <c r="E36" s="952"/>
      <c r="F36" s="952"/>
      <c r="G36" s="952"/>
      <c r="H36" s="952"/>
      <c r="I36" s="952"/>
      <c r="J36" s="952"/>
      <c r="K36" s="952"/>
      <c r="L36" s="952"/>
      <c r="M36" s="952"/>
      <c r="N36" s="16"/>
      <c r="O36" s="16"/>
    </row>
    <row r="37" spans="1:15" ht="11.25" customHeight="1" x14ac:dyDescent="0.2">
      <c r="A37" s="952" t="s">
        <v>353</v>
      </c>
      <c r="B37" s="952"/>
      <c r="C37" s="952"/>
      <c r="D37" s="952"/>
      <c r="E37" s="952"/>
      <c r="F37" s="952"/>
      <c r="G37" s="952"/>
      <c r="H37" s="952"/>
      <c r="I37" s="952"/>
      <c r="J37" s="952"/>
      <c r="K37" s="952"/>
      <c r="L37" s="952"/>
      <c r="M37" s="952"/>
      <c r="N37" s="16"/>
      <c r="O37" s="16"/>
    </row>
    <row r="38" spans="1:15" ht="11.25" customHeight="1" x14ac:dyDescent="0.2">
      <c r="A38" s="952"/>
      <c r="B38" s="952"/>
      <c r="C38" s="952"/>
      <c r="D38" s="952"/>
      <c r="E38" s="952"/>
      <c r="F38" s="952"/>
      <c r="G38" s="952"/>
      <c r="H38" s="952"/>
      <c r="I38" s="952"/>
      <c r="J38" s="952"/>
      <c r="K38" s="952"/>
      <c r="L38" s="952"/>
      <c r="M38" s="952"/>
      <c r="N38" s="16"/>
      <c r="O38" s="16"/>
    </row>
    <row r="39" spans="1:15" ht="11.25" customHeight="1" x14ac:dyDescent="0.2">
      <c r="A39" s="958" t="s">
        <v>309</v>
      </c>
      <c r="B39" s="959"/>
      <c r="C39" s="959"/>
      <c r="D39" s="959"/>
      <c r="E39" s="959"/>
      <c r="F39" s="959"/>
      <c r="G39" s="959"/>
      <c r="H39" s="959"/>
      <c r="I39" s="959"/>
      <c r="J39" s="959"/>
      <c r="K39" s="959"/>
      <c r="L39" s="959"/>
      <c r="M39" s="959"/>
      <c r="N39" s="16"/>
      <c r="O39" s="16"/>
    </row>
    <row r="40" spans="1:15" ht="11.25" customHeight="1" x14ac:dyDescent="0.2">
      <c r="A40" s="952" t="s">
        <v>310</v>
      </c>
      <c r="B40" s="952"/>
      <c r="C40" s="952"/>
      <c r="D40" s="952"/>
      <c r="E40" s="952"/>
      <c r="F40" s="952"/>
      <c r="G40" s="952"/>
      <c r="H40" s="952"/>
      <c r="I40" s="952"/>
      <c r="J40" s="952"/>
      <c r="K40" s="952"/>
      <c r="L40" s="952"/>
      <c r="M40" s="952"/>
      <c r="N40" s="16"/>
      <c r="O40" s="16"/>
    </row>
    <row r="41" spans="1:15" ht="11.25" customHeight="1" x14ac:dyDescent="0.2">
      <c r="A41" s="952"/>
      <c r="B41" s="952"/>
      <c r="C41" s="952"/>
      <c r="D41" s="952"/>
      <c r="E41" s="952"/>
      <c r="F41" s="952"/>
      <c r="G41" s="952"/>
      <c r="H41" s="952"/>
      <c r="I41" s="952"/>
      <c r="J41" s="952"/>
      <c r="K41" s="952"/>
      <c r="L41" s="952"/>
      <c r="M41" s="952"/>
      <c r="N41" s="16"/>
      <c r="O41" s="16"/>
    </row>
    <row r="42" spans="1:15" ht="11.25" customHeight="1" x14ac:dyDescent="0.2">
      <c r="A42" s="952" t="s">
        <v>308</v>
      </c>
      <c r="B42" s="952"/>
      <c r="C42" s="952"/>
      <c r="D42" s="952"/>
      <c r="E42" s="952"/>
      <c r="F42" s="952"/>
      <c r="G42" s="952"/>
      <c r="H42" s="952"/>
      <c r="I42" s="952"/>
      <c r="J42" s="952"/>
      <c r="K42" s="952"/>
      <c r="L42" s="952"/>
      <c r="M42" s="952"/>
      <c r="N42" s="16"/>
      <c r="O42" s="16"/>
    </row>
    <row r="43" spans="1:15" ht="11.25" customHeight="1" x14ac:dyDescent="0.2">
      <c r="A43" s="952"/>
      <c r="B43" s="952"/>
      <c r="C43" s="952"/>
      <c r="D43" s="952"/>
      <c r="E43" s="952"/>
      <c r="F43" s="952"/>
      <c r="G43" s="952"/>
      <c r="H43" s="952"/>
      <c r="I43" s="952"/>
      <c r="J43" s="952"/>
      <c r="K43" s="952"/>
      <c r="L43" s="952"/>
      <c r="M43" s="952"/>
      <c r="N43" s="16"/>
      <c r="O43" s="16"/>
    </row>
    <row r="44" spans="1:15" ht="11.25" customHeight="1" x14ac:dyDescent="0.2">
      <c r="A44" s="790"/>
      <c r="B44" s="16"/>
      <c r="C44" s="16"/>
      <c r="D44" s="16"/>
      <c r="E44" s="16"/>
      <c r="F44" s="16"/>
      <c r="G44" s="16"/>
      <c r="H44" s="16"/>
      <c r="I44" s="16"/>
      <c r="J44" s="16"/>
      <c r="K44" s="16"/>
      <c r="L44" s="16"/>
      <c r="M44" s="16"/>
      <c r="N44" s="16"/>
      <c r="O44" s="16"/>
    </row>
    <row r="45" spans="1:15" ht="11.25" customHeight="1" x14ac:dyDescent="0.2">
      <c r="A45" s="953" t="s">
        <v>433</v>
      </c>
      <c r="B45" s="954"/>
      <c r="C45" s="954"/>
    </row>
  </sheetData>
  <mergeCells count="16">
    <mergeCell ref="A40:M41"/>
    <mergeCell ref="A42:M43"/>
    <mergeCell ref="A45:C45"/>
    <mergeCell ref="J5:M5"/>
    <mergeCell ref="J4:M4"/>
    <mergeCell ref="A23:B23"/>
    <mergeCell ref="A39:M39"/>
    <mergeCell ref="A33:M36"/>
    <mergeCell ref="A31:M32"/>
    <mergeCell ref="A37:M38"/>
    <mergeCell ref="Q1:S1"/>
    <mergeCell ref="A1:M1"/>
    <mergeCell ref="B5:B7"/>
    <mergeCell ref="D4:I4"/>
    <mergeCell ref="L6:M6"/>
    <mergeCell ref="F6:H6"/>
  </mergeCells>
  <phoneticPr fontId="33" type="noConversion"/>
  <hyperlinks>
    <hyperlink ref="Q1:S1" location="Contents!A1" display="Back to contents"/>
  </hyperlinks>
  <pageMargins left="0.43" right="0.27" top="1" bottom="1" header="0.5" footer="0.5"/>
  <pageSetup paperSize="9" scale="91"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7"/>
  <sheetViews>
    <sheetView showGridLines="0" topLeftCell="A19" zoomScaleNormal="100" workbookViewId="0">
      <selection sqref="A1:N1"/>
    </sheetView>
  </sheetViews>
  <sheetFormatPr defaultColWidth="9.1640625" defaultRowHeight="11.25" customHeight="1" x14ac:dyDescent="0.2"/>
  <cols>
    <col min="1" max="1" width="28.1640625" style="16" customWidth="1"/>
    <col min="2" max="12" width="6.83203125" style="16" customWidth="1"/>
    <col min="13" max="13" width="1.1640625" style="2" customWidth="1"/>
    <col min="14" max="14" width="8.83203125" style="2" customWidth="1"/>
    <col min="15" max="15" width="9.83203125" style="2" customWidth="1"/>
    <col min="16" max="16" width="2.1640625" style="2" customWidth="1"/>
    <col min="17" max="17" width="12.83203125" style="2" customWidth="1"/>
    <col min="18" max="18" width="16.83203125" style="2" customWidth="1"/>
    <col min="19" max="19" width="2.1640625" style="2" customWidth="1"/>
    <col min="20" max="21" width="6.83203125" style="2" customWidth="1"/>
    <col min="22" max="22" width="2.1640625" style="2" customWidth="1"/>
    <col min="23" max="24" width="6.83203125" style="2" customWidth="1"/>
    <col min="25" max="25" width="2.83203125" style="2" customWidth="1"/>
    <col min="26" max="16384" width="9.1640625" style="2"/>
  </cols>
  <sheetData>
    <row r="1" spans="1:26" s="17" customFormat="1" ht="18" customHeight="1" x14ac:dyDescent="0.25">
      <c r="A1" s="962" t="s">
        <v>449</v>
      </c>
      <c r="B1" s="962"/>
      <c r="C1" s="962"/>
      <c r="D1" s="962"/>
      <c r="E1" s="962"/>
      <c r="F1" s="962"/>
      <c r="G1" s="962"/>
      <c r="H1" s="962"/>
      <c r="I1" s="962"/>
      <c r="J1" s="962"/>
      <c r="K1" s="962"/>
      <c r="L1" s="962"/>
      <c r="M1" s="962"/>
      <c r="N1" s="962"/>
      <c r="O1" s="962"/>
      <c r="P1" s="962"/>
      <c r="Q1" s="962"/>
      <c r="R1" s="366"/>
      <c r="S1" s="672"/>
      <c r="T1" s="672"/>
      <c r="U1" s="672"/>
      <c r="V1" s="672"/>
      <c r="X1" s="672"/>
      <c r="Y1" s="502"/>
      <c r="Z1" s="502" t="s">
        <v>350</v>
      </c>
    </row>
    <row r="2" spans="1:26" s="17" customFormat="1" ht="12.75" customHeight="1" x14ac:dyDescent="0.25">
      <c r="A2" s="384"/>
      <c r="B2" s="384"/>
      <c r="C2" s="384"/>
      <c r="D2" s="384"/>
      <c r="E2" s="384"/>
      <c r="F2" s="384"/>
      <c r="G2" s="384"/>
      <c r="H2" s="384"/>
      <c r="I2" s="384"/>
      <c r="J2" s="384"/>
      <c r="K2" s="540"/>
      <c r="L2" s="681"/>
      <c r="M2" s="384"/>
      <c r="N2" s="384"/>
      <c r="O2" s="384"/>
      <c r="P2" s="384"/>
      <c r="Q2" s="384"/>
      <c r="R2" s="384"/>
      <c r="S2" s="405"/>
      <c r="T2" s="405"/>
      <c r="U2" s="405"/>
      <c r="V2" s="405"/>
      <c r="W2" s="405"/>
      <c r="X2" s="405"/>
      <c r="Y2" s="405"/>
      <c r="Z2" s="384"/>
    </row>
    <row r="3" spans="1:26" s="120" customFormat="1" ht="15" customHeight="1" x14ac:dyDescent="0.2">
      <c r="A3" s="413"/>
      <c r="B3" s="413"/>
      <c r="C3" s="413"/>
      <c r="D3" s="413"/>
      <c r="E3" s="413"/>
      <c r="F3" s="413"/>
      <c r="G3" s="413"/>
      <c r="H3" s="413"/>
      <c r="I3" s="413"/>
      <c r="J3" s="413"/>
      <c r="K3" s="413"/>
      <c r="L3" s="413"/>
      <c r="M3" s="401"/>
      <c r="N3" s="961" t="s">
        <v>82</v>
      </c>
      <c r="O3" s="961"/>
      <c r="P3" s="401"/>
      <c r="Q3" s="963" t="s">
        <v>452</v>
      </c>
      <c r="R3" s="412" t="s">
        <v>453</v>
      </c>
      <c r="S3" s="697"/>
      <c r="T3" s="961" t="s">
        <v>45</v>
      </c>
      <c r="U3" s="961"/>
      <c r="V3" s="697"/>
      <c r="W3" s="961" t="s">
        <v>46</v>
      </c>
      <c r="X3" s="961"/>
      <c r="Y3" s="410"/>
    </row>
    <row r="4" spans="1:26" s="123" customFormat="1" ht="64.5" customHeight="1" x14ac:dyDescent="0.2">
      <c r="A4" s="397" t="s">
        <v>296</v>
      </c>
      <c r="B4" s="394">
        <v>2006</v>
      </c>
      <c r="C4" s="394">
        <v>2007</v>
      </c>
      <c r="D4" s="394">
        <v>2008</v>
      </c>
      <c r="E4" s="394">
        <v>2009</v>
      </c>
      <c r="F4" s="394">
        <v>2010</v>
      </c>
      <c r="G4" s="394">
        <v>2011</v>
      </c>
      <c r="H4" s="394">
        <v>2012</v>
      </c>
      <c r="I4" s="394">
        <v>2013</v>
      </c>
      <c r="J4" s="394">
        <v>2014</v>
      </c>
      <c r="K4" s="394">
        <v>2015</v>
      </c>
      <c r="L4" s="394">
        <v>2016</v>
      </c>
      <c r="M4" s="409"/>
      <c r="N4" s="402" t="s">
        <v>450</v>
      </c>
      <c r="O4" s="402" t="s">
        <v>451</v>
      </c>
      <c r="P4" s="399"/>
      <c r="Q4" s="964"/>
      <c r="R4" s="402" t="s">
        <v>311</v>
      </c>
      <c r="S4" s="679"/>
      <c r="T4" s="394">
        <v>2006</v>
      </c>
      <c r="U4" s="679">
        <v>2016</v>
      </c>
      <c r="V4" s="679"/>
      <c r="W4" s="394">
        <v>2006</v>
      </c>
      <c r="X4" s="679">
        <v>2016</v>
      </c>
      <c r="Y4" s="399"/>
    </row>
    <row r="5" spans="1:26" s="120" customFormat="1" ht="4.5" customHeight="1" x14ac:dyDescent="0.2">
      <c r="A5" s="396"/>
      <c r="B5" s="391"/>
      <c r="C5" s="391"/>
      <c r="D5" s="391"/>
      <c r="E5" s="391"/>
      <c r="F5" s="391"/>
      <c r="G5" s="391"/>
      <c r="H5" s="391"/>
      <c r="I5" s="391"/>
      <c r="J5" s="391"/>
      <c r="K5" s="391"/>
      <c r="L5" s="391"/>
      <c r="M5" s="391"/>
      <c r="N5" s="391"/>
      <c r="O5" s="391"/>
      <c r="P5" s="391"/>
      <c r="Q5" s="391"/>
      <c r="R5" s="391"/>
      <c r="S5" s="391"/>
      <c r="T5" s="391"/>
      <c r="U5" s="391"/>
      <c r="V5" s="391"/>
      <c r="W5" s="391"/>
      <c r="X5" s="391"/>
      <c r="Y5" s="391"/>
    </row>
    <row r="6" spans="1:26" s="368" customFormat="1" ht="4.5" customHeight="1" x14ac:dyDescent="0.2">
      <c r="A6" s="395"/>
      <c r="B6" s="414"/>
      <c r="C6" s="414"/>
      <c r="D6" s="414"/>
      <c r="E6" s="414"/>
      <c r="F6" s="414"/>
      <c r="G6" s="414"/>
      <c r="H6" s="414"/>
      <c r="I6" s="414"/>
      <c r="J6" s="414"/>
      <c r="K6" s="414"/>
      <c r="L6" s="414"/>
      <c r="M6" s="414"/>
      <c r="N6" s="414"/>
      <c r="O6" s="414"/>
      <c r="P6" s="414"/>
      <c r="Q6" s="414"/>
      <c r="R6" s="414"/>
      <c r="S6" s="414"/>
      <c r="T6" s="414"/>
      <c r="U6" s="414"/>
      <c r="V6" s="414"/>
      <c r="W6" s="414"/>
      <c r="X6" s="414"/>
      <c r="Y6" s="414"/>
    </row>
    <row r="7" spans="1:26" s="368" customFormat="1" ht="15" customHeight="1" x14ac:dyDescent="0.2">
      <c r="A7" s="965" t="s">
        <v>393</v>
      </c>
      <c r="B7" s="965"/>
      <c r="C7" s="965"/>
      <c r="D7" s="965"/>
      <c r="E7" s="414"/>
      <c r="F7" s="414"/>
      <c r="G7" s="414"/>
      <c r="H7" s="414"/>
      <c r="I7" s="414"/>
      <c r="J7" s="414"/>
      <c r="K7" s="414"/>
      <c r="L7" s="414"/>
      <c r="M7" s="414"/>
      <c r="N7" s="414"/>
      <c r="O7" s="414"/>
      <c r="P7" s="414"/>
      <c r="Q7" s="414"/>
      <c r="R7" s="414"/>
      <c r="S7" s="414"/>
      <c r="T7" s="414"/>
      <c r="U7" s="414"/>
      <c r="V7" s="414"/>
      <c r="W7" s="414"/>
      <c r="X7" s="414"/>
      <c r="Y7" s="414"/>
    </row>
    <row r="8" spans="1:26" s="368" customFormat="1" ht="6" customHeight="1" x14ac:dyDescent="0.2">
      <c r="A8" s="395"/>
      <c r="B8" s="414"/>
      <c r="C8" s="414"/>
      <c r="D8" s="414"/>
      <c r="E8" s="414"/>
      <c r="F8" s="414"/>
      <c r="G8" s="414"/>
      <c r="H8" s="414"/>
      <c r="I8" s="414"/>
      <c r="J8" s="414"/>
      <c r="K8" s="414"/>
      <c r="L8" s="414"/>
      <c r="M8" s="414"/>
      <c r="N8" s="414"/>
      <c r="O8" s="414"/>
      <c r="P8" s="414"/>
      <c r="Q8" s="414"/>
      <c r="R8" s="414"/>
      <c r="S8" s="414"/>
      <c r="T8" s="414"/>
      <c r="U8" s="414"/>
      <c r="V8" s="414"/>
      <c r="W8" s="414"/>
      <c r="X8" s="414"/>
      <c r="Y8" s="414"/>
    </row>
    <row r="9" spans="1:26" s="120" customFormat="1" ht="20.25" customHeight="1" x14ac:dyDescent="0.2">
      <c r="A9" s="408" t="s">
        <v>20</v>
      </c>
      <c r="B9" s="392">
        <v>421</v>
      </c>
      <c r="C9" s="392">
        <v>455</v>
      </c>
      <c r="D9" s="392">
        <v>574</v>
      </c>
      <c r="E9" s="392">
        <v>545</v>
      </c>
      <c r="F9" s="392">
        <v>485</v>
      </c>
      <c r="G9" s="392">
        <v>584</v>
      </c>
      <c r="H9" s="392">
        <v>581</v>
      </c>
      <c r="I9" s="392">
        <v>527</v>
      </c>
      <c r="J9" s="392">
        <v>614</v>
      </c>
      <c r="K9" s="392">
        <v>706</v>
      </c>
      <c r="L9" s="392">
        <v>867</v>
      </c>
      <c r="M9" s="408"/>
      <c r="N9" s="392">
        <f>'HB1 C1 calc first 5-yr aves'!H9</f>
        <v>362.4</v>
      </c>
      <c r="O9" s="392">
        <f>AVERAGE(H9:L9)</f>
        <v>659</v>
      </c>
      <c r="P9" s="416"/>
      <c r="Q9" s="238">
        <f>SUM(Q11:Q24)</f>
        <v>5347600</v>
      </c>
      <c r="R9" s="417">
        <f>1000*O9/Q9</f>
        <v>0.12323285212057745</v>
      </c>
      <c r="S9" s="417"/>
      <c r="T9" s="658">
        <v>333</v>
      </c>
      <c r="U9" s="658">
        <v>592</v>
      </c>
      <c r="V9" s="417"/>
      <c r="W9" s="658">
        <v>87</v>
      </c>
      <c r="X9" s="658">
        <v>275</v>
      </c>
      <c r="Y9" s="417"/>
    </row>
    <row r="10" spans="1:26" s="120" customFormat="1" ht="6" customHeight="1" x14ac:dyDescent="0.2">
      <c r="A10" s="408"/>
      <c r="B10" s="392"/>
      <c r="C10" s="392"/>
      <c r="D10" s="392"/>
      <c r="E10" s="236"/>
      <c r="F10" s="407"/>
      <c r="G10" s="407"/>
      <c r="H10" s="411"/>
      <c r="I10" s="411"/>
      <c r="J10" s="411"/>
      <c r="K10" s="411"/>
      <c r="L10" s="411"/>
      <c r="M10" s="408"/>
      <c r="N10" s="392"/>
      <c r="O10" s="392"/>
      <c r="P10" s="416"/>
      <c r="Q10" s="419"/>
      <c r="R10" s="417"/>
      <c r="S10" s="417"/>
      <c r="T10" s="658"/>
      <c r="U10" s="658"/>
      <c r="V10" s="417"/>
      <c r="W10" s="658"/>
      <c r="X10" s="658"/>
      <c r="Y10" s="417"/>
    </row>
    <row r="11" spans="1:26" s="32" customFormat="1" ht="12.75" x14ac:dyDescent="0.2">
      <c r="A11" s="138" t="s">
        <v>21</v>
      </c>
      <c r="B11" s="121">
        <v>25</v>
      </c>
      <c r="C11" s="121">
        <v>36</v>
      </c>
      <c r="D11" s="121">
        <v>40</v>
      </c>
      <c r="E11" s="121">
        <v>39</v>
      </c>
      <c r="F11" s="121">
        <v>31</v>
      </c>
      <c r="G11" s="121">
        <v>47</v>
      </c>
      <c r="H11" s="121">
        <v>43</v>
      </c>
      <c r="I11" s="121">
        <v>36</v>
      </c>
      <c r="J11" s="121">
        <v>43</v>
      </c>
      <c r="K11" s="121">
        <v>43</v>
      </c>
      <c r="L11" s="121">
        <v>85</v>
      </c>
      <c r="M11" s="138"/>
      <c r="N11" s="121">
        <f>'HB1 C1 calc first 5-yr aves'!H46</f>
        <v>22.4</v>
      </c>
      <c r="O11" s="660">
        <f t="shared" ref="O11:O24" si="0">AVERAGE(H11:L11)</f>
        <v>50</v>
      </c>
      <c r="P11" s="420"/>
      <c r="Q11" s="421">
        <f>'HB4 calc HB rates'!M49</f>
        <v>371140</v>
      </c>
      <c r="R11" s="422">
        <f t="shared" ref="R11:R24" si="1">1000*O11/Q11</f>
        <v>0.13472005173249987</v>
      </c>
      <c r="S11" s="422"/>
      <c r="T11" s="470">
        <v>18</v>
      </c>
      <c r="U11" s="470">
        <v>59</v>
      </c>
      <c r="V11" s="422"/>
      <c r="W11" s="470">
        <v>7</v>
      </c>
      <c r="X11" s="470">
        <v>26</v>
      </c>
      <c r="Y11" s="422"/>
    </row>
    <row r="12" spans="1:26" s="32" customFormat="1" ht="12.75" x14ac:dyDescent="0.2">
      <c r="A12" s="138" t="s">
        <v>22</v>
      </c>
      <c r="B12" s="121">
        <v>2</v>
      </c>
      <c r="C12" s="121">
        <v>4</v>
      </c>
      <c r="D12" s="121">
        <v>7</v>
      </c>
      <c r="E12" s="121">
        <v>5</v>
      </c>
      <c r="F12" s="121">
        <v>9</v>
      </c>
      <c r="G12" s="121">
        <v>8</v>
      </c>
      <c r="H12" s="121">
        <v>7</v>
      </c>
      <c r="I12" s="121">
        <v>8</v>
      </c>
      <c r="J12" s="121">
        <v>11</v>
      </c>
      <c r="K12" s="121">
        <v>13</v>
      </c>
      <c r="L12" s="121">
        <v>10</v>
      </c>
      <c r="M12" s="138"/>
      <c r="N12" s="121">
        <f>'HB1 C1 calc first 5-yr aves'!H47</f>
        <v>2.6</v>
      </c>
      <c r="O12" s="660">
        <f t="shared" si="0"/>
        <v>9.8000000000000007</v>
      </c>
      <c r="P12" s="420"/>
      <c r="Q12" s="421">
        <f>'HB4 calc HB rates'!M50</f>
        <v>114040</v>
      </c>
      <c r="R12" s="422">
        <f t="shared" si="1"/>
        <v>8.5934759733426874E-2</v>
      </c>
      <c r="S12" s="422"/>
      <c r="T12" s="470">
        <v>1</v>
      </c>
      <c r="U12" s="470">
        <v>8</v>
      </c>
      <c r="V12" s="422"/>
      <c r="W12" s="470">
        <v>1</v>
      </c>
      <c r="X12" s="470">
        <v>2</v>
      </c>
      <c r="Y12" s="422"/>
    </row>
    <row r="13" spans="1:26" s="32" customFormat="1" ht="12.75" x14ac:dyDescent="0.2">
      <c r="A13" s="138" t="s">
        <v>23</v>
      </c>
      <c r="B13" s="121">
        <v>5</v>
      </c>
      <c r="C13" s="121">
        <v>10</v>
      </c>
      <c r="D13" s="121">
        <v>9</v>
      </c>
      <c r="E13" s="121">
        <v>8</v>
      </c>
      <c r="F13" s="121">
        <v>6</v>
      </c>
      <c r="G13" s="121">
        <v>12</v>
      </c>
      <c r="H13" s="121">
        <v>6</v>
      </c>
      <c r="I13" s="121">
        <v>9</v>
      </c>
      <c r="J13" s="121">
        <v>14</v>
      </c>
      <c r="K13" s="121">
        <v>11</v>
      </c>
      <c r="L13" s="121">
        <v>17</v>
      </c>
      <c r="M13" s="138"/>
      <c r="N13" s="121">
        <f>'HB1 C1 calc first 5-yr aves'!H48</f>
        <v>7.4</v>
      </c>
      <c r="O13" s="660">
        <f t="shared" si="0"/>
        <v>11.4</v>
      </c>
      <c r="P13" s="420"/>
      <c r="Q13" s="421">
        <f>'HB4 calc HB rates'!M51</f>
        <v>149960</v>
      </c>
      <c r="R13" s="422">
        <f t="shared" si="1"/>
        <v>7.6020272072552686E-2</v>
      </c>
      <c r="S13" s="422"/>
      <c r="T13" s="470">
        <v>4</v>
      </c>
      <c r="U13" s="470">
        <v>10</v>
      </c>
      <c r="V13" s="422"/>
      <c r="W13" s="470">
        <v>1</v>
      </c>
      <c r="X13" s="470">
        <v>7</v>
      </c>
      <c r="Y13" s="422"/>
    </row>
    <row r="14" spans="1:26" s="32" customFormat="1" ht="12.75" x14ac:dyDescent="0.2">
      <c r="A14" s="138" t="s">
        <v>24</v>
      </c>
      <c r="B14" s="121">
        <v>18</v>
      </c>
      <c r="C14" s="121">
        <v>28</v>
      </c>
      <c r="D14" s="121">
        <v>37</v>
      </c>
      <c r="E14" s="121">
        <v>32</v>
      </c>
      <c r="F14" s="121">
        <v>35</v>
      </c>
      <c r="G14" s="121">
        <v>34</v>
      </c>
      <c r="H14" s="121">
        <v>38</v>
      </c>
      <c r="I14" s="121">
        <v>39</v>
      </c>
      <c r="J14" s="121">
        <v>46</v>
      </c>
      <c r="K14" s="121">
        <v>44</v>
      </c>
      <c r="L14" s="121">
        <v>45</v>
      </c>
      <c r="M14" s="138"/>
      <c r="N14" s="121">
        <f>'HB1 C1 calc first 5-yr aves'!H49</f>
        <v>16.2</v>
      </c>
      <c r="O14" s="660">
        <f t="shared" si="0"/>
        <v>42.4</v>
      </c>
      <c r="P14" s="420"/>
      <c r="Q14" s="421">
        <f>'HB4 calc HB rates'!M52</f>
        <v>367250</v>
      </c>
      <c r="R14" s="422">
        <f t="shared" si="1"/>
        <v>0.11545268890401633</v>
      </c>
      <c r="S14" s="422"/>
      <c r="T14" s="470">
        <v>17</v>
      </c>
      <c r="U14" s="470">
        <v>28</v>
      </c>
      <c r="V14" s="422"/>
      <c r="W14" s="470">
        <v>1</v>
      </c>
      <c r="X14" s="470">
        <v>17</v>
      </c>
      <c r="Y14" s="422"/>
    </row>
    <row r="15" spans="1:26" s="32" customFormat="1" ht="12.75" x14ac:dyDescent="0.2">
      <c r="A15" s="138" t="s">
        <v>25</v>
      </c>
      <c r="B15" s="121">
        <v>24</v>
      </c>
      <c r="C15" s="121">
        <v>26</v>
      </c>
      <c r="D15" s="121">
        <v>23</v>
      </c>
      <c r="E15" s="121">
        <v>14</v>
      </c>
      <c r="F15" s="121">
        <v>18</v>
      </c>
      <c r="G15" s="121">
        <v>26</v>
      </c>
      <c r="H15" s="121">
        <v>31</v>
      </c>
      <c r="I15" s="121">
        <v>24</v>
      </c>
      <c r="J15" s="121">
        <v>25</v>
      </c>
      <c r="K15" s="121">
        <v>31</v>
      </c>
      <c r="L15" s="121">
        <v>50</v>
      </c>
      <c r="M15" s="138"/>
      <c r="N15" s="121">
        <f>'HB1 C1 calc first 5-yr aves'!H50</f>
        <v>18</v>
      </c>
      <c r="O15" s="660">
        <f t="shared" si="0"/>
        <v>32.200000000000003</v>
      </c>
      <c r="P15" s="420"/>
      <c r="Q15" s="421">
        <f>'HB4 calc HB rates'!M53</f>
        <v>300400</v>
      </c>
      <c r="R15" s="422">
        <f t="shared" si="1"/>
        <v>0.10719041278295607</v>
      </c>
      <c r="S15" s="422"/>
      <c r="T15" s="470">
        <v>22</v>
      </c>
      <c r="U15" s="470">
        <v>37</v>
      </c>
      <c r="V15" s="422"/>
      <c r="W15" s="470">
        <v>2</v>
      </c>
      <c r="X15" s="470">
        <v>13</v>
      </c>
      <c r="Y15" s="422"/>
    </row>
    <row r="16" spans="1:26" s="32" customFormat="1" ht="12.75" x14ac:dyDescent="0.2">
      <c r="A16" s="138" t="s">
        <v>26</v>
      </c>
      <c r="B16" s="121">
        <v>47</v>
      </c>
      <c r="C16" s="121">
        <v>45</v>
      </c>
      <c r="D16" s="121">
        <v>41</v>
      </c>
      <c r="E16" s="121">
        <v>52</v>
      </c>
      <c r="F16" s="121">
        <v>44</v>
      </c>
      <c r="G16" s="121">
        <v>58</v>
      </c>
      <c r="H16" s="121">
        <v>31</v>
      </c>
      <c r="I16" s="121">
        <v>50</v>
      </c>
      <c r="J16" s="121">
        <v>36</v>
      </c>
      <c r="K16" s="121">
        <v>69</v>
      </c>
      <c r="L16" s="121">
        <v>68</v>
      </c>
      <c r="M16" s="138"/>
      <c r="N16" s="121">
        <f>'HB1 C1 calc first 5-yr aves'!H51</f>
        <v>38.6</v>
      </c>
      <c r="O16" s="660">
        <f t="shared" si="0"/>
        <v>50.8</v>
      </c>
      <c r="P16" s="420"/>
      <c r="Q16" s="421">
        <f>'HB4 calc HB rates'!M54</f>
        <v>584220</v>
      </c>
      <c r="R16" s="422">
        <f t="shared" si="1"/>
        <v>8.6953544897470134E-2</v>
      </c>
      <c r="S16" s="422"/>
      <c r="T16" s="470">
        <v>38</v>
      </c>
      <c r="U16" s="470">
        <v>41</v>
      </c>
      <c r="V16" s="422"/>
      <c r="W16" s="470">
        <v>9</v>
      </c>
      <c r="X16" s="470">
        <v>27</v>
      </c>
      <c r="Y16" s="422"/>
    </row>
    <row r="17" spans="1:25" s="32" customFormat="1" ht="14.25" x14ac:dyDescent="0.2">
      <c r="A17" s="376" t="s">
        <v>297</v>
      </c>
      <c r="B17" s="121">
        <v>156</v>
      </c>
      <c r="C17" s="121">
        <v>147</v>
      </c>
      <c r="D17" s="121">
        <v>188</v>
      </c>
      <c r="E17" s="121">
        <v>193</v>
      </c>
      <c r="F17" s="121">
        <v>158</v>
      </c>
      <c r="G17" s="121">
        <v>183</v>
      </c>
      <c r="H17" s="121">
        <v>187</v>
      </c>
      <c r="I17" s="121">
        <v>138</v>
      </c>
      <c r="J17" s="121">
        <v>189</v>
      </c>
      <c r="K17" s="121">
        <v>221</v>
      </c>
      <c r="L17" s="121">
        <v>257</v>
      </c>
      <c r="M17" s="138"/>
      <c r="N17" s="121">
        <f>'HB1 C1 calc first 5-yr aves'!H52</f>
        <v>137</v>
      </c>
      <c r="O17" s="660">
        <f t="shared" si="0"/>
        <v>198.4</v>
      </c>
      <c r="P17" s="420"/>
      <c r="Q17" s="421">
        <f>'HB4 calc HB rates'!M55</f>
        <v>1142590</v>
      </c>
      <c r="R17" s="422">
        <f t="shared" si="1"/>
        <v>0.17364058848755898</v>
      </c>
      <c r="S17" s="422"/>
      <c r="T17" s="470">
        <v>118</v>
      </c>
      <c r="U17" s="470">
        <v>174</v>
      </c>
      <c r="V17" s="422"/>
      <c r="W17" s="470">
        <v>38</v>
      </c>
      <c r="X17" s="470">
        <v>83</v>
      </c>
      <c r="Y17" s="422"/>
    </row>
    <row r="18" spans="1:25" s="32" customFormat="1" ht="14.25" x14ac:dyDescent="0.2">
      <c r="A18" s="376" t="s">
        <v>298</v>
      </c>
      <c r="B18" s="121">
        <v>12</v>
      </c>
      <c r="C18" s="121">
        <v>16</v>
      </c>
      <c r="D18" s="121">
        <v>24</v>
      </c>
      <c r="E18" s="121">
        <v>21</v>
      </c>
      <c r="F18" s="121">
        <v>10</v>
      </c>
      <c r="G18" s="121">
        <v>33</v>
      </c>
      <c r="H18" s="121">
        <v>22</v>
      </c>
      <c r="I18" s="121">
        <v>18</v>
      </c>
      <c r="J18" s="121">
        <v>25</v>
      </c>
      <c r="K18" s="121">
        <v>35</v>
      </c>
      <c r="L18" s="121">
        <v>29</v>
      </c>
      <c r="M18" s="138"/>
      <c r="N18" s="121">
        <f>'HB1 C1 calc first 5-yr aves'!H53</f>
        <v>12</v>
      </c>
      <c r="O18" s="660">
        <f t="shared" si="0"/>
        <v>25.8</v>
      </c>
      <c r="P18" s="420"/>
      <c r="Q18" s="421">
        <f>'HB4 calc HB rates'!M56</f>
        <v>320730</v>
      </c>
      <c r="R18" s="422">
        <f t="shared" si="1"/>
        <v>8.0441492844448598E-2</v>
      </c>
      <c r="S18" s="422"/>
      <c r="T18" s="470">
        <v>10</v>
      </c>
      <c r="U18" s="470">
        <v>20</v>
      </c>
      <c r="V18" s="422"/>
      <c r="W18" s="470">
        <v>2</v>
      </c>
      <c r="X18" s="470">
        <v>9</v>
      </c>
      <c r="Y18" s="422"/>
    </row>
    <row r="19" spans="1:25" s="32" customFormat="1" ht="12.75" x14ac:dyDescent="0.2">
      <c r="A19" s="138" t="s">
        <v>27</v>
      </c>
      <c r="B19" s="121">
        <v>46</v>
      </c>
      <c r="C19" s="121">
        <v>58</v>
      </c>
      <c r="D19" s="121">
        <v>53</v>
      </c>
      <c r="E19" s="121">
        <v>54</v>
      </c>
      <c r="F19" s="121">
        <v>62</v>
      </c>
      <c r="G19" s="121">
        <v>61</v>
      </c>
      <c r="H19" s="121">
        <v>67</v>
      </c>
      <c r="I19" s="121">
        <v>75</v>
      </c>
      <c r="J19" s="121">
        <v>67</v>
      </c>
      <c r="K19" s="121">
        <v>73</v>
      </c>
      <c r="L19" s="121">
        <v>113</v>
      </c>
      <c r="M19" s="138"/>
      <c r="N19" s="121">
        <f>'HB1 C1 calc first 5-yr aves'!H54</f>
        <v>39.200000000000003</v>
      </c>
      <c r="O19" s="660">
        <f t="shared" si="0"/>
        <v>79</v>
      </c>
      <c r="P19" s="420"/>
      <c r="Q19" s="421">
        <f>'HB4 calc HB rates'!M57</f>
        <v>653300</v>
      </c>
      <c r="R19" s="422">
        <f t="shared" si="1"/>
        <v>0.12092453696617174</v>
      </c>
      <c r="S19" s="422"/>
      <c r="T19" s="470">
        <v>37</v>
      </c>
      <c r="U19" s="470">
        <v>78</v>
      </c>
      <c r="V19" s="422"/>
      <c r="W19" s="470">
        <v>9</v>
      </c>
      <c r="X19" s="470">
        <v>35</v>
      </c>
      <c r="Y19" s="422"/>
    </row>
    <row r="20" spans="1:25" s="32" customFormat="1" ht="12.75" x14ac:dyDescent="0.2">
      <c r="A20" s="138" t="s">
        <v>28</v>
      </c>
      <c r="B20" s="121">
        <v>46</v>
      </c>
      <c r="C20" s="121">
        <v>54</v>
      </c>
      <c r="D20" s="121">
        <v>94</v>
      </c>
      <c r="E20" s="121">
        <v>81</v>
      </c>
      <c r="F20" s="121">
        <v>73</v>
      </c>
      <c r="G20" s="121">
        <v>73</v>
      </c>
      <c r="H20" s="121">
        <v>90</v>
      </c>
      <c r="I20" s="121">
        <v>90</v>
      </c>
      <c r="J20" s="121">
        <v>105</v>
      </c>
      <c r="K20" s="121">
        <v>100</v>
      </c>
      <c r="L20" s="121">
        <v>128</v>
      </c>
      <c r="M20" s="138"/>
      <c r="N20" s="121">
        <f>'HB1 C1 calc first 5-yr aves'!H55</f>
        <v>43.800000000000004</v>
      </c>
      <c r="O20" s="660">
        <f t="shared" si="0"/>
        <v>102.6</v>
      </c>
      <c r="P20" s="420"/>
      <c r="Q20" s="421">
        <f>'HB4 calc HB rates'!M58</f>
        <v>858120</v>
      </c>
      <c r="R20" s="422">
        <f t="shared" si="1"/>
        <v>0.11956369738498113</v>
      </c>
      <c r="S20" s="422"/>
      <c r="T20" s="470">
        <v>37</v>
      </c>
      <c r="U20" s="470">
        <v>93</v>
      </c>
      <c r="V20" s="422"/>
      <c r="W20" s="470">
        <v>9</v>
      </c>
      <c r="X20" s="470">
        <v>35</v>
      </c>
      <c r="Y20" s="422"/>
    </row>
    <row r="21" spans="1:25" s="32" customFormat="1" ht="12.75" x14ac:dyDescent="0.2">
      <c r="A21" s="138" t="s">
        <v>29</v>
      </c>
      <c r="B21" s="121">
        <v>1</v>
      </c>
      <c r="C21" s="121">
        <v>0</v>
      </c>
      <c r="D21" s="121">
        <v>1</v>
      </c>
      <c r="E21" s="121">
        <v>0</v>
      </c>
      <c r="F21" s="121">
        <v>2</v>
      </c>
      <c r="G21" s="138">
        <v>0</v>
      </c>
      <c r="H21" s="121">
        <v>1</v>
      </c>
      <c r="I21" s="121">
        <v>1</v>
      </c>
      <c r="J21" s="121">
        <v>0</v>
      </c>
      <c r="K21" s="121">
        <v>1</v>
      </c>
      <c r="L21" s="121">
        <v>1</v>
      </c>
      <c r="M21" s="138"/>
      <c r="N21" s="121">
        <f>'HB1 C1 calc first 5-yr aves'!H56</f>
        <v>0.2</v>
      </c>
      <c r="O21" s="660">
        <f t="shared" si="0"/>
        <v>0.8</v>
      </c>
      <c r="P21" s="420"/>
      <c r="Q21" s="421">
        <f>'HB4 calc HB rates'!M59</f>
        <v>21580</v>
      </c>
      <c r="R21" s="422">
        <f t="shared" si="1"/>
        <v>3.7071362372567189E-2</v>
      </c>
      <c r="S21" s="422"/>
      <c r="T21" s="470">
        <v>1</v>
      </c>
      <c r="U21" s="470">
        <v>0</v>
      </c>
      <c r="V21" s="422"/>
      <c r="W21" s="470">
        <v>0</v>
      </c>
      <c r="X21" s="470">
        <v>1</v>
      </c>
      <c r="Y21" s="422"/>
    </row>
    <row r="22" spans="1:25" s="32" customFormat="1" ht="12.75" x14ac:dyDescent="0.2">
      <c r="A22" s="138" t="s">
        <v>30</v>
      </c>
      <c r="B22" s="121">
        <v>2</v>
      </c>
      <c r="C22" s="121">
        <v>2</v>
      </c>
      <c r="D22" s="121">
        <v>1</v>
      </c>
      <c r="E22" s="121">
        <v>0</v>
      </c>
      <c r="F22" s="121">
        <v>2</v>
      </c>
      <c r="G22" s="121">
        <v>3</v>
      </c>
      <c r="H22" s="121">
        <v>2</v>
      </c>
      <c r="I22" s="121">
        <v>0</v>
      </c>
      <c r="J22" s="121">
        <v>4</v>
      </c>
      <c r="K22" s="121">
        <v>1</v>
      </c>
      <c r="L22" s="121">
        <v>1</v>
      </c>
      <c r="M22" s="138"/>
      <c r="N22" s="121">
        <f>'HB1 C1 calc first 5-yr aves'!H57</f>
        <v>0.8</v>
      </c>
      <c r="O22" s="660">
        <f t="shared" si="0"/>
        <v>1.6</v>
      </c>
      <c r="P22" s="420"/>
      <c r="Q22" s="421">
        <f>'HB4 calc HB rates'!M60</f>
        <v>23220</v>
      </c>
      <c r="R22" s="422">
        <f t="shared" si="1"/>
        <v>6.890611541774333E-2</v>
      </c>
      <c r="S22" s="422"/>
      <c r="T22" s="470">
        <v>1</v>
      </c>
      <c r="U22" s="470">
        <v>1</v>
      </c>
      <c r="V22" s="422"/>
      <c r="W22" s="470">
        <v>1</v>
      </c>
      <c r="X22" s="470">
        <v>0</v>
      </c>
      <c r="Y22" s="422"/>
    </row>
    <row r="23" spans="1:25" s="32" customFormat="1" ht="12.75" x14ac:dyDescent="0.2">
      <c r="A23" s="138" t="s">
        <v>31</v>
      </c>
      <c r="B23" s="121">
        <v>35</v>
      </c>
      <c r="C23" s="121">
        <v>29</v>
      </c>
      <c r="D23" s="121">
        <v>53</v>
      </c>
      <c r="E23" s="121">
        <v>44</v>
      </c>
      <c r="F23" s="121">
        <v>34</v>
      </c>
      <c r="G23" s="121">
        <v>45</v>
      </c>
      <c r="H23" s="121">
        <v>55</v>
      </c>
      <c r="I23" s="121">
        <v>37</v>
      </c>
      <c r="J23" s="121">
        <v>48</v>
      </c>
      <c r="K23" s="121">
        <v>63</v>
      </c>
      <c r="L23" s="121">
        <v>62</v>
      </c>
      <c r="M23" s="138"/>
      <c r="N23" s="121">
        <f>'HB1 C1 calc first 5-yr aves'!H58</f>
        <v>23.4</v>
      </c>
      <c r="O23" s="660">
        <f t="shared" si="0"/>
        <v>53</v>
      </c>
      <c r="P23" s="420"/>
      <c r="Q23" s="421">
        <f>'HB4 calc HB rates'!M61</f>
        <v>413800</v>
      </c>
      <c r="R23" s="422">
        <f t="shared" si="1"/>
        <v>0.12808119864668921</v>
      </c>
      <c r="S23" s="422"/>
      <c r="T23" s="470">
        <v>28</v>
      </c>
      <c r="U23" s="470">
        <v>42</v>
      </c>
      <c r="V23" s="422"/>
      <c r="W23" s="470">
        <v>7</v>
      </c>
      <c r="X23" s="470">
        <v>20</v>
      </c>
      <c r="Y23" s="422"/>
    </row>
    <row r="24" spans="1:25" s="32" customFormat="1" ht="12.75" x14ac:dyDescent="0.2">
      <c r="A24" s="138" t="s">
        <v>32</v>
      </c>
      <c r="B24" s="121">
        <v>1</v>
      </c>
      <c r="C24" s="121">
        <v>0</v>
      </c>
      <c r="D24" s="121">
        <v>3</v>
      </c>
      <c r="E24" s="121">
        <v>2</v>
      </c>
      <c r="F24" s="121">
        <v>1</v>
      </c>
      <c r="G24" s="121">
        <v>1</v>
      </c>
      <c r="H24" s="121">
        <v>1</v>
      </c>
      <c r="I24" s="121">
        <v>2</v>
      </c>
      <c r="J24" s="121">
        <v>1</v>
      </c>
      <c r="K24" s="121">
        <v>1</v>
      </c>
      <c r="L24" s="121">
        <v>1</v>
      </c>
      <c r="M24" s="423"/>
      <c r="N24" s="121">
        <f>'HB1 C1 calc first 5-yr aves'!H59</f>
        <v>0.8</v>
      </c>
      <c r="O24" s="660">
        <f t="shared" si="0"/>
        <v>1.2</v>
      </c>
      <c r="P24" s="420"/>
      <c r="Q24" s="421">
        <f>'HB4 calc HB rates'!M62</f>
        <v>27250</v>
      </c>
      <c r="R24" s="422">
        <f t="shared" si="1"/>
        <v>4.4036697247706424E-2</v>
      </c>
      <c r="S24" s="422"/>
      <c r="T24" s="470">
        <v>1</v>
      </c>
      <c r="U24" s="470">
        <v>1</v>
      </c>
      <c r="V24" s="422"/>
      <c r="W24" s="470">
        <v>0</v>
      </c>
      <c r="X24" s="470">
        <v>0</v>
      </c>
      <c r="Y24" s="422"/>
    </row>
    <row r="25" spans="1:25" s="32" customFormat="1" ht="6" customHeight="1" x14ac:dyDescent="0.2">
      <c r="A25" s="138"/>
      <c r="B25" s="121"/>
      <c r="C25" s="121"/>
      <c r="D25" s="121"/>
      <c r="E25" s="121"/>
      <c r="F25" s="121"/>
      <c r="G25" s="121"/>
      <c r="H25" s="121"/>
      <c r="I25" s="121"/>
      <c r="J25" s="121"/>
      <c r="K25" s="121"/>
      <c r="L25" s="121"/>
      <c r="M25" s="423"/>
      <c r="N25" s="121"/>
      <c r="O25" s="418"/>
      <c r="P25" s="420"/>
      <c r="Q25" s="421"/>
      <c r="R25" s="422"/>
      <c r="S25" s="422"/>
      <c r="T25" s="422"/>
      <c r="U25" s="422"/>
      <c r="V25" s="422"/>
      <c r="W25" s="422"/>
      <c r="X25" s="422"/>
      <c r="Y25" s="422"/>
    </row>
    <row r="26" spans="1:25" s="32" customFormat="1" ht="14.25" x14ac:dyDescent="0.2">
      <c r="A26" s="950" t="s">
        <v>405</v>
      </c>
      <c r="B26" s="950"/>
      <c r="C26" s="950"/>
      <c r="D26" s="950"/>
      <c r="E26" s="950"/>
      <c r="F26" s="121"/>
      <c r="G26" s="121"/>
      <c r="H26" s="121"/>
      <c r="I26" s="121"/>
      <c r="J26" s="121"/>
      <c r="K26" s="121"/>
      <c r="L26" s="121"/>
      <c r="M26" s="423"/>
      <c r="N26" s="121"/>
      <c r="O26" s="418"/>
      <c r="P26" s="420"/>
      <c r="Q26" s="421"/>
      <c r="R26" s="422"/>
      <c r="S26" s="422"/>
      <c r="T26" s="422"/>
      <c r="U26" s="422"/>
      <c r="V26" s="422"/>
      <c r="W26" s="422"/>
      <c r="X26" s="422"/>
      <c r="Y26" s="422"/>
    </row>
    <row r="27" spans="1:25" s="32" customFormat="1" ht="6" customHeight="1" x14ac:dyDescent="0.2">
      <c r="A27" s="138"/>
      <c r="B27" s="121"/>
      <c r="C27" s="121"/>
      <c r="D27" s="121"/>
      <c r="E27" s="121"/>
      <c r="F27" s="121"/>
      <c r="G27" s="121"/>
      <c r="H27" s="121"/>
      <c r="I27" s="121"/>
      <c r="J27" s="121"/>
      <c r="K27" s="121"/>
      <c r="L27" s="121"/>
      <c r="M27" s="423"/>
      <c r="N27" s="121"/>
      <c r="O27" s="418"/>
      <c r="P27" s="420"/>
      <c r="Q27" s="421"/>
      <c r="R27" s="422"/>
      <c r="S27" s="422"/>
      <c r="T27" s="422"/>
      <c r="U27" s="422"/>
      <c r="V27" s="422"/>
      <c r="W27" s="422"/>
      <c r="X27" s="422"/>
      <c r="Y27" s="422"/>
    </row>
    <row r="28" spans="1:25" s="32" customFormat="1" ht="12.75" x14ac:dyDescent="0.2">
      <c r="A28" s="408" t="s">
        <v>20</v>
      </c>
      <c r="B28" s="157">
        <v>9</v>
      </c>
      <c r="C28" s="157">
        <v>19</v>
      </c>
      <c r="D28" s="157">
        <v>16</v>
      </c>
      <c r="E28" s="157">
        <v>25</v>
      </c>
      <c r="F28" s="157">
        <v>27</v>
      </c>
      <c r="G28" s="157">
        <v>22</v>
      </c>
      <c r="H28" s="157">
        <v>23</v>
      </c>
      <c r="I28" s="157">
        <v>30</v>
      </c>
      <c r="J28" s="157">
        <v>6</v>
      </c>
      <c r="K28" s="157">
        <v>1</v>
      </c>
      <c r="L28" s="157">
        <v>1</v>
      </c>
      <c r="M28" s="416"/>
      <c r="N28" s="157"/>
      <c r="O28" s="392"/>
      <c r="P28" s="424"/>
      <c r="Q28" s="238"/>
      <c r="R28" s="417"/>
      <c r="S28" s="417"/>
      <c r="T28" s="417"/>
      <c r="U28" s="417"/>
      <c r="V28" s="417"/>
      <c r="W28" s="417"/>
      <c r="X28" s="417"/>
      <c r="Y28" s="422"/>
    </row>
    <row r="29" spans="1:25" s="32" customFormat="1" ht="6" customHeight="1" x14ac:dyDescent="0.2">
      <c r="A29" s="138"/>
      <c r="B29" s="121"/>
      <c r="C29" s="121"/>
      <c r="D29" s="121"/>
      <c r="E29" s="121"/>
      <c r="F29" s="121"/>
      <c r="G29" s="121"/>
      <c r="H29" s="121"/>
      <c r="I29" s="121"/>
      <c r="J29" s="121"/>
      <c r="K29" s="121"/>
      <c r="L29" s="121"/>
      <c r="M29" s="423"/>
      <c r="N29" s="121"/>
      <c r="O29" s="418"/>
      <c r="P29" s="420"/>
      <c r="Q29" s="421"/>
      <c r="R29" s="422"/>
      <c r="S29" s="422"/>
      <c r="T29" s="422"/>
      <c r="U29" s="422"/>
      <c r="V29" s="422"/>
      <c r="W29" s="422"/>
      <c r="X29" s="422"/>
      <c r="Y29" s="422"/>
    </row>
    <row r="30" spans="1:25" s="32" customFormat="1" ht="12.75" x14ac:dyDescent="0.2">
      <c r="A30" s="138" t="s">
        <v>21</v>
      </c>
      <c r="B30" s="121">
        <v>2</v>
      </c>
      <c r="C30" s="121">
        <v>3</v>
      </c>
      <c r="D30" s="121">
        <v>0</v>
      </c>
      <c r="E30" s="121">
        <v>1</v>
      </c>
      <c r="F30" s="121">
        <v>2</v>
      </c>
      <c r="G30" s="121">
        <v>2</v>
      </c>
      <c r="H30" s="121">
        <v>1</v>
      </c>
      <c r="I30" s="121">
        <v>1</v>
      </c>
      <c r="J30" s="121">
        <v>2</v>
      </c>
      <c r="K30" s="121">
        <v>0</v>
      </c>
      <c r="L30" s="121">
        <v>0</v>
      </c>
      <c r="M30" s="423"/>
      <c r="N30" s="121"/>
      <c r="O30" s="418"/>
      <c r="P30" s="420"/>
      <c r="Q30" s="421"/>
      <c r="R30" s="422"/>
      <c r="S30" s="422"/>
      <c r="T30" s="422"/>
      <c r="U30" s="422"/>
      <c r="V30" s="422"/>
      <c r="W30" s="422"/>
      <c r="X30" s="422"/>
      <c r="Y30" s="422"/>
    </row>
    <row r="31" spans="1:25" s="32" customFormat="1" ht="12.75" x14ac:dyDescent="0.2">
      <c r="A31" s="138" t="s">
        <v>22</v>
      </c>
      <c r="B31" s="121">
        <v>0</v>
      </c>
      <c r="C31" s="121">
        <v>0</v>
      </c>
      <c r="D31" s="121">
        <v>0</v>
      </c>
      <c r="E31" s="121">
        <v>0</v>
      </c>
      <c r="F31" s="121">
        <v>0</v>
      </c>
      <c r="G31" s="121">
        <v>2</v>
      </c>
      <c r="H31" s="121">
        <v>0</v>
      </c>
      <c r="I31" s="121">
        <v>0</v>
      </c>
      <c r="J31" s="121">
        <v>0</v>
      </c>
      <c r="K31" s="121">
        <v>0</v>
      </c>
      <c r="L31" s="121">
        <v>0</v>
      </c>
      <c r="M31" s="423"/>
      <c r="N31" s="121"/>
      <c r="O31" s="418"/>
      <c r="P31" s="420"/>
      <c r="Q31" s="421"/>
      <c r="R31" s="422"/>
      <c r="S31" s="422"/>
      <c r="T31" s="422"/>
      <c r="U31" s="422"/>
      <c r="V31" s="422"/>
      <c r="W31" s="422"/>
      <c r="X31" s="422"/>
      <c r="Y31" s="422"/>
    </row>
    <row r="32" spans="1:25" s="32" customFormat="1" ht="12.75" x14ac:dyDescent="0.2">
      <c r="A32" s="138" t="s">
        <v>23</v>
      </c>
      <c r="B32" s="121">
        <v>1</v>
      </c>
      <c r="C32" s="121">
        <v>0</v>
      </c>
      <c r="D32" s="121">
        <v>0</v>
      </c>
      <c r="E32" s="121">
        <v>1</v>
      </c>
      <c r="F32" s="121">
        <v>0</v>
      </c>
      <c r="G32" s="121">
        <v>1</v>
      </c>
      <c r="H32" s="121">
        <v>0</v>
      </c>
      <c r="I32" s="121">
        <v>1</v>
      </c>
      <c r="J32" s="121">
        <v>0</v>
      </c>
      <c r="K32" s="121">
        <v>0</v>
      </c>
      <c r="L32" s="121">
        <v>0</v>
      </c>
      <c r="M32" s="423"/>
      <c r="N32" s="121"/>
      <c r="O32" s="418"/>
      <c r="P32" s="420"/>
      <c r="Q32" s="421"/>
      <c r="R32" s="422"/>
      <c r="S32" s="422"/>
      <c r="T32" s="422"/>
      <c r="U32" s="422"/>
      <c r="V32" s="422"/>
      <c r="W32" s="422"/>
      <c r="X32" s="422"/>
      <c r="Y32" s="422"/>
    </row>
    <row r="33" spans="1:25" s="32" customFormat="1" ht="12.75" x14ac:dyDescent="0.2">
      <c r="A33" s="138" t="s">
        <v>24</v>
      </c>
      <c r="B33" s="121">
        <v>0</v>
      </c>
      <c r="C33" s="121">
        <v>2</v>
      </c>
      <c r="D33" s="121">
        <v>0</v>
      </c>
      <c r="E33" s="121">
        <v>2</v>
      </c>
      <c r="F33" s="121">
        <v>3</v>
      </c>
      <c r="G33" s="121">
        <v>2</v>
      </c>
      <c r="H33" s="121">
        <v>3</v>
      </c>
      <c r="I33" s="121">
        <v>1</v>
      </c>
      <c r="J33" s="121">
        <v>0</v>
      </c>
      <c r="K33" s="121">
        <v>0</v>
      </c>
      <c r="L33" s="121">
        <v>0</v>
      </c>
      <c r="M33" s="423"/>
      <c r="N33" s="121"/>
      <c r="O33" s="418"/>
      <c r="P33" s="420"/>
      <c r="Q33" s="421"/>
      <c r="R33" s="422"/>
      <c r="S33" s="422"/>
      <c r="T33" s="422"/>
      <c r="U33" s="422"/>
      <c r="V33" s="422"/>
      <c r="W33" s="422"/>
      <c r="X33" s="422"/>
      <c r="Y33" s="422"/>
    </row>
    <row r="34" spans="1:25" s="32" customFormat="1" ht="12.75" x14ac:dyDescent="0.2">
      <c r="A34" s="138" t="s">
        <v>25</v>
      </c>
      <c r="B34" s="121">
        <v>1</v>
      </c>
      <c r="C34" s="121">
        <v>0</v>
      </c>
      <c r="D34" s="121">
        <v>1</v>
      </c>
      <c r="E34" s="121">
        <v>1</v>
      </c>
      <c r="F34" s="121">
        <v>0</v>
      </c>
      <c r="G34" s="121">
        <v>0</v>
      </c>
      <c r="H34" s="121">
        <v>1</v>
      </c>
      <c r="I34" s="121">
        <v>0</v>
      </c>
      <c r="J34" s="121">
        <v>0</v>
      </c>
      <c r="K34" s="121">
        <v>0</v>
      </c>
      <c r="L34" s="121">
        <v>0</v>
      </c>
      <c r="M34" s="423"/>
      <c r="N34" s="121"/>
      <c r="O34" s="418"/>
      <c r="P34" s="420"/>
      <c r="Q34" s="421"/>
      <c r="R34" s="422"/>
      <c r="S34" s="422"/>
      <c r="T34" s="422"/>
      <c r="U34" s="422"/>
      <c r="V34" s="422"/>
      <c r="W34" s="422"/>
      <c r="X34" s="422"/>
      <c r="Y34" s="422"/>
    </row>
    <row r="35" spans="1:25" s="32" customFormat="1" ht="12.75" x14ac:dyDescent="0.2">
      <c r="A35" s="138" t="s">
        <v>26</v>
      </c>
      <c r="B35" s="121">
        <v>1</v>
      </c>
      <c r="C35" s="121">
        <v>1</v>
      </c>
      <c r="D35" s="121">
        <v>2</v>
      </c>
      <c r="E35" s="121">
        <v>5</v>
      </c>
      <c r="F35" s="121">
        <v>3</v>
      </c>
      <c r="G35" s="121">
        <v>1</v>
      </c>
      <c r="H35" s="121">
        <v>1</v>
      </c>
      <c r="I35" s="121">
        <v>3</v>
      </c>
      <c r="J35" s="121">
        <v>1</v>
      </c>
      <c r="K35" s="121">
        <v>0</v>
      </c>
      <c r="L35" s="121">
        <v>0</v>
      </c>
      <c r="M35" s="423"/>
      <c r="N35" s="121"/>
      <c r="O35" s="418"/>
      <c r="P35" s="420"/>
      <c r="Q35" s="421"/>
      <c r="R35" s="422"/>
      <c r="S35" s="422"/>
      <c r="T35" s="422"/>
      <c r="U35" s="422"/>
      <c r="V35" s="422"/>
      <c r="W35" s="422"/>
      <c r="X35" s="422"/>
      <c r="Y35" s="422"/>
    </row>
    <row r="36" spans="1:25" s="32" customFormat="1" ht="14.25" x14ac:dyDescent="0.2">
      <c r="A36" s="376" t="s">
        <v>297</v>
      </c>
      <c r="B36" s="121">
        <v>3</v>
      </c>
      <c r="C36" s="121">
        <v>8</v>
      </c>
      <c r="D36" s="121">
        <v>3</v>
      </c>
      <c r="E36" s="121">
        <v>4</v>
      </c>
      <c r="F36" s="121">
        <v>7</v>
      </c>
      <c r="G36" s="121">
        <v>6</v>
      </c>
      <c r="H36" s="121">
        <v>7</v>
      </c>
      <c r="I36" s="121">
        <v>6</v>
      </c>
      <c r="J36" s="121">
        <v>1</v>
      </c>
      <c r="K36" s="121">
        <v>0</v>
      </c>
      <c r="L36" s="121">
        <v>0</v>
      </c>
      <c r="M36" s="423"/>
      <c r="N36" s="121"/>
      <c r="O36" s="418"/>
      <c r="P36" s="420"/>
      <c r="Q36" s="421"/>
      <c r="R36" s="422"/>
      <c r="S36" s="422"/>
      <c r="T36" s="422"/>
      <c r="U36" s="422"/>
      <c r="V36" s="422"/>
      <c r="W36" s="422"/>
      <c r="X36" s="422"/>
      <c r="Y36" s="422"/>
    </row>
    <row r="37" spans="1:25" s="32" customFormat="1" ht="14.25" x14ac:dyDescent="0.2">
      <c r="A37" s="376" t="s">
        <v>298</v>
      </c>
      <c r="B37" s="121">
        <v>0</v>
      </c>
      <c r="C37" s="121">
        <v>0</v>
      </c>
      <c r="D37" s="121">
        <v>0</v>
      </c>
      <c r="E37" s="121">
        <v>1</v>
      </c>
      <c r="F37" s="121">
        <v>3</v>
      </c>
      <c r="G37" s="121">
        <v>3</v>
      </c>
      <c r="H37" s="121">
        <v>2</v>
      </c>
      <c r="I37" s="121">
        <v>1</v>
      </c>
      <c r="J37" s="121">
        <v>0</v>
      </c>
      <c r="K37" s="121">
        <v>0</v>
      </c>
      <c r="L37" s="121">
        <v>0</v>
      </c>
      <c r="M37" s="423"/>
      <c r="N37" s="121"/>
      <c r="O37" s="418"/>
      <c r="P37" s="420"/>
      <c r="Q37" s="421"/>
      <c r="R37" s="422"/>
      <c r="S37" s="422"/>
      <c r="T37" s="422"/>
      <c r="U37" s="422"/>
      <c r="V37" s="422"/>
      <c r="W37" s="422"/>
      <c r="X37" s="422"/>
      <c r="Y37" s="422"/>
    </row>
    <row r="38" spans="1:25" s="32" customFormat="1" ht="12.75" x14ac:dyDescent="0.2">
      <c r="A38" s="138" t="s">
        <v>27</v>
      </c>
      <c r="B38" s="121">
        <v>1</v>
      </c>
      <c r="C38" s="121">
        <v>2</v>
      </c>
      <c r="D38" s="121">
        <v>2</v>
      </c>
      <c r="E38" s="121">
        <v>5</v>
      </c>
      <c r="F38" s="121">
        <v>3</v>
      </c>
      <c r="G38" s="121">
        <v>2</v>
      </c>
      <c r="H38" s="121">
        <v>6</v>
      </c>
      <c r="I38" s="121">
        <v>5</v>
      </c>
      <c r="J38" s="121">
        <v>0</v>
      </c>
      <c r="K38" s="121">
        <v>0</v>
      </c>
      <c r="L38" s="121">
        <v>0</v>
      </c>
      <c r="M38" s="423"/>
      <c r="N38" s="121"/>
      <c r="O38" s="418"/>
      <c r="P38" s="420"/>
      <c r="Q38" s="421"/>
      <c r="R38" s="422"/>
      <c r="S38" s="422"/>
      <c r="T38" s="422"/>
      <c r="U38" s="422"/>
      <c r="V38" s="422"/>
      <c r="W38" s="422"/>
      <c r="X38" s="422"/>
      <c r="Y38" s="422"/>
    </row>
    <row r="39" spans="1:25" s="32" customFormat="1" ht="12.75" x14ac:dyDescent="0.2">
      <c r="A39" s="138" t="s">
        <v>28</v>
      </c>
      <c r="B39" s="121">
        <v>0</v>
      </c>
      <c r="C39" s="121">
        <v>1</v>
      </c>
      <c r="D39" s="121">
        <v>4</v>
      </c>
      <c r="E39" s="121">
        <v>3</v>
      </c>
      <c r="F39" s="121">
        <v>2</v>
      </c>
      <c r="G39" s="121">
        <v>0</v>
      </c>
      <c r="H39" s="121">
        <v>2</v>
      </c>
      <c r="I39" s="121">
        <v>6</v>
      </c>
      <c r="J39" s="121">
        <v>1</v>
      </c>
      <c r="K39" s="121">
        <v>0</v>
      </c>
      <c r="L39" s="121">
        <v>1</v>
      </c>
      <c r="M39" s="423"/>
      <c r="N39" s="121"/>
      <c r="O39" s="418"/>
      <c r="P39" s="420"/>
      <c r="Q39" s="421"/>
      <c r="R39" s="422"/>
      <c r="S39" s="422"/>
      <c r="T39" s="422"/>
      <c r="U39" s="422"/>
      <c r="V39" s="422"/>
      <c r="W39" s="422"/>
      <c r="X39" s="422"/>
      <c r="Y39" s="422"/>
    </row>
    <row r="40" spans="1:25" s="32" customFormat="1" ht="12.75" x14ac:dyDescent="0.2">
      <c r="A40" s="138" t="s">
        <v>29</v>
      </c>
      <c r="B40" s="121">
        <v>0</v>
      </c>
      <c r="C40" s="121">
        <v>0</v>
      </c>
      <c r="D40" s="121">
        <v>0</v>
      </c>
      <c r="E40" s="121">
        <v>0</v>
      </c>
      <c r="F40" s="121">
        <v>0</v>
      </c>
      <c r="G40" s="121">
        <v>1</v>
      </c>
      <c r="H40" s="121">
        <v>0</v>
      </c>
      <c r="I40" s="121">
        <v>0</v>
      </c>
      <c r="J40" s="121">
        <v>0</v>
      </c>
      <c r="K40" s="121">
        <v>0</v>
      </c>
      <c r="L40" s="121">
        <v>0</v>
      </c>
      <c r="M40" s="423"/>
      <c r="N40" s="121"/>
      <c r="O40" s="418"/>
      <c r="P40" s="420"/>
      <c r="Q40" s="421"/>
      <c r="R40" s="422"/>
      <c r="S40" s="422"/>
      <c r="T40" s="422"/>
      <c r="U40" s="422"/>
      <c r="V40" s="422"/>
      <c r="W40" s="422"/>
      <c r="X40" s="422"/>
      <c r="Y40" s="422"/>
    </row>
    <row r="41" spans="1:25" s="32" customFormat="1" ht="12.75" x14ac:dyDescent="0.2">
      <c r="A41" s="138" t="s">
        <v>30</v>
      </c>
      <c r="B41" s="121">
        <v>0</v>
      </c>
      <c r="C41" s="121">
        <v>0</v>
      </c>
      <c r="D41" s="121">
        <v>0</v>
      </c>
      <c r="E41" s="121">
        <v>0</v>
      </c>
      <c r="F41" s="121">
        <v>0</v>
      </c>
      <c r="G41" s="121">
        <v>0</v>
      </c>
      <c r="H41" s="121">
        <v>0</v>
      </c>
      <c r="I41" s="121">
        <v>0</v>
      </c>
      <c r="J41" s="121">
        <v>0</v>
      </c>
      <c r="K41" s="121">
        <v>0</v>
      </c>
      <c r="L41" s="121">
        <v>0</v>
      </c>
      <c r="M41" s="423"/>
      <c r="N41" s="121"/>
      <c r="O41" s="418"/>
      <c r="P41" s="420"/>
      <c r="Q41" s="421"/>
      <c r="R41" s="422"/>
      <c r="S41" s="422"/>
      <c r="T41" s="422"/>
      <c r="U41" s="422"/>
      <c r="V41" s="422"/>
      <c r="W41" s="422"/>
      <c r="X41" s="422"/>
      <c r="Y41" s="422"/>
    </row>
    <row r="42" spans="1:25" s="32" customFormat="1" ht="12.75" x14ac:dyDescent="0.2">
      <c r="A42" s="138" t="s">
        <v>31</v>
      </c>
      <c r="B42" s="121">
        <v>0</v>
      </c>
      <c r="C42" s="121">
        <v>2</v>
      </c>
      <c r="D42" s="121">
        <v>4</v>
      </c>
      <c r="E42" s="121">
        <v>2</v>
      </c>
      <c r="F42" s="121">
        <v>4</v>
      </c>
      <c r="G42" s="121">
        <v>2</v>
      </c>
      <c r="H42" s="121">
        <v>0</v>
      </c>
      <c r="I42" s="121">
        <v>5</v>
      </c>
      <c r="J42" s="121">
        <v>1</v>
      </c>
      <c r="K42" s="121">
        <v>1</v>
      </c>
      <c r="L42" s="121">
        <v>0</v>
      </c>
      <c r="M42" s="423"/>
      <c r="N42" s="121"/>
      <c r="O42" s="418"/>
      <c r="P42" s="420"/>
      <c r="Q42" s="421"/>
      <c r="R42" s="422"/>
      <c r="S42" s="422"/>
      <c r="T42" s="422"/>
      <c r="U42" s="422"/>
      <c r="V42" s="422"/>
      <c r="W42" s="422"/>
      <c r="X42" s="422"/>
      <c r="Y42" s="422"/>
    </row>
    <row r="43" spans="1:25" s="32" customFormat="1" ht="12.75" x14ac:dyDescent="0.2">
      <c r="A43" s="138" t="s">
        <v>32</v>
      </c>
      <c r="B43" s="121">
        <v>0</v>
      </c>
      <c r="C43" s="121">
        <v>0</v>
      </c>
      <c r="D43" s="121">
        <v>0</v>
      </c>
      <c r="E43" s="121">
        <v>0</v>
      </c>
      <c r="F43" s="121">
        <v>0</v>
      </c>
      <c r="G43" s="121">
        <v>0</v>
      </c>
      <c r="H43" s="121">
        <v>0</v>
      </c>
      <c r="I43" s="121">
        <v>1</v>
      </c>
      <c r="J43" s="121">
        <v>0</v>
      </c>
      <c r="K43" s="121">
        <v>0</v>
      </c>
      <c r="L43" s="121">
        <v>0</v>
      </c>
      <c r="M43" s="423"/>
      <c r="N43" s="121"/>
      <c r="O43" s="418"/>
      <c r="P43" s="420"/>
      <c r="Q43" s="421"/>
      <c r="R43" s="422"/>
      <c r="S43" s="422"/>
      <c r="T43" s="422"/>
      <c r="U43" s="422"/>
      <c r="V43" s="422"/>
      <c r="W43" s="422"/>
      <c r="X43" s="422"/>
      <c r="Y43" s="422"/>
    </row>
    <row r="44" spans="1:25" s="4" customFormat="1" ht="6" customHeight="1" x14ac:dyDescent="0.2">
      <c r="A44" s="403"/>
      <c r="B44" s="403"/>
      <c r="C44" s="403"/>
      <c r="D44" s="403"/>
      <c r="E44" s="403"/>
      <c r="F44" s="403"/>
      <c r="G44" s="403"/>
      <c r="H44" s="403"/>
      <c r="I44" s="403"/>
      <c r="J44" s="403"/>
      <c r="K44" s="403"/>
      <c r="L44" s="403"/>
      <c r="M44" s="403"/>
      <c r="N44" s="403"/>
      <c r="O44" s="403"/>
      <c r="P44" s="403"/>
      <c r="Q44" s="403"/>
      <c r="R44" s="403"/>
      <c r="S44" s="403"/>
      <c r="T44" s="403"/>
      <c r="U44" s="403"/>
      <c r="V44" s="403"/>
      <c r="W44" s="403"/>
      <c r="X44" s="403"/>
      <c r="Y44" s="403"/>
    </row>
    <row r="45" spans="1:25" ht="6" customHeight="1" x14ac:dyDescent="0.2">
      <c r="A45" s="400"/>
      <c r="M45" s="16"/>
      <c r="N45" s="16"/>
      <c r="O45" s="16"/>
      <c r="P45" s="16"/>
      <c r="Q45" s="16"/>
      <c r="R45" s="16"/>
      <c r="S45" s="16"/>
      <c r="T45" s="16"/>
      <c r="U45" s="16"/>
      <c r="V45" s="16"/>
      <c r="W45" s="16"/>
      <c r="X45" s="16"/>
      <c r="Y45" s="16"/>
    </row>
    <row r="46" spans="1:25" ht="10.5" customHeight="1" x14ac:dyDescent="0.2">
      <c r="A46" s="124" t="s">
        <v>202</v>
      </c>
      <c r="B46" s="406"/>
      <c r="M46" s="16"/>
      <c r="N46" s="16"/>
      <c r="O46" s="16"/>
      <c r="P46" s="16"/>
      <c r="Q46" s="16"/>
      <c r="R46" s="16"/>
      <c r="S46" s="16"/>
      <c r="T46" s="16"/>
      <c r="U46" s="16"/>
      <c r="V46" s="16"/>
      <c r="W46" s="16"/>
      <c r="X46" s="16"/>
      <c r="Y46" s="16"/>
    </row>
    <row r="47" spans="1:25" ht="10.5" customHeight="1" x14ac:dyDescent="0.2">
      <c r="A47" s="915" t="s">
        <v>220</v>
      </c>
      <c r="B47" s="915"/>
      <c r="C47" s="915"/>
      <c r="D47" s="915"/>
      <c r="E47" s="915"/>
      <c r="F47" s="915"/>
      <c r="G47" s="915"/>
      <c r="H47" s="915"/>
      <c r="I47" s="915"/>
      <c r="J47" s="915"/>
      <c r="K47" s="915"/>
      <c r="L47" s="915"/>
      <c r="M47" s="915"/>
      <c r="N47" s="915"/>
      <c r="O47" s="915"/>
      <c r="P47" s="915"/>
      <c r="Q47" s="915"/>
      <c r="R47" s="915"/>
      <c r="S47" s="915"/>
      <c r="T47" s="915"/>
      <c r="U47" s="915"/>
      <c r="V47" s="915"/>
      <c r="W47" s="915"/>
      <c r="X47" s="915"/>
      <c r="Y47" s="16"/>
    </row>
    <row r="48" spans="1:25" ht="10.5" customHeight="1" x14ac:dyDescent="0.2">
      <c r="A48" s="952" t="s">
        <v>1035</v>
      </c>
      <c r="B48" s="952"/>
      <c r="C48" s="952"/>
      <c r="D48" s="952"/>
      <c r="E48" s="952"/>
      <c r="F48" s="952"/>
      <c r="G48" s="952"/>
      <c r="H48" s="952"/>
      <c r="I48" s="952"/>
      <c r="J48" s="952"/>
      <c r="K48" s="952"/>
      <c r="L48" s="952"/>
      <c r="M48" s="952"/>
      <c r="N48" s="952"/>
      <c r="O48" s="952"/>
      <c r="P48" s="952"/>
      <c r="Q48" s="952"/>
      <c r="R48" s="952"/>
      <c r="S48" s="16"/>
      <c r="T48" s="16"/>
      <c r="U48" s="16"/>
      <c r="V48" s="16"/>
      <c r="W48" s="16"/>
      <c r="X48" s="16"/>
      <c r="Y48" s="16"/>
    </row>
    <row r="49" spans="1:25" ht="10.5" customHeight="1" x14ac:dyDescent="0.2">
      <c r="A49" s="952"/>
      <c r="B49" s="952"/>
      <c r="C49" s="952"/>
      <c r="D49" s="952"/>
      <c r="E49" s="952"/>
      <c r="F49" s="952"/>
      <c r="G49" s="952"/>
      <c r="H49" s="952"/>
      <c r="I49" s="952"/>
      <c r="J49" s="952"/>
      <c r="K49" s="952"/>
      <c r="L49" s="952"/>
      <c r="M49" s="952"/>
      <c r="N49" s="952"/>
      <c r="O49" s="952"/>
      <c r="P49" s="952"/>
      <c r="Q49" s="952"/>
      <c r="R49" s="952"/>
      <c r="S49" s="678"/>
      <c r="T49" s="678"/>
      <c r="U49" s="678"/>
      <c r="V49" s="678"/>
      <c r="W49" s="678"/>
      <c r="X49" s="678"/>
      <c r="Y49" s="669"/>
    </row>
    <row r="50" spans="1:25" ht="10.5" customHeight="1" x14ac:dyDescent="0.2">
      <c r="A50" s="952"/>
      <c r="B50" s="952"/>
      <c r="C50" s="952"/>
      <c r="D50" s="952"/>
      <c r="E50" s="952"/>
      <c r="F50" s="952"/>
      <c r="G50" s="952"/>
      <c r="H50" s="952"/>
      <c r="I50" s="952"/>
      <c r="J50" s="952"/>
      <c r="K50" s="952"/>
      <c r="L50" s="952"/>
      <c r="M50" s="952"/>
      <c r="N50" s="952"/>
      <c r="O50" s="952"/>
      <c r="P50" s="952"/>
      <c r="Q50" s="952"/>
      <c r="R50" s="952"/>
      <c r="S50" s="678"/>
      <c r="T50" s="678"/>
      <c r="U50" s="678"/>
      <c r="V50" s="678"/>
      <c r="W50" s="678"/>
      <c r="X50" s="678"/>
      <c r="Y50" s="787"/>
    </row>
    <row r="51" spans="1:25" ht="10.5" customHeight="1" x14ac:dyDescent="0.2">
      <c r="A51" s="914" t="s">
        <v>406</v>
      </c>
      <c r="B51" s="915"/>
      <c r="C51" s="915"/>
      <c r="D51" s="915"/>
      <c r="E51" s="915"/>
      <c r="F51" s="915"/>
      <c r="G51" s="915"/>
      <c r="H51" s="508"/>
      <c r="I51" s="508"/>
      <c r="J51" s="508"/>
      <c r="K51" s="538"/>
      <c r="L51" s="677"/>
      <c r="M51" s="508"/>
      <c r="N51" s="508"/>
      <c r="O51" s="508"/>
      <c r="P51" s="508"/>
      <c r="Q51" s="508"/>
      <c r="R51" s="508"/>
      <c r="S51" s="677"/>
      <c r="T51" s="677"/>
      <c r="U51" s="677"/>
      <c r="V51" s="677"/>
      <c r="W51" s="677"/>
      <c r="X51" s="677"/>
      <c r="Y51" s="508"/>
    </row>
    <row r="52" spans="1:25" ht="10.5" customHeight="1" x14ac:dyDescent="0.2">
      <c r="A52" s="960" t="s">
        <v>1036</v>
      </c>
      <c r="B52" s="960"/>
      <c r="C52" s="960"/>
      <c r="D52" s="960"/>
      <c r="E52" s="960"/>
      <c r="F52" s="960"/>
      <c r="G52" s="960"/>
      <c r="H52" s="960"/>
      <c r="I52" s="960"/>
      <c r="J52" s="960"/>
      <c r="K52" s="960"/>
      <c r="L52" s="960"/>
      <c r="M52" s="960"/>
      <c r="N52" s="960"/>
      <c r="O52" s="960"/>
      <c r="P52" s="960"/>
      <c r="Q52" s="960"/>
      <c r="R52" s="960"/>
      <c r="S52" s="674"/>
      <c r="T52" s="674"/>
      <c r="U52" s="674"/>
      <c r="V52" s="674"/>
      <c r="W52" s="674"/>
      <c r="X52" s="674"/>
      <c r="Y52" s="16"/>
    </row>
    <row r="53" spans="1:25" ht="10.5" customHeight="1" x14ac:dyDescent="0.2">
      <c r="A53" s="960"/>
      <c r="B53" s="960"/>
      <c r="C53" s="960"/>
      <c r="D53" s="960"/>
      <c r="E53" s="960"/>
      <c r="F53" s="960"/>
      <c r="G53" s="960"/>
      <c r="H53" s="960"/>
      <c r="I53" s="960"/>
      <c r="J53" s="960"/>
      <c r="K53" s="960"/>
      <c r="L53" s="960"/>
      <c r="M53" s="960"/>
      <c r="N53" s="960"/>
      <c r="O53" s="960"/>
      <c r="P53" s="960"/>
      <c r="Q53" s="960"/>
      <c r="R53" s="960"/>
      <c r="S53" s="16"/>
      <c r="T53" s="16"/>
      <c r="U53" s="16"/>
      <c r="V53" s="16"/>
      <c r="W53" s="16"/>
      <c r="X53" s="16"/>
      <c r="Y53" s="16"/>
    </row>
    <row r="54" spans="1:25" ht="10.5" customHeight="1" x14ac:dyDescent="0.2">
      <c r="A54" s="2"/>
      <c r="B54" s="2"/>
      <c r="C54" s="2"/>
      <c r="D54" s="2"/>
      <c r="E54" s="2"/>
      <c r="F54" s="2"/>
      <c r="G54" s="2"/>
      <c r="M54" s="16"/>
      <c r="N54" s="16"/>
      <c r="O54" s="16"/>
      <c r="P54" s="16"/>
      <c r="Q54" s="16"/>
      <c r="R54" s="16"/>
      <c r="S54" s="16"/>
      <c r="T54" s="16"/>
      <c r="U54" s="16"/>
      <c r="V54" s="16"/>
      <c r="W54" s="16"/>
      <c r="X54" s="16"/>
      <c r="Y54" s="16"/>
    </row>
    <row r="55" spans="1:25" ht="10.5" customHeight="1" x14ac:dyDescent="0.2">
      <c r="A55" s="425" t="s">
        <v>433</v>
      </c>
      <c r="M55" s="16"/>
      <c r="N55" s="16"/>
      <c r="O55" s="16"/>
      <c r="P55" s="16"/>
      <c r="Q55" s="16"/>
      <c r="R55" s="16"/>
      <c r="S55" s="16"/>
      <c r="T55" s="16"/>
      <c r="U55" s="16"/>
      <c r="V55" s="16"/>
      <c r="W55" s="16"/>
      <c r="X55" s="16"/>
      <c r="Y55" s="16"/>
    </row>
    <row r="57" spans="1:25" ht="11.25" customHeight="1" x14ac:dyDescent="0.2">
      <c r="B57" s="206"/>
      <c r="C57" s="206"/>
      <c r="D57" s="206"/>
      <c r="E57" s="206"/>
      <c r="F57" s="206"/>
      <c r="G57" s="206"/>
      <c r="H57" s="206"/>
      <c r="I57" s="206"/>
      <c r="J57" s="206"/>
      <c r="K57" s="206"/>
      <c r="L57" s="206"/>
    </row>
  </sheetData>
  <mergeCells count="11">
    <mergeCell ref="A52:R53"/>
    <mergeCell ref="W3:X3"/>
    <mergeCell ref="A1:Q1"/>
    <mergeCell ref="Q3:Q4"/>
    <mergeCell ref="A51:G51"/>
    <mergeCell ref="N3:O3"/>
    <mergeCell ref="T3:U3"/>
    <mergeCell ref="A47:X47"/>
    <mergeCell ref="A48:R50"/>
    <mergeCell ref="A7:D7"/>
    <mergeCell ref="A26:E26"/>
  </mergeCells>
  <phoneticPr fontId="0" type="noConversion"/>
  <printOptions horizontalCentered="1"/>
  <pageMargins left="0.39370078740157483" right="0.39370078740157483" top="0.6" bottom="0.36" header="0.39370078740157483" footer="0"/>
  <pageSetup paperSize="9" scale="81" orientation="landscape" r:id="rId1"/>
  <headerFooter alignWithMargins="0"/>
  <ignoredErrors>
    <ignoredError sqref="O9:O24"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9"/>
  <sheetViews>
    <sheetView showGridLines="0" workbookViewId="0">
      <selection sqref="A1:N1"/>
    </sheetView>
  </sheetViews>
  <sheetFormatPr defaultColWidth="9.1640625" defaultRowHeight="11.25" customHeight="1" x14ac:dyDescent="0.2"/>
  <cols>
    <col min="1" max="1" width="33.33203125" style="16" customWidth="1"/>
    <col min="2" max="2" width="16.1640625" style="16" customWidth="1"/>
    <col min="3" max="3" width="17.83203125" style="16" customWidth="1"/>
    <col min="4" max="4" width="13.83203125" style="16" customWidth="1"/>
    <col min="5" max="5" width="18.83203125" style="16" customWidth="1"/>
    <col min="6" max="6" width="13.5" style="16" customWidth="1"/>
    <col min="7" max="7" width="16.83203125" style="206" customWidth="1"/>
    <col min="8" max="8" width="3.5" style="206" customWidth="1"/>
    <col min="9" max="9" width="47.83203125" style="16" customWidth="1"/>
    <col min="10" max="11" width="12.6640625" style="16" customWidth="1"/>
    <col min="12" max="16384" width="9.1640625" style="16"/>
  </cols>
  <sheetData>
    <row r="1" spans="1:11" s="604" customFormat="1" ht="18" customHeight="1" x14ac:dyDescent="0.25">
      <c r="A1" s="847" t="s">
        <v>454</v>
      </c>
      <c r="B1" s="847"/>
      <c r="C1" s="847"/>
      <c r="D1" s="847"/>
      <c r="E1" s="847"/>
      <c r="F1" s="847"/>
      <c r="G1" s="847"/>
      <c r="H1" s="564"/>
      <c r="I1" s="824" t="s">
        <v>350</v>
      </c>
      <c r="J1" s="824"/>
      <c r="K1" s="824"/>
    </row>
    <row r="2" spans="1:11" s="604" customFormat="1" ht="12.75" customHeight="1" x14ac:dyDescent="0.25">
      <c r="A2" s="448"/>
      <c r="B2" s="605"/>
      <c r="C2" s="605"/>
      <c r="D2" s="605"/>
      <c r="E2" s="605"/>
      <c r="F2" s="605"/>
      <c r="G2" s="606"/>
      <c r="H2" s="606"/>
    </row>
    <row r="3" spans="1:11" s="237" customFormat="1" ht="12.75" customHeight="1" x14ac:dyDescent="0.2">
      <c r="A3" s="838" t="s">
        <v>84</v>
      </c>
      <c r="B3" s="838" t="s">
        <v>195</v>
      </c>
      <c r="C3" s="966" t="s">
        <v>168</v>
      </c>
      <c r="D3" s="966"/>
      <c r="E3" s="966"/>
      <c r="F3" s="966"/>
      <c r="G3" s="966"/>
      <c r="H3" s="144"/>
    </row>
    <row r="4" spans="1:11" s="237" customFormat="1" ht="12.75" customHeight="1" x14ac:dyDescent="0.2">
      <c r="A4" s="967"/>
      <c r="B4" s="967"/>
      <c r="C4" s="969" t="s">
        <v>38</v>
      </c>
      <c r="D4" s="971" t="s">
        <v>196</v>
      </c>
      <c r="E4" s="971" t="s">
        <v>197</v>
      </c>
      <c r="F4" s="971" t="s">
        <v>198</v>
      </c>
      <c r="G4" s="971" t="s">
        <v>199</v>
      </c>
      <c r="H4" s="607"/>
    </row>
    <row r="5" spans="1:11" s="237" customFormat="1" ht="12.75" x14ac:dyDescent="0.2">
      <c r="A5" s="967"/>
      <c r="B5" s="967"/>
      <c r="C5" s="970"/>
      <c r="D5" s="972"/>
      <c r="E5" s="972"/>
      <c r="F5" s="972"/>
      <c r="G5" s="972"/>
      <c r="H5" s="608"/>
    </row>
    <row r="6" spans="1:11" s="237" customFormat="1" ht="12.75" x14ac:dyDescent="0.2">
      <c r="A6" s="968"/>
      <c r="B6" s="968"/>
      <c r="C6" s="609" t="s">
        <v>42</v>
      </c>
      <c r="D6" s="609" t="s">
        <v>39</v>
      </c>
      <c r="E6" s="609" t="s">
        <v>40</v>
      </c>
      <c r="F6" s="609" t="s">
        <v>47</v>
      </c>
      <c r="G6" s="610" t="s">
        <v>41</v>
      </c>
      <c r="H6" s="230"/>
    </row>
    <row r="7" spans="1:11" s="237" customFormat="1" ht="12.75" x14ac:dyDescent="0.2">
      <c r="A7" s="235"/>
      <c r="B7" s="144"/>
      <c r="C7" s="228"/>
      <c r="D7" s="228"/>
      <c r="E7" s="228"/>
      <c r="F7" s="228"/>
      <c r="G7" s="230"/>
      <c r="H7" s="230"/>
    </row>
    <row r="8" spans="1:11" s="237" customFormat="1" ht="12.75" x14ac:dyDescent="0.2">
      <c r="A8" s="611" t="s">
        <v>282</v>
      </c>
      <c r="B8" s="144"/>
      <c r="C8" s="228"/>
      <c r="D8" s="228"/>
      <c r="E8" s="228"/>
      <c r="F8" s="228"/>
      <c r="G8" s="230"/>
      <c r="H8" s="230"/>
    </row>
    <row r="9" spans="1:11" s="237" customFormat="1" ht="12.75" x14ac:dyDescent="0.2">
      <c r="A9" s="235"/>
      <c r="B9" s="144"/>
      <c r="C9" s="228"/>
      <c r="D9" s="228"/>
      <c r="E9" s="228"/>
      <c r="F9" s="228"/>
      <c r="G9" s="230"/>
      <c r="H9" s="230"/>
    </row>
    <row r="10" spans="1:11" s="237" customFormat="1" ht="12.75" x14ac:dyDescent="0.2">
      <c r="A10" s="235" t="s">
        <v>20</v>
      </c>
      <c r="B10" s="234">
        <v>867</v>
      </c>
      <c r="C10" s="234">
        <v>32</v>
      </c>
      <c r="D10" s="234">
        <v>729</v>
      </c>
      <c r="E10" s="234">
        <v>48</v>
      </c>
      <c r="F10" s="234">
        <v>0</v>
      </c>
      <c r="G10" s="234">
        <v>58</v>
      </c>
      <c r="H10" s="234"/>
    </row>
    <row r="11" spans="1:11" s="237" customFormat="1" ht="12.75" x14ac:dyDescent="0.2">
      <c r="A11" s="235"/>
      <c r="B11" s="240"/>
      <c r="C11" s="240"/>
      <c r="D11" s="240"/>
      <c r="E11" s="240"/>
      <c r="F11" s="719"/>
      <c r="G11" s="240"/>
      <c r="H11" s="240"/>
    </row>
    <row r="12" spans="1:11" s="237" customFormat="1" ht="12.75" x14ac:dyDescent="0.2">
      <c r="A12" s="249" t="s">
        <v>21</v>
      </c>
      <c r="B12" s="105">
        <v>85</v>
      </c>
      <c r="C12" s="105">
        <v>1</v>
      </c>
      <c r="D12" s="105">
        <v>82</v>
      </c>
      <c r="E12" s="105">
        <v>1</v>
      </c>
      <c r="F12" s="105">
        <v>0</v>
      </c>
      <c r="G12" s="105">
        <v>1</v>
      </c>
      <c r="H12" s="105"/>
    </row>
    <row r="13" spans="1:11" s="237" customFormat="1" ht="12.75" x14ac:dyDescent="0.2">
      <c r="A13" s="249" t="s">
        <v>22</v>
      </c>
      <c r="B13" s="105">
        <v>10</v>
      </c>
      <c r="C13" s="105">
        <v>0</v>
      </c>
      <c r="D13" s="105">
        <v>8</v>
      </c>
      <c r="E13" s="105">
        <v>1</v>
      </c>
      <c r="F13" s="105">
        <v>0</v>
      </c>
      <c r="G13" s="105">
        <v>1</v>
      </c>
      <c r="H13" s="105"/>
    </row>
    <row r="14" spans="1:11" s="237" customFormat="1" ht="12.75" x14ac:dyDescent="0.2">
      <c r="A14" s="249" t="s">
        <v>23</v>
      </c>
      <c r="B14" s="105">
        <v>17</v>
      </c>
      <c r="C14" s="105">
        <v>1</v>
      </c>
      <c r="D14" s="105">
        <v>14</v>
      </c>
      <c r="E14" s="105">
        <v>1</v>
      </c>
      <c r="F14" s="105">
        <v>0</v>
      </c>
      <c r="G14" s="105">
        <v>1</v>
      </c>
      <c r="H14" s="105"/>
    </row>
    <row r="15" spans="1:11" s="237" customFormat="1" ht="12.75" x14ac:dyDescent="0.2">
      <c r="A15" s="249" t="s">
        <v>24</v>
      </c>
      <c r="B15" s="105">
        <v>45</v>
      </c>
      <c r="C15" s="105">
        <v>1</v>
      </c>
      <c r="D15" s="105">
        <v>34</v>
      </c>
      <c r="E15" s="105">
        <v>3</v>
      </c>
      <c r="F15" s="105">
        <v>0</v>
      </c>
      <c r="G15" s="105">
        <v>7</v>
      </c>
      <c r="H15" s="105"/>
    </row>
    <row r="16" spans="1:11" s="237" customFormat="1" ht="12.75" x14ac:dyDescent="0.2">
      <c r="A16" s="249" t="s">
        <v>25</v>
      </c>
      <c r="B16" s="105">
        <v>50</v>
      </c>
      <c r="C16" s="105">
        <v>0</v>
      </c>
      <c r="D16" s="105">
        <v>35</v>
      </c>
      <c r="E16" s="105">
        <v>7</v>
      </c>
      <c r="F16" s="105">
        <v>0</v>
      </c>
      <c r="G16" s="105">
        <v>8</v>
      </c>
      <c r="H16" s="105"/>
    </row>
    <row r="17" spans="1:16" s="237" customFormat="1" ht="12.75" x14ac:dyDescent="0.2">
      <c r="A17" s="249" t="s">
        <v>26</v>
      </c>
      <c r="B17" s="105">
        <v>68</v>
      </c>
      <c r="C17" s="105">
        <v>3</v>
      </c>
      <c r="D17" s="105">
        <v>56</v>
      </c>
      <c r="E17" s="105">
        <v>5</v>
      </c>
      <c r="F17" s="105">
        <v>0</v>
      </c>
      <c r="G17" s="105">
        <v>4</v>
      </c>
      <c r="H17" s="105"/>
    </row>
    <row r="18" spans="1:16" s="237" customFormat="1" ht="12.75" x14ac:dyDescent="0.2">
      <c r="A18" s="249" t="s">
        <v>90</v>
      </c>
      <c r="B18" s="105">
        <v>257</v>
      </c>
      <c r="C18" s="105">
        <v>13</v>
      </c>
      <c r="D18" s="105">
        <v>233</v>
      </c>
      <c r="E18" s="105">
        <v>6</v>
      </c>
      <c r="F18" s="105">
        <v>0</v>
      </c>
      <c r="G18" s="105">
        <v>5</v>
      </c>
      <c r="H18" s="105"/>
    </row>
    <row r="19" spans="1:16" s="237" customFormat="1" ht="12.75" x14ac:dyDescent="0.2">
      <c r="A19" s="249" t="s">
        <v>65</v>
      </c>
      <c r="B19" s="105">
        <v>29</v>
      </c>
      <c r="C19" s="105">
        <v>1</v>
      </c>
      <c r="D19" s="105">
        <v>18</v>
      </c>
      <c r="E19" s="105">
        <v>2</v>
      </c>
      <c r="F19" s="105">
        <v>0</v>
      </c>
      <c r="G19" s="105">
        <v>8</v>
      </c>
      <c r="H19" s="105"/>
    </row>
    <row r="20" spans="1:16" s="237" customFormat="1" ht="12.75" x14ac:dyDescent="0.2">
      <c r="A20" s="249" t="s">
        <v>27</v>
      </c>
      <c r="B20" s="105">
        <v>113</v>
      </c>
      <c r="C20" s="105">
        <v>1</v>
      </c>
      <c r="D20" s="105">
        <v>107</v>
      </c>
      <c r="E20" s="105">
        <v>1</v>
      </c>
      <c r="F20" s="105">
        <v>0</v>
      </c>
      <c r="G20" s="105">
        <v>4</v>
      </c>
      <c r="H20" s="105"/>
    </row>
    <row r="21" spans="1:16" s="237" customFormat="1" ht="12.75" x14ac:dyDescent="0.2">
      <c r="A21" s="249" t="s">
        <v>28</v>
      </c>
      <c r="B21" s="105">
        <v>128</v>
      </c>
      <c r="C21" s="105">
        <v>8</v>
      </c>
      <c r="D21" s="105">
        <v>88</v>
      </c>
      <c r="E21" s="105">
        <v>15</v>
      </c>
      <c r="F21" s="105">
        <v>0</v>
      </c>
      <c r="G21" s="105">
        <v>17</v>
      </c>
      <c r="H21" s="105"/>
    </row>
    <row r="22" spans="1:16" s="237" customFormat="1" ht="12.75" x14ac:dyDescent="0.2">
      <c r="A22" s="249" t="s">
        <v>29</v>
      </c>
      <c r="B22" s="105">
        <v>1</v>
      </c>
      <c r="C22" s="105">
        <v>0</v>
      </c>
      <c r="D22" s="105">
        <v>0</v>
      </c>
      <c r="E22" s="105">
        <v>1</v>
      </c>
      <c r="F22" s="105">
        <v>0</v>
      </c>
      <c r="G22" s="105">
        <v>0</v>
      </c>
      <c r="H22" s="105"/>
    </row>
    <row r="23" spans="1:16" s="237" customFormat="1" ht="12.75" x14ac:dyDescent="0.2">
      <c r="A23" s="249" t="s">
        <v>30</v>
      </c>
      <c r="B23" s="105">
        <v>1</v>
      </c>
      <c r="C23" s="105">
        <v>0</v>
      </c>
      <c r="D23" s="105">
        <v>1</v>
      </c>
      <c r="E23" s="105">
        <v>0</v>
      </c>
      <c r="F23" s="105">
        <v>0</v>
      </c>
      <c r="G23" s="105">
        <v>0</v>
      </c>
      <c r="H23" s="105"/>
    </row>
    <row r="24" spans="1:16" s="237" customFormat="1" ht="12.75" x14ac:dyDescent="0.2">
      <c r="A24" s="249" t="s">
        <v>31</v>
      </c>
      <c r="B24" s="105">
        <v>62</v>
      </c>
      <c r="C24" s="105">
        <v>3</v>
      </c>
      <c r="D24" s="105">
        <v>53</v>
      </c>
      <c r="E24" s="105">
        <v>5</v>
      </c>
      <c r="F24" s="105">
        <v>0</v>
      </c>
      <c r="G24" s="105">
        <v>1</v>
      </c>
      <c r="H24" s="105"/>
    </row>
    <row r="25" spans="1:16" s="237" customFormat="1" ht="12.75" x14ac:dyDescent="0.2">
      <c r="A25" s="249" t="s">
        <v>32</v>
      </c>
      <c r="B25" s="105">
        <v>1</v>
      </c>
      <c r="C25" s="105">
        <v>0</v>
      </c>
      <c r="D25" s="105">
        <v>0</v>
      </c>
      <c r="E25" s="105">
        <v>0</v>
      </c>
      <c r="F25" s="105">
        <v>0</v>
      </c>
      <c r="G25" s="105">
        <v>1</v>
      </c>
      <c r="H25" s="105"/>
    </row>
    <row r="26" spans="1:16" s="237" customFormat="1" ht="12.75" x14ac:dyDescent="0.2">
      <c r="A26" s="249"/>
      <c r="B26" s="105"/>
      <c r="C26" s="105"/>
      <c r="D26" s="105"/>
      <c r="E26" s="105"/>
      <c r="F26" s="105"/>
      <c r="G26" s="105"/>
      <c r="H26" s="105"/>
    </row>
    <row r="27" spans="1:16" s="237" customFormat="1" ht="12.75" x14ac:dyDescent="0.2">
      <c r="A27" s="611" t="s">
        <v>280</v>
      </c>
      <c r="B27" s="144"/>
      <c r="C27" s="228"/>
      <c r="D27" s="228"/>
      <c r="E27" s="228"/>
      <c r="F27" s="228"/>
      <c r="G27" s="230"/>
      <c r="H27" s="230"/>
    </row>
    <row r="28" spans="1:16" s="237" customFormat="1" ht="12.75" x14ac:dyDescent="0.2">
      <c r="A28" s="235"/>
      <c r="B28" s="144"/>
      <c r="C28" s="228"/>
      <c r="D28" s="228"/>
      <c r="E28" s="228"/>
      <c r="F28" s="228"/>
      <c r="G28" s="230"/>
      <c r="H28" s="230"/>
    </row>
    <row r="29" spans="1:16" s="237" customFormat="1" ht="19.5" customHeight="1" x14ac:dyDescent="0.2">
      <c r="A29" s="235" t="s">
        <v>20</v>
      </c>
      <c r="B29" s="234">
        <v>867</v>
      </c>
      <c r="C29" s="234">
        <v>663</v>
      </c>
      <c r="D29" s="234">
        <v>129</v>
      </c>
      <c r="E29" s="234">
        <v>48</v>
      </c>
      <c r="F29" s="234">
        <v>0</v>
      </c>
      <c r="G29" s="234">
        <v>27</v>
      </c>
      <c r="H29" s="234"/>
      <c r="I29" s="104"/>
      <c r="J29" s="104"/>
      <c r="K29" s="104"/>
      <c r="L29" s="568"/>
      <c r="M29" s="568"/>
      <c r="N29" s="568"/>
      <c r="O29" s="568"/>
      <c r="P29" s="568"/>
    </row>
    <row r="30" spans="1:16" s="237" customFormat="1" ht="9" customHeight="1" x14ac:dyDescent="0.2">
      <c r="A30" s="235"/>
      <c r="B30" s="240"/>
      <c r="C30" s="240"/>
      <c r="D30" s="240"/>
      <c r="E30" s="240"/>
      <c r="F30" s="719"/>
      <c r="G30" s="240"/>
      <c r="H30" s="240"/>
      <c r="I30" s="105"/>
      <c r="J30" s="612"/>
      <c r="K30" s="568"/>
      <c r="L30" s="568"/>
      <c r="M30" s="568"/>
      <c r="N30" s="568"/>
      <c r="O30" s="568"/>
      <c r="P30" s="568"/>
    </row>
    <row r="31" spans="1:16" s="568" customFormat="1" ht="12.75" x14ac:dyDescent="0.2">
      <c r="A31" s="249" t="s">
        <v>21</v>
      </c>
      <c r="B31" s="105">
        <v>85</v>
      </c>
      <c r="C31" s="105">
        <v>73</v>
      </c>
      <c r="D31" s="105">
        <v>11</v>
      </c>
      <c r="E31" s="105">
        <v>1</v>
      </c>
      <c r="F31" s="105">
        <v>0</v>
      </c>
      <c r="G31" s="105">
        <v>0</v>
      </c>
      <c r="H31" s="105"/>
      <c r="I31" s="105"/>
    </row>
    <row r="32" spans="1:16" s="568" customFormat="1" ht="12.75" x14ac:dyDescent="0.2">
      <c r="A32" s="249" t="s">
        <v>22</v>
      </c>
      <c r="B32" s="105">
        <v>10</v>
      </c>
      <c r="C32" s="105">
        <v>8</v>
      </c>
      <c r="D32" s="105">
        <v>1</v>
      </c>
      <c r="E32" s="105">
        <v>1</v>
      </c>
      <c r="F32" s="105">
        <v>0</v>
      </c>
      <c r="G32" s="105">
        <v>0</v>
      </c>
      <c r="H32" s="105"/>
      <c r="I32" s="105"/>
    </row>
    <row r="33" spans="1:9" s="568" customFormat="1" ht="12.75" x14ac:dyDescent="0.2">
      <c r="A33" s="249" t="s">
        <v>23</v>
      </c>
      <c r="B33" s="105">
        <v>17</v>
      </c>
      <c r="C33" s="105">
        <v>10</v>
      </c>
      <c r="D33" s="105">
        <v>5</v>
      </c>
      <c r="E33" s="105">
        <v>1</v>
      </c>
      <c r="F33" s="105">
        <v>0</v>
      </c>
      <c r="G33" s="105">
        <v>1</v>
      </c>
      <c r="H33" s="105"/>
      <c r="I33" s="105"/>
    </row>
    <row r="34" spans="1:9" s="568" customFormat="1" ht="12.75" x14ac:dyDescent="0.2">
      <c r="A34" s="249" t="s">
        <v>24</v>
      </c>
      <c r="B34" s="105">
        <v>45</v>
      </c>
      <c r="C34" s="105">
        <v>36</v>
      </c>
      <c r="D34" s="105">
        <v>4</v>
      </c>
      <c r="E34" s="105">
        <v>3</v>
      </c>
      <c r="F34" s="105">
        <v>0</v>
      </c>
      <c r="G34" s="105">
        <v>2</v>
      </c>
      <c r="H34" s="105"/>
      <c r="I34" s="105"/>
    </row>
    <row r="35" spans="1:9" s="568" customFormat="1" ht="12.75" x14ac:dyDescent="0.2">
      <c r="A35" s="249" t="s">
        <v>25</v>
      </c>
      <c r="B35" s="105">
        <v>50</v>
      </c>
      <c r="C35" s="105">
        <v>36</v>
      </c>
      <c r="D35" s="105">
        <v>4</v>
      </c>
      <c r="E35" s="105">
        <v>7</v>
      </c>
      <c r="F35" s="105">
        <v>0</v>
      </c>
      <c r="G35" s="105">
        <v>3</v>
      </c>
      <c r="H35" s="105"/>
      <c r="I35" s="105"/>
    </row>
    <row r="36" spans="1:9" s="568" customFormat="1" ht="12.75" x14ac:dyDescent="0.2">
      <c r="A36" s="249" t="s">
        <v>26</v>
      </c>
      <c r="B36" s="105">
        <v>68</v>
      </c>
      <c r="C36" s="105">
        <v>54</v>
      </c>
      <c r="D36" s="105">
        <v>6</v>
      </c>
      <c r="E36" s="105">
        <v>5</v>
      </c>
      <c r="F36" s="105">
        <v>0</v>
      </c>
      <c r="G36" s="105">
        <v>3</v>
      </c>
      <c r="H36" s="105"/>
      <c r="I36" s="105"/>
    </row>
    <row r="37" spans="1:9" s="568" customFormat="1" ht="12.75" x14ac:dyDescent="0.2">
      <c r="A37" s="249" t="s">
        <v>90</v>
      </c>
      <c r="B37" s="105">
        <v>257</v>
      </c>
      <c r="C37" s="105">
        <v>203</v>
      </c>
      <c r="D37" s="105">
        <v>45</v>
      </c>
      <c r="E37" s="105">
        <v>6</v>
      </c>
      <c r="F37" s="105">
        <v>0</v>
      </c>
      <c r="G37" s="105">
        <v>3</v>
      </c>
      <c r="H37" s="105"/>
      <c r="I37" s="105"/>
    </row>
    <row r="38" spans="1:9" s="568" customFormat="1" ht="12.75" x14ac:dyDescent="0.2">
      <c r="A38" s="249" t="s">
        <v>65</v>
      </c>
      <c r="B38" s="105">
        <v>29</v>
      </c>
      <c r="C38" s="105">
        <v>14</v>
      </c>
      <c r="D38" s="105">
        <v>6</v>
      </c>
      <c r="E38" s="105">
        <v>2</v>
      </c>
      <c r="F38" s="105">
        <v>0</v>
      </c>
      <c r="G38" s="105">
        <v>7</v>
      </c>
      <c r="H38" s="105"/>
      <c r="I38" s="105"/>
    </row>
    <row r="39" spans="1:9" s="568" customFormat="1" ht="12.75" x14ac:dyDescent="0.2">
      <c r="A39" s="249" t="s">
        <v>27</v>
      </c>
      <c r="B39" s="105">
        <v>113</v>
      </c>
      <c r="C39" s="105">
        <v>87</v>
      </c>
      <c r="D39" s="105">
        <v>21</v>
      </c>
      <c r="E39" s="105">
        <v>1</v>
      </c>
      <c r="F39" s="105">
        <v>0</v>
      </c>
      <c r="G39" s="105">
        <v>4</v>
      </c>
      <c r="H39" s="105"/>
      <c r="I39" s="105"/>
    </row>
    <row r="40" spans="1:9" s="568" customFormat="1" ht="12.75" x14ac:dyDescent="0.2">
      <c r="A40" s="249" t="s">
        <v>28</v>
      </c>
      <c r="B40" s="105">
        <v>128</v>
      </c>
      <c r="C40" s="105">
        <v>96</v>
      </c>
      <c r="D40" s="105">
        <v>14</v>
      </c>
      <c r="E40" s="105">
        <v>15</v>
      </c>
      <c r="F40" s="105">
        <v>0</v>
      </c>
      <c r="G40" s="105">
        <v>3</v>
      </c>
      <c r="H40" s="105"/>
      <c r="I40" s="105"/>
    </row>
    <row r="41" spans="1:9" s="568" customFormat="1" ht="12.75" x14ac:dyDescent="0.2">
      <c r="A41" s="249" t="s">
        <v>29</v>
      </c>
      <c r="B41" s="105">
        <v>1</v>
      </c>
      <c r="C41" s="105">
        <v>0</v>
      </c>
      <c r="D41" s="105">
        <v>0</v>
      </c>
      <c r="E41" s="105">
        <v>1</v>
      </c>
      <c r="F41" s="105">
        <v>0</v>
      </c>
      <c r="G41" s="105">
        <v>0</v>
      </c>
      <c r="H41" s="105"/>
      <c r="I41" s="105"/>
    </row>
    <row r="42" spans="1:9" s="568" customFormat="1" ht="12.75" x14ac:dyDescent="0.2">
      <c r="A42" s="249" t="s">
        <v>30</v>
      </c>
      <c r="B42" s="105">
        <v>1</v>
      </c>
      <c r="C42" s="105">
        <v>1</v>
      </c>
      <c r="D42" s="105">
        <v>0</v>
      </c>
      <c r="E42" s="105">
        <v>0</v>
      </c>
      <c r="F42" s="105">
        <v>0</v>
      </c>
      <c r="G42" s="105">
        <v>0</v>
      </c>
      <c r="H42" s="105"/>
      <c r="I42" s="105"/>
    </row>
    <row r="43" spans="1:9" s="568" customFormat="1" ht="12.75" x14ac:dyDescent="0.2">
      <c r="A43" s="249" t="s">
        <v>31</v>
      </c>
      <c r="B43" s="105">
        <v>62</v>
      </c>
      <c r="C43" s="105">
        <v>44</v>
      </c>
      <c r="D43" s="105">
        <v>12</v>
      </c>
      <c r="E43" s="105">
        <v>5</v>
      </c>
      <c r="F43" s="105">
        <v>0</v>
      </c>
      <c r="G43" s="105">
        <v>1</v>
      </c>
      <c r="H43" s="105"/>
      <c r="I43" s="105"/>
    </row>
    <row r="44" spans="1:9" s="568" customFormat="1" ht="12.75" x14ac:dyDescent="0.2">
      <c r="A44" s="249" t="s">
        <v>32</v>
      </c>
      <c r="B44" s="105">
        <v>1</v>
      </c>
      <c r="C44" s="105">
        <v>1</v>
      </c>
      <c r="D44" s="105">
        <v>0</v>
      </c>
      <c r="E44" s="105">
        <v>0</v>
      </c>
      <c r="F44" s="105">
        <v>0</v>
      </c>
      <c r="G44" s="105">
        <v>0</v>
      </c>
      <c r="H44" s="105"/>
      <c r="I44" s="105"/>
    </row>
    <row r="45" spans="1:9" s="568" customFormat="1" ht="6" customHeight="1" x14ac:dyDescent="0.2">
      <c r="A45" s="613"/>
      <c r="B45" s="613"/>
      <c r="C45" s="613"/>
      <c r="D45" s="613"/>
      <c r="E45" s="613"/>
      <c r="F45" s="613"/>
      <c r="G45" s="613"/>
      <c r="H45" s="228"/>
    </row>
    <row r="46" spans="1:9" ht="13.5" customHeight="1" x14ac:dyDescent="0.2">
      <c r="B46" s="21"/>
      <c r="C46" s="21"/>
      <c r="D46" s="21"/>
      <c r="E46" s="21"/>
      <c r="F46" s="21"/>
      <c r="G46" s="21"/>
      <c r="H46" s="21"/>
    </row>
    <row r="47" spans="1:9" s="563" customFormat="1" ht="11.25" customHeight="1" x14ac:dyDescent="0.2">
      <c r="A47" s="124" t="s">
        <v>191</v>
      </c>
      <c r="B47" s="125"/>
      <c r="C47" s="125"/>
      <c r="D47" s="125"/>
      <c r="E47" s="125"/>
      <c r="F47" s="125"/>
      <c r="G47" s="125"/>
      <c r="H47" s="125"/>
    </row>
    <row r="48" spans="1:9" s="563" customFormat="1" ht="11.25" customHeight="1" x14ac:dyDescent="0.2">
      <c r="A48" s="871" t="s">
        <v>1037</v>
      </c>
      <c r="B48" s="871"/>
      <c r="C48" s="871"/>
      <c r="D48" s="871"/>
      <c r="E48" s="871"/>
      <c r="F48" s="871"/>
      <c r="G48" s="871"/>
      <c r="H48" s="560"/>
    </row>
    <row r="49" spans="1:8" s="563" customFormat="1" ht="11.25" customHeight="1" x14ac:dyDescent="0.2">
      <c r="A49" s="871"/>
      <c r="B49" s="871"/>
      <c r="C49" s="871"/>
      <c r="D49" s="871"/>
      <c r="E49" s="871"/>
      <c r="F49" s="871"/>
      <c r="G49" s="871"/>
      <c r="H49" s="560"/>
    </row>
    <row r="50" spans="1:8" s="563" customFormat="1" ht="11.25" customHeight="1" x14ac:dyDescent="0.2">
      <c r="A50" s="871"/>
      <c r="B50" s="871"/>
      <c r="C50" s="871"/>
      <c r="D50" s="871"/>
      <c r="E50" s="871"/>
      <c r="F50" s="871"/>
      <c r="G50" s="871"/>
      <c r="H50" s="560"/>
    </row>
    <row r="51" spans="1:8" s="563" customFormat="1" ht="11.25" customHeight="1" x14ac:dyDescent="0.2">
      <c r="A51" s="871"/>
      <c r="B51" s="871"/>
      <c r="C51" s="871"/>
      <c r="D51" s="871"/>
      <c r="E51" s="871"/>
      <c r="F51" s="871"/>
      <c r="G51" s="871"/>
      <c r="H51" s="561"/>
    </row>
    <row r="52" spans="1:8" s="563" customFormat="1" ht="11.25" customHeight="1" x14ac:dyDescent="0.2">
      <c r="A52" s="871"/>
      <c r="B52" s="871"/>
      <c r="C52" s="871"/>
      <c r="D52" s="871"/>
      <c r="E52" s="871"/>
      <c r="F52" s="871"/>
      <c r="G52" s="871"/>
      <c r="H52" s="560"/>
    </row>
    <row r="53" spans="1:8" s="803" customFormat="1" ht="11.25" customHeight="1" x14ac:dyDescent="0.2">
      <c r="A53" s="871"/>
      <c r="B53" s="871"/>
      <c r="C53" s="871"/>
      <c r="D53" s="871"/>
      <c r="E53" s="871"/>
      <c r="F53" s="871"/>
      <c r="G53" s="871"/>
      <c r="H53" s="560"/>
    </row>
    <row r="54" spans="1:8" s="803" customFormat="1" ht="11.25" customHeight="1" x14ac:dyDescent="0.2">
      <c r="A54" s="871"/>
      <c r="B54" s="871"/>
      <c r="C54" s="871"/>
      <c r="D54" s="871"/>
      <c r="E54" s="871"/>
      <c r="F54" s="871"/>
      <c r="G54" s="871"/>
      <c r="H54" s="560"/>
    </row>
    <row r="55" spans="1:8" s="803" customFormat="1" ht="11.25" customHeight="1" x14ac:dyDescent="0.2">
      <c r="A55" s="871"/>
      <c r="B55" s="871"/>
      <c r="C55" s="871"/>
      <c r="D55" s="871"/>
      <c r="E55" s="871"/>
      <c r="F55" s="871"/>
      <c r="G55" s="871"/>
      <c r="H55" s="560"/>
    </row>
    <row r="56" spans="1:8" s="563" customFormat="1" ht="11.25" customHeight="1" x14ac:dyDescent="0.2">
      <c r="A56" s="867" t="s">
        <v>455</v>
      </c>
      <c r="B56" s="868"/>
      <c r="C56" s="868"/>
      <c r="D56" s="868"/>
      <c r="E56" s="868"/>
      <c r="F56" s="868"/>
      <c r="G56" s="868"/>
      <c r="H56" s="561"/>
    </row>
    <row r="57" spans="1:8" s="563" customFormat="1" ht="11.25" customHeight="1" x14ac:dyDescent="0.2">
      <c r="A57" s="614"/>
      <c r="B57" s="125"/>
      <c r="C57" s="125"/>
      <c r="D57" s="125"/>
      <c r="E57" s="125"/>
      <c r="F57" s="125"/>
      <c r="G57" s="125"/>
      <c r="H57" s="125"/>
    </row>
    <row r="58" spans="1:8" s="563" customFormat="1" x14ac:dyDescent="0.2">
      <c r="A58" s="562" t="s">
        <v>433</v>
      </c>
      <c r="B58" s="615"/>
      <c r="C58" s="615"/>
      <c r="D58" s="615"/>
      <c r="E58" s="615"/>
      <c r="F58" s="615"/>
      <c r="G58" s="615"/>
      <c r="H58" s="615"/>
    </row>
    <row r="59" spans="1:8" s="563" customFormat="1" ht="11.25" customHeight="1" x14ac:dyDescent="0.2">
      <c r="B59" s="615"/>
      <c r="C59" s="615"/>
      <c r="D59" s="615"/>
      <c r="E59" s="615"/>
      <c r="F59" s="615"/>
      <c r="G59" s="615"/>
      <c r="H59" s="615"/>
    </row>
  </sheetData>
  <mergeCells count="12">
    <mergeCell ref="A56:G56"/>
    <mergeCell ref="I1:K1"/>
    <mergeCell ref="A1:G1"/>
    <mergeCell ref="C3:G3"/>
    <mergeCell ref="A3:A6"/>
    <mergeCell ref="B3:B6"/>
    <mergeCell ref="C4:C5"/>
    <mergeCell ref="D4:D5"/>
    <mergeCell ref="E4:E5"/>
    <mergeCell ref="F4:F5"/>
    <mergeCell ref="G4:G5"/>
    <mergeCell ref="A48:G55"/>
  </mergeCells>
  <phoneticPr fontId="19" type="noConversion"/>
  <hyperlinks>
    <hyperlink ref="I1:K1" location="Contents!A1" display="Back to contents"/>
  </hyperlinks>
  <printOptions horizontalCentered="1"/>
  <pageMargins left="0.39370078740157483" right="0.39370078740157483" top="0.78740157480314965" bottom="0.78740157480314965" header="0.38" footer="0"/>
  <pageSetup paperSize="9" scale="90"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4"/>
  <sheetViews>
    <sheetView showGridLines="0" zoomScaleNormal="100" workbookViewId="0">
      <pane xSplit="31470" topLeftCell="G1"/>
      <selection sqref="A1:N1"/>
      <selection pane="topRight" sqref="A1:N1"/>
    </sheetView>
  </sheetViews>
  <sheetFormatPr defaultColWidth="9.1640625" defaultRowHeight="11.25" customHeight="1" x14ac:dyDescent="0.2"/>
  <cols>
    <col min="1" max="1" width="27.6640625" style="2" customWidth="1"/>
    <col min="2" max="2" width="15" style="2" customWidth="1"/>
    <col min="3" max="3" width="15.5" style="2" bestFit="1" customWidth="1"/>
    <col min="4" max="4" width="15.83203125" style="2" bestFit="1" customWidth="1"/>
    <col min="5" max="8" width="15.83203125" style="2" customWidth="1"/>
    <col min="9" max="9" width="12.6640625" style="2" customWidth="1"/>
    <col min="10" max="10" width="14.1640625" style="2" bestFit="1" customWidth="1"/>
    <col min="11" max="11" width="13.5" style="2" customWidth="1"/>
    <col min="12" max="12" width="13.33203125" style="2" customWidth="1"/>
    <col min="13" max="13" width="12.33203125" style="3" bestFit="1" customWidth="1"/>
    <col min="14" max="14" width="12" style="2" customWidth="1"/>
    <col min="15" max="15" width="2.1640625" style="2" customWidth="1"/>
    <col min="16" max="16384" width="9.1640625" style="2"/>
  </cols>
  <sheetData>
    <row r="1" spans="1:18" ht="18" customHeight="1" x14ac:dyDescent="0.2">
      <c r="A1" s="853" t="s">
        <v>456</v>
      </c>
      <c r="B1" s="853"/>
      <c r="C1" s="853"/>
      <c r="D1" s="853"/>
      <c r="E1" s="853"/>
      <c r="F1" s="853"/>
      <c r="G1" s="853"/>
      <c r="H1" s="853"/>
      <c r="I1" s="853"/>
      <c r="J1" s="853"/>
      <c r="K1" s="853"/>
      <c r="P1" s="852" t="s">
        <v>350</v>
      </c>
      <c r="Q1" s="852"/>
      <c r="R1" s="852"/>
    </row>
    <row r="2" spans="1:18" ht="15" x14ac:dyDescent="0.2">
      <c r="A2" s="14"/>
      <c r="B2" s="14"/>
      <c r="C2" s="14"/>
      <c r="D2" s="14"/>
      <c r="E2" s="14"/>
      <c r="F2" s="14"/>
      <c r="G2" s="14"/>
      <c r="H2" s="14"/>
      <c r="I2" s="26"/>
      <c r="J2" s="26"/>
      <c r="K2" s="14"/>
      <c r="L2" s="14"/>
      <c r="M2" s="26"/>
    </row>
    <row r="3" spans="1:18" s="111" customFormat="1" ht="23.25" customHeight="1" x14ac:dyDescent="0.2">
      <c r="A3" s="974" t="s">
        <v>84</v>
      </c>
      <c r="B3" s="887" t="s">
        <v>147</v>
      </c>
      <c r="C3" s="887" t="s">
        <v>204</v>
      </c>
      <c r="D3" s="887" t="s">
        <v>35</v>
      </c>
      <c r="E3" s="887" t="s">
        <v>398</v>
      </c>
      <c r="F3" s="887" t="s">
        <v>374</v>
      </c>
      <c r="G3" s="887" t="s">
        <v>375</v>
      </c>
      <c r="H3" s="887" t="s">
        <v>376</v>
      </c>
      <c r="I3" s="982" t="s">
        <v>94</v>
      </c>
      <c r="J3" s="982"/>
      <c r="K3" s="894" t="s">
        <v>37</v>
      </c>
      <c r="L3" s="902" t="s">
        <v>400</v>
      </c>
      <c r="M3" s="902" t="s">
        <v>200</v>
      </c>
      <c r="N3" s="902" t="s">
        <v>48</v>
      </c>
    </row>
    <row r="4" spans="1:18" s="111" customFormat="1" ht="12.75" customHeight="1" x14ac:dyDescent="0.2">
      <c r="A4" s="975"/>
      <c r="B4" s="977"/>
      <c r="C4" s="977"/>
      <c r="D4" s="979"/>
      <c r="E4" s="876"/>
      <c r="F4" s="876"/>
      <c r="G4" s="876"/>
      <c r="H4" s="876"/>
      <c r="I4" s="887" t="s">
        <v>201</v>
      </c>
      <c r="J4" s="379" t="s">
        <v>95</v>
      </c>
      <c r="K4" s="979"/>
      <c r="L4" s="979"/>
      <c r="M4" s="979"/>
      <c r="N4" s="979"/>
    </row>
    <row r="5" spans="1:18" s="111" customFormat="1" ht="12.75" x14ac:dyDescent="0.2">
      <c r="A5" s="975"/>
      <c r="B5" s="977"/>
      <c r="C5" s="977"/>
      <c r="D5" s="979"/>
      <c r="E5" s="876"/>
      <c r="F5" s="876"/>
      <c r="G5" s="876"/>
      <c r="H5" s="876"/>
      <c r="I5" s="977"/>
      <c r="J5" s="876" t="s">
        <v>34</v>
      </c>
      <c r="K5" s="979"/>
      <c r="L5" s="979"/>
      <c r="M5" s="979"/>
      <c r="N5" s="979"/>
    </row>
    <row r="6" spans="1:18" s="111" customFormat="1" ht="22.5" customHeight="1" x14ac:dyDescent="0.2">
      <c r="A6" s="976"/>
      <c r="B6" s="978"/>
      <c r="C6" s="978"/>
      <c r="D6" s="980"/>
      <c r="E6" s="877"/>
      <c r="F6" s="877"/>
      <c r="G6" s="877"/>
      <c r="H6" s="877"/>
      <c r="I6" s="978"/>
      <c r="J6" s="978"/>
      <c r="K6" s="980"/>
      <c r="L6" s="980"/>
      <c r="M6" s="980"/>
      <c r="N6" s="980"/>
    </row>
    <row r="7" spans="1:18" s="78" customFormat="1" ht="23.25" customHeight="1" x14ac:dyDescent="0.2">
      <c r="A7" s="126" t="s">
        <v>20</v>
      </c>
      <c r="B7" s="234">
        <v>867</v>
      </c>
      <c r="C7" s="234">
        <v>473</v>
      </c>
      <c r="D7" s="234">
        <v>362</v>
      </c>
      <c r="E7" s="234">
        <v>650</v>
      </c>
      <c r="F7" s="234">
        <v>43</v>
      </c>
      <c r="G7" s="234">
        <v>114</v>
      </c>
      <c r="H7" s="234">
        <v>765</v>
      </c>
      <c r="I7" s="234">
        <v>426</v>
      </c>
      <c r="J7" s="234">
        <v>154</v>
      </c>
      <c r="K7" s="234">
        <v>123</v>
      </c>
      <c r="L7" s="234">
        <v>28</v>
      </c>
      <c r="M7" s="234">
        <v>25</v>
      </c>
      <c r="N7" s="234">
        <v>112</v>
      </c>
    </row>
    <row r="8" spans="1:18" s="78" customFormat="1" ht="9" customHeight="1" x14ac:dyDescent="0.2">
      <c r="A8" s="126"/>
      <c r="B8" s="240"/>
      <c r="C8" s="236"/>
      <c r="D8" s="236"/>
      <c r="E8" s="236"/>
      <c r="F8" s="236"/>
      <c r="G8" s="236"/>
      <c r="H8" s="236"/>
      <c r="I8" s="236"/>
      <c r="J8" s="236"/>
      <c r="K8" s="236"/>
      <c r="L8" s="236"/>
      <c r="M8" s="236"/>
      <c r="N8" s="236"/>
    </row>
    <row r="9" spans="1:18" s="111" customFormat="1" ht="12.75" x14ac:dyDescent="0.2">
      <c r="A9" s="97" t="s">
        <v>21</v>
      </c>
      <c r="B9" s="105">
        <v>85</v>
      </c>
      <c r="C9" s="105">
        <v>53</v>
      </c>
      <c r="D9" s="105">
        <v>49</v>
      </c>
      <c r="E9" s="105">
        <v>71</v>
      </c>
      <c r="F9" s="105">
        <v>2</v>
      </c>
      <c r="G9" s="105">
        <v>13</v>
      </c>
      <c r="H9" s="105">
        <v>76</v>
      </c>
      <c r="I9" s="105">
        <v>43</v>
      </c>
      <c r="J9" s="105">
        <v>5</v>
      </c>
      <c r="K9" s="105">
        <v>10</v>
      </c>
      <c r="L9" s="105">
        <v>0</v>
      </c>
      <c r="M9" s="105">
        <v>3</v>
      </c>
      <c r="N9" s="105">
        <v>9</v>
      </c>
    </row>
    <row r="10" spans="1:18" s="111" customFormat="1" ht="12.75" x14ac:dyDescent="0.2">
      <c r="A10" s="97" t="s">
        <v>22</v>
      </c>
      <c r="B10" s="105">
        <v>10</v>
      </c>
      <c r="C10" s="105">
        <v>6</v>
      </c>
      <c r="D10" s="105">
        <v>2</v>
      </c>
      <c r="E10" s="105">
        <v>7</v>
      </c>
      <c r="F10" s="105">
        <v>0</v>
      </c>
      <c r="G10" s="105">
        <v>2</v>
      </c>
      <c r="H10" s="105">
        <v>9</v>
      </c>
      <c r="I10" s="105">
        <v>3</v>
      </c>
      <c r="J10" s="105">
        <v>2</v>
      </c>
      <c r="K10" s="105">
        <v>1</v>
      </c>
      <c r="L10" s="105">
        <v>1</v>
      </c>
      <c r="M10" s="105">
        <v>1</v>
      </c>
      <c r="N10" s="105">
        <v>2</v>
      </c>
    </row>
    <row r="11" spans="1:18" s="111" customFormat="1" ht="12.75" x14ac:dyDescent="0.2">
      <c r="A11" s="97" t="s">
        <v>23</v>
      </c>
      <c r="B11" s="105">
        <v>17</v>
      </c>
      <c r="C11" s="105">
        <v>9</v>
      </c>
      <c r="D11" s="105">
        <v>6</v>
      </c>
      <c r="E11" s="105">
        <v>11</v>
      </c>
      <c r="F11" s="105">
        <v>2</v>
      </c>
      <c r="G11" s="105">
        <v>2</v>
      </c>
      <c r="H11" s="105">
        <v>15</v>
      </c>
      <c r="I11" s="105">
        <v>1</v>
      </c>
      <c r="J11" s="105">
        <v>1</v>
      </c>
      <c r="K11" s="105">
        <v>0</v>
      </c>
      <c r="L11" s="105">
        <v>2</v>
      </c>
      <c r="M11" s="105">
        <v>0</v>
      </c>
      <c r="N11" s="105">
        <v>2</v>
      </c>
    </row>
    <row r="12" spans="1:18" s="111" customFormat="1" ht="12.75" x14ac:dyDescent="0.2">
      <c r="A12" s="97" t="s">
        <v>24</v>
      </c>
      <c r="B12" s="105">
        <v>45</v>
      </c>
      <c r="C12" s="105">
        <v>30</v>
      </c>
      <c r="D12" s="105">
        <v>19</v>
      </c>
      <c r="E12" s="105">
        <v>33</v>
      </c>
      <c r="F12" s="105">
        <v>0</v>
      </c>
      <c r="G12" s="105">
        <v>6</v>
      </c>
      <c r="H12" s="105">
        <v>41</v>
      </c>
      <c r="I12" s="105">
        <v>29</v>
      </c>
      <c r="J12" s="105">
        <v>22</v>
      </c>
      <c r="K12" s="105">
        <v>2</v>
      </c>
      <c r="L12" s="105">
        <v>0</v>
      </c>
      <c r="M12" s="105">
        <v>4</v>
      </c>
      <c r="N12" s="105">
        <v>1</v>
      </c>
    </row>
    <row r="13" spans="1:18" s="111" customFormat="1" ht="12.75" x14ac:dyDescent="0.2">
      <c r="A13" s="97" t="s">
        <v>25</v>
      </c>
      <c r="B13" s="105">
        <v>50</v>
      </c>
      <c r="C13" s="105">
        <v>29</v>
      </c>
      <c r="D13" s="105">
        <v>15</v>
      </c>
      <c r="E13" s="105">
        <v>37</v>
      </c>
      <c r="F13" s="105">
        <v>4</v>
      </c>
      <c r="G13" s="105">
        <v>7</v>
      </c>
      <c r="H13" s="105">
        <v>46</v>
      </c>
      <c r="I13" s="105">
        <v>25</v>
      </c>
      <c r="J13" s="105">
        <v>10</v>
      </c>
      <c r="K13" s="105">
        <v>7</v>
      </c>
      <c r="L13" s="105">
        <v>1</v>
      </c>
      <c r="M13" s="105">
        <v>1</v>
      </c>
      <c r="N13" s="105">
        <v>9</v>
      </c>
    </row>
    <row r="14" spans="1:18" s="111" customFormat="1" ht="12.75" x14ac:dyDescent="0.2">
      <c r="A14" s="97" t="s">
        <v>26</v>
      </c>
      <c r="B14" s="105">
        <v>68</v>
      </c>
      <c r="C14" s="105">
        <v>34</v>
      </c>
      <c r="D14" s="105">
        <v>28</v>
      </c>
      <c r="E14" s="105">
        <v>50</v>
      </c>
      <c r="F14" s="105">
        <v>3</v>
      </c>
      <c r="G14" s="105">
        <v>17</v>
      </c>
      <c r="H14" s="105">
        <v>59</v>
      </c>
      <c r="I14" s="105">
        <v>41</v>
      </c>
      <c r="J14" s="105">
        <v>34</v>
      </c>
      <c r="K14" s="105">
        <v>17</v>
      </c>
      <c r="L14" s="105">
        <v>1</v>
      </c>
      <c r="M14" s="105">
        <v>2</v>
      </c>
      <c r="N14" s="105">
        <v>3</v>
      </c>
    </row>
    <row r="15" spans="1:18" s="111" customFormat="1" ht="12.75" x14ac:dyDescent="0.2">
      <c r="A15" s="97" t="s">
        <v>90</v>
      </c>
      <c r="B15" s="105">
        <v>257</v>
      </c>
      <c r="C15" s="105">
        <v>131</v>
      </c>
      <c r="D15" s="105">
        <v>114</v>
      </c>
      <c r="E15" s="105">
        <v>195</v>
      </c>
      <c r="F15" s="105">
        <v>10</v>
      </c>
      <c r="G15" s="105">
        <v>21</v>
      </c>
      <c r="H15" s="105">
        <v>225</v>
      </c>
      <c r="I15" s="105">
        <v>138</v>
      </c>
      <c r="J15" s="105">
        <v>11</v>
      </c>
      <c r="K15" s="105">
        <v>41</v>
      </c>
      <c r="L15" s="105">
        <v>9</v>
      </c>
      <c r="M15" s="105">
        <v>5</v>
      </c>
      <c r="N15" s="105">
        <v>30</v>
      </c>
    </row>
    <row r="16" spans="1:18" s="111" customFormat="1" ht="12.75" x14ac:dyDescent="0.2">
      <c r="A16" s="97" t="s">
        <v>65</v>
      </c>
      <c r="B16" s="105">
        <v>29</v>
      </c>
      <c r="C16" s="105">
        <v>8</v>
      </c>
      <c r="D16" s="105">
        <v>5</v>
      </c>
      <c r="E16" s="105">
        <v>13</v>
      </c>
      <c r="F16" s="105">
        <v>0</v>
      </c>
      <c r="G16" s="105">
        <v>3</v>
      </c>
      <c r="H16" s="105">
        <v>21</v>
      </c>
      <c r="I16" s="105">
        <v>8</v>
      </c>
      <c r="J16" s="105">
        <v>5</v>
      </c>
      <c r="K16" s="105">
        <v>4</v>
      </c>
      <c r="L16" s="105">
        <v>4</v>
      </c>
      <c r="M16" s="105">
        <v>1</v>
      </c>
      <c r="N16" s="105">
        <v>2</v>
      </c>
    </row>
    <row r="17" spans="1:14" s="111" customFormat="1" ht="12.75" x14ac:dyDescent="0.2">
      <c r="A17" s="97" t="s">
        <v>27</v>
      </c>
      <c r="B17" s="105">
        <v>113</v>
      </c>
      <c r="C17" s="105">
        <v>68</v>
      </c>
      <c r="D17" s="105">
        <v>42</v>
      </c>
      <c r="E17" s="105">
        <v>85</v>
      </c>
      <c r="F17" s="105">
        <v>5</v>
      </c>
      <c r="G17" s="105">
        <v>11</v>
      </c>
      <c r="H17" s="105">
        <v>99</v>
      </c>
      <c r="I17" s="105">
        <v>50</v>
      </c>
      <c r="J17" s="105">
        <v>7</v>
      </c>
      <c r="K17" s="105">
        <v>25</v>
      </c>
      <c r="L17" s="105">
        <v>3</v>
      </c>
      <c r="M17" s="105">
        <v>3</v>
      </c>
      <c r="N17" s="105">
        <v>18</v>
      </c>
    </row>
    <row r="18" spans="1:14" s="111" customFormat="1" ht="12.75" x14ac:dyDescent="0.2">
      <c r="A18" s="97" t="s">
        <v>28</v>
      </c>
      <c r="B18" s="105">
        <v>128</v>
      </c>
      <c r="C18" s="105">
        <v>63</v>
      </c>
      <c r="D18" s="105">
        <v>51</v>
      </c>
      <c r="E18" s="105">
        <v>92</v>
      </c>
      <c r="F18" s="105">
        <v>12</v>
      </c>
      <c r="G18" s="105">
        <v>23</v>
      </c>
      <c r="H18" s="105">
        <v>112</v>
      </c>
      <c r="I18" s="105">
        <v>49</v>
      </c>
      <c r="J18" s="105">
        <v>37</v>
      </c>
      <c r="K18" s="105">
        <v>15</v>
      </c>
      <c r="L18" s="105">
        <v>6</v>
      </c>
      <c r="M18" s="105">
        <v>5</v>
      </c>
      <c r="N18" s="105">
        <v>29</v>
      </c>
    </row>
    <row r="19" spans="1:14" s="111" customFormat="1" ht="12.75" x14ac:dyDescent="0.2">
      <c r="A19" s="97" t="s">
        <v>29</v>
      </c>
      <c r="B19" s="105">
        <v>1</v>
      </c>
      <c r="C19" s="105">
        <v>1</v>
      </c>
      <c r="D19" s="105">
        <v>0</v>
      </c>
      <c r="E19" s="105">
        <v>1</v>
      </c>
      <c r="F19" s="105">
        <v>0</v>
      </c>
      <c r="G19" s="105">
        <v>0</v>
      </c>
      <c r="H19" s="105">
        <v>1</v>
      </c>
      <c r="I19" s="105">
        <v>0</v>
      </c>
      <c r="J19" s="105">
        <v>0</v>
      </c>
      <c r="K19" s="105">
        <v>0</v>
      </c>
      <c r="L19" s="105">
        <v>0</v>
      </c>
      <c r="M19" s="105">
        <v>0</v>
      </c>
      <c r="N19" s="105">
        <v>0</v>
      </c>
    </row>
    <row r="20" spans="1:14" s="111" customFormat="1" ht="12.75" x14ac:dyDescent="0.2">
      <c r="A20" s="97" t="s">
        <v>30</v>
      </c>
      <c r="B20" s="105">
        <v>1</v>
      </c>
      <c r="C20" s="105">
        <v>1</v>
      </c>
      <c r="D20" s="105">
        <v>0</v>
      </c>
      <c r="E20" s="105">
        <v>1</v>
      </c>
      <c r="F20" s="105">
        <v>0</v>
      </c>
      <c r="G20" s="105">
        <v>0</v>
      </c>
      <c r="H20" s="105">
        <v>1</v>
      </c>
      <c r="I20" s="105">
        <v>1</v>
      </c>
      <c r="J20" s="105">
        <v>1</v>
      </c>
      <c r="K20" s="105">
        <v>0</v>
      </c>
      <c r="L20" s="105">
        <v>0</v>
      </c>
      <c r="M20" s="105">
        <v>0</v>
      </c>
      <c r="N20" s="105">
        <v>0</v>
      </c>
    </row>
    <row r="21" spans="1:14" s="111" customFormat="1" ht="12.75" x14ac:dyDescent="0.2">
      <c r="A21" s="97" t="s">
        <v>31</v>
      </c>
      <c r="B21" s="105">
        <v>62</v>
      </c>
      <c r="C21" s="105">
        <v>40</v>
      </c>
      <c r="D21" s="105">
        <v>31</v>
      </c>
      <c r="E21" s="105">
        <v>54</v>
      </c>
      <c r="F21" s="105">
        <v>5</v>
      </c>
      <c r="G21" s="105">
        <v>8</v>
      </c>
      <c r="H21" s="105">
        <v>59</v>
      </c>
      <c r="I21" s="105">
        <v>38</v>
      </c>
      <c r="J21" s="105">
        <v>19</v>
      </c>
      <c r="K21" s="105">
        <v>1</v>
      </c>
      <c r="L21" s="105">
        <v>1</v>
      </c>
      <c r="M21" s="105">
        <v>0</v>
      </c>
      <c r="N21" s="105">
        <v>7</v>
      </c>
    </row>
    <row r="22" spans="1:14" s="111" customFormat="1" ht="12.75" x14ac:dyDescent="0.2">
      <c r="A22" s="97" t="s">
        <v>32</v>
      </c>
      <c r="B22" s="105">
        <v>1</v>
      </c>
      <c r="C22" s="105">
        <v>0</v>
      </c>
      <c r="D22" s="105">
        <v>0</v>
      </c>
      <c r="E22" s="105">
        <v>0</v>
      </c>
      <c r="F22" s="105">
        <v>0</v>
      </c>
      <c r="G22" s="105">
        <v>1</v>
      </c>
      <c r="H22" s="105">
        <v>1</v>
      </c>
      <c r="I22" s="105">
        <v>0</v>
      </c>
      <c r="J22" s="105">
        <v>0</v>
      </c>
      <c r="K22" s="105">
        <v>0</v>
      </c>
      <c r="L22" s="105">
        <v>0</v>
      </c>
      <c r="M22" s="105">
        <v>0</v>
      </c>
      <c r="N22" s="105">
        <v>0</v>
      </c>
    </row>
    <row r="23" spans="1:14" s="111" customFormat="1" ht="4.5" customHeight="1" x14ac:dyDescent="0.2">
      <c r="A23" s="127"/>
      <c r="B23" s="127"/>
      <c r="C23" s="128"/>
      <c r="D23" s="129"/>
      <c r="E23" s="129"/>
      <c r="F23" s="129"/>
      <c r="G23" s="129"/>
      <c r="H23" s="129"/>
      <c r="I23" s="129"/>
      <c r="J23" s="129"/>
      <c r="K23" s="129"/>
      <c r="L23" s="129"/>
      <c r="M23" s="129"/>
      <c r="N23" s="129"/>
    </row>
    <row r="24" spans="1:14" ht="15" customHeight="1" x14ac:dyDescent="0.2">
      <c r="B24" s="27"/>
      <c r="C24" s="130"/>
      <c r="D24" s="130"/>
      <c r="E24" s="130"/>
      <c r="F24" s="130"/>
      <c r="G24" s="130"/>
      <c r="H24" s="130"/>
      <c r="I24" s="130"/>
      <c r="J24" s="130"/>
      <c r="K24" s="130"/>
      <c r="L24" s="130"/>
      <c r="M24" s="130"/>
    </row>
    <row r="25" spans="1:14" s="34" customFormat="1" ht="11.25" customHeight="1" x14ac:dyDescent="0.2">
      <c r="A25" s="66" t="s">
        <v>202</v>
      </c>
      <c r="B25" s="33"/>
      <c r="C25" s="132"/>
      <c r="D25" s="132"/>
      <c r="E25" s="363"/>
      <c r="F25" s="363"/>
      <c r="G25" s="363"/>
      <c r="H25" s="363"/>
      <c r="I25" s="132"/>
      <c r="J25" s="132"/>
      <c r="K25" s="132"/>
      <c r="L25" s="132"/>
      <c r="M25" s="132"/>
    </row>
    <row r="26" spans="1:14" s="34" customFormat="1" ht="11.25" customHeight="1" x14ac:dyDescent="0.2">
      <c r="A26" s="981" t="s">
        <v>1038</v>
      </c>
      <c r="B26" s="981"/>
      <c r="C26" s="981"/>
      <c r="D26" s="981"/>
      <c r="E26" s="981"/>
      <c r="F26" s="981"/>
      <c r="G26" s="981"/>
      <c r="H26" s="981"/>
      <c r="I26" s="981"/>
      <c r="J26" s="981"/>
      <c r="K26" s="981"/>
      <c r="L26" s="981"/>
      <c r="M26" s="981"/>
      <c r="N26" s="981"/>
    </row>
    <row r="27" spans="1:14" s="34" customFormat="1" ht="11.25" customHeight="1" x14ac:dyDescent="0.2">
      <c r="A27" s="981"/>
      <c r="B27" s="981"/>
      <c r="C27" s="981"/>
      <c r="D27" s="981"/>
      <c r="E27" s="981"/>
      <c r="F27" s="981"/>
      <c r="G27" s="981"/>
      <c r="H27" s="981"/>
      <c r="I27" s="981"/>
      <c r="J27" s="981"/>
      <c r="K27" s="981"/>
      <c r="L27" s="981"/>
      <c r="M27" s="981"/>
      <c r="N27" s="981"/>
    </row>
    <row r="28" spans="1:14" s="34" customFormat="1" ht="11.25" customHeight="1" x14ac:dyDescent="0.2">
      <c r="A28" s="981"/>
      <c r="B28" s="981"/>
      <c r="C28" s="981"/>
      <c r="D28" s="981"/>
      <c r="E28" s="981"/>
      <c r="F28" s="981"/>
      <c r="G28" s="981"/>
      <c r="H28" s="981"/>
      <c r="I28" s="981"/>
      <c r="J28" s="981"/>
      <c r="K28" s="981"/>
      <c r="L28" s="981"/>
      <c r="M28" s="981"/>
      <c r="N28" s="981"/>
    </row>
    <row r="29" spans="1:14" s="766" customFormat="1" ht="11.25" customHeight="1" x14ac:dyDescent="0.2">
      <c r="A29" s="981"/>
      <c r="B29" s="981"/>
      <c r="C29" s="981"/>
      <c r="D29" s="981"/>
      <c r="E29" s="981"/>
      <c r="F29" s="981"/>
      <c r="G29" s="981"/>
      <c r="H29" s="981"/>
      <c r="I29" s="981"/>
      <c r="J29" s="981"/>
      <c r="K29" s="981"/>
      <c r="L29" s="981"/>
      <c r="M29" s="981"/>
      <c r="N29" s="981"/>
    </row>
    <row r="30" spans="1:14" s="34" customFormat="1" ht="11.25" customHeight="1" x14ac:dyDescent="0.2">
      <c r="A30" s="868" t="s">
        <v>221</v>
      </c>
      <c r="B30" s="868"/>
      <c r="C30" s="868"/>
      <c r="D30" s="868"/>
      <c r="E30" s="868"/>
      <c r="F30" s="868"/>
      <c r="G30" s="868"/>
      <c r="H30" s="868"/>
      <c r="I30" s="868"/>
      <c r="J30" s="868"/>
      <c r="K30" s="868"/>
      <c r="L30" s="868"/>
      <c r="M30" s="868"/>
      <c r="N30" s="868"/>
    </row>
    <row r="31" spans="1:14" s="34" customFormat="1" ht="11.25" customHeight="1" x14ac:dyDescent="0.2">
      <c r="A31" s="67"/>
      <c r="B31" s="67"/>
      <c r="C31" s="67"/>
      <c r="D31" s="67"/>
      <c r="E31" s="360"/>
      <c r="F31" s="360"/>
      <c r="G31" s="360"/>
      <c r="H31" s="360"/>
      <c r="I31" s="67"/>
      <c r="J31" s="67"/>
      <c r="K31" s="67"/>
      <c r="L31" s="67"/>
      <c r="M31" s="67"/>
      <c r="N31" s="67"/>
    </row>
    <row r="32" spans="1:14" s="34" customFormat="1" ht="11.25" customHeight="1" x14ac:dyDescent="0.2">
      <c r="A32" s="199" t="s">
        <v>433</v>
      </c>
      <c r="B32" s="116"/>
      <c r="C32" s="132"/>
      <c r="D32" s="132"/>
      <c r="E32" s="363"/>
      <c r="F32" s="363"/>
      <c r="G32" s="363"/>
      <c r="H32" s="363"/>
      <c r="I32" s="132"/>
      <c r="J32" s="132"/>
      <c r="K32" s="132"/>
      <c r="L32" s="132"/>
      <c r="M32" s="132"/>
    </row>
    <row r="33" spans="1:13" s="34" customFormat="1" ht="11.25" customHeight="1" x14ac:dyDescent="0.2">
      <c r="A33" s="945"/>
      <c r="B33" s="945"/>
      <c r="C33" s="973"/>
      <c r="D33" s="973"/>
      <c r="E33" s="973"/>
      <c r="F33" s="973"/>
      <c r="G33" s="973"/>
      <c r="H33" s="973"/>
      <c r="I33" s="973"/>
      <c r="J33" s="973"/>
      <c r="K33" s="973"/>
      <c r="L33" s="973"/>
      <c r="M33" s="973"/>
    </row>
    <row r="34" spans="1:13" s="34" customFormat="1" ht="11.25" customHeight="1" x14ac:dyDescent="0.2">
      <c r="A34" s="112"/>
      <c r="B34" s="112"/>
      <c r="C34" s="131"/>
      <c r="D34" s="131"/>
      <c r="E34" s="131"/>
      <c r="F34" s="131"/>
      <c r="G34" s="131"/>
      <c r="H34" s="131"/>
      <c r="I34" s="131"/>
      <c r="J34" s="131"/>
      <c r="K34" s="131"/>
      <c r="L34" s="131"/>
      <c r="M34" s="131"/>
    </row>
  </sheetData>
  <mergeCells count="20">
    <mergeCell ref="F3:F6"/>
    <mergeCell ref="G3:G6"/>
    <mergeCell ref="H3:H6"/>
    <mergeCell ref="L3:L6"/>
    <mergeCell ref="P1:R1"/>
    <mergeCell ref="A1:K1"/>
    <mergeCell ref="A33:M33"/>
    <mergeCell ref="A3:A6"/>
    <mergeCell ref="B3:B6"/>
    <mergeCell ref="C3:C6"/>
    <mergeCell ref="D3:D6"/>
    <mergeCell ref="I4:I6"/>
    <mergeCell ref="A30:N30"/>
    <mergeCell ref="N3:N6"/>
    <mergeCell ref="J5:J6"/>
    <mergeCell ref="K3:K6"/>
    <mergeCell ref="M3:M6"/>
    <mergeCell ref="A26:N29"/>
    <mergeCell ref="E3:E6"/>
    <mergeCell ref="I3:J3"/>
  </mergeCells>
  <phoneticPr fontId="19" type="noConversion"/>
  <hyperlinks>
    <hyperlink ref="P1:R1" location="Contents!A1" display="Back to contents"/>
  </hyperlinks>
  <printOptions horizontalCentered="1"/>
  <pageMargins left="0.39370078740157483" right="0.39370078740157483" top="0.78740157480314965" bottom="0.78740157480314965" header="0.38" footer="0"/>
  <pageSetup paperSize="9" scale="83" orientation="landscape"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1"/>
  <sheetViews>
    <sheetView showGridLines="0" workbookViewId="0">
      <selection sqref="A1:N1"/>
    </sheetView>
  </sheetViews>
  <sheetFormatPr defaultRowHeight="11.25" x14ac:dyDescent="0.2"/>
  <cols>
    <col min="1" max="1" width="37.6640625" customWidth="1"/>
    <col min="2" max="6" width="12.83203125" customWidth="1"/>
    <col min="7" max="7" width="14.6640625" customWidth="1"/>
    <col min="8" max="8" width="12.83203125" customWidth="1"/>
    <col min="9" max="9" width="3.33203125" customWidth="1"/>
  </cols>
  <sheetData>
    <row r="1" spans="1:13" ht="18.75" x14ac:dyDescent="0.2">
      <c r="A1" s="847" t="s">
        <v>457</v>
      </c>
      <c r="B1" s="847"/>
      <c r="C1" s="847"/>
      <c r="D1" s="847"/>
      <c r="E1" s="847"/>
      <c r="F1" s="847"/>
      <c r="G1" s="847"/>
      <c r="H1" s="847"/>
      <c r="I1" s="847"/>
      <c r="K1" s="852" t="s">
        <v>350</v>
      </c>
      <c r="L1" s="852"/>
      <c r="M1" s="852"/>
    </row>
    <row r="2" spans="1:13" ht="12" customHeight="1" x14ac:dyDescent="0.2">
      <c r="A2" s="428"/>
      <c r="B2" s="428"/>
      <c r="C2" s="428"/>
      <c r="D2" s="428"/>
      <c r="E2" s="428"/>
      <c r="F2" s="428"/>
      <c r="G2" s="428"/>
      <c r="H2" s="16"/>
      <c r="I2" s="35"/>
    </row>
    <row r="3" spans="1:13" ht="6" customHeight="1" x14ac:dyDescent="0.25">
      <c r="A3" s="429"/>
      <c r="B3" s="430"/>
      <c r="C3" s="430"/>
      <c r="D3" s="430"/>
      <c r="E3" s="430"/>
      <c r="F3" s="430"/>
      <c r="G3" s="430"/>
      <c r="H3" s="430"/>
      <c r="I3" s="35"/>
    </row>
    <row r="4" spans="1:13" s="134" customFormat="1" ht="12.75" x14ac:dyDescent="0.2">
      <c r="A4" s="144"/>
      <c r="B4" s="983" t="s">
        <v>88</v>
      </c>
      <c r="C4" s="983"/>
      <c r="D4" s="983"/>
      <c r="E4" s="983"/>
      <c r="F4" s="983"/>
      <c r="G4" s="983"/>
      <c r="H4" s="983"/>
      <c r="I4" s="376"/>
    </row>
    <row r="5" spans="1:13" s="134" customFormat="1" ht="12.75" x14ac:dyDescent="0.2">
      <c r="A5" s="431"/>
      <c r="B5" s="431"/>
      <c r="C5" s="431"/>
      <c r="D5" s="432"/>
      <c r="E5" s="433"/>
      <c r="F5" s="433"/>
      <c r="G5" s="433"/>
      <c r="H5" s="433"/>
      <c r="I5" s="376"/>
    </row>
    <row r="6" spans="1:13" s="134" customFormat="1" ht="14.25" x14ac:dyDescent="0.2">
      <c r="A6" s="434"/>
      <c r="B6" s="435" t="s">
        <v>224</v>
      </c>
      <c r="C6" s="434" t="s">
        <v>207</v>
      </c>
      <c r="D6" s="435" t="s">
        <v>208</v>
      </c>
      <c r="E6" s="436" t="s">
        <v>209</v>
      </c>
      <c r="F6" s="436" t="s">
        <v>226</v>
      </c>
      <c r="G6" s="436" t="s">
        <v>217</v>
      </c>
      <c r="H6" s="436" t="s">
        <v>225</v>
      </c>
      <c r="I6" s="376"/>
    </row>
    <row r="7" spans="1:13" s="134" customFormat="1" ht="6" customHeight="1" x14ac:dyDescent="0.2">
      <c r="A7" s="144"/>
      <c r="B7" s="144"/>
      <c r="C7" s="144"/>
      <c r="D7" s="144"/>
      <c r="E7" s="144"/>
      <c r="F7" s="144"/>
      <c r="G7" s="144"/>
      <c r="H7" s="144"/>
      <c r="I7" s="376"/>
    </row>
    <row r="8" spans="1:13" s="134" customFormat="1" ht="14.25" x14ac:dyDescent="0.2">
      <c r="A8" s="668" t="s">
        <v>429</v>
      </c>
      <c r="B8" s="723">
        <f>'HB4 calc HB rates'!C68</f>
        <v>5.7918594823968841E-2</v>
      </c>
      <c r="C8" s="723">
        <f>'HB4 calc HB rates'!D68</f>
        <v>0.23615310022246305</v>
      </c>
      <c r="D8" s="723">
        <f>'HB4 calc HB rates'!E68</f>
        <v>0.34682508563354025</v>
      </c>
      <c r="E8" s="723">
        <f>'HB4 calc HB rates'!F68</f>
        <v>0.19543494870455794</v>
      </c>
      <c r="F8" s="723">
        <f>'HB4 calc HB rates'!G68</f>
        <v>7.0697413578377929E-2</v>
      </c>
      <c r="G8" s="723">
        <f>'HB4 calc HB rates'!K68</f>
        <v>0.18243823569693021</v>
      </c>
      <c r="H8" s="723">
        <f>'HB4 calc HB rates'!M68</f>
        <v>0.12323285212057745</v>
      </c>
      <c r="I8" s="376"/>
    </row>
    <row r="9" spans="1:13" s="134" customFormat="1" ht="6" customHeight="1" x14ac:dyDescent="0.2">
      <c r="A9" s="437"/>
      <c r="B9" s="203"/>
      <c r="C9" s="203"/>
      <c r="D9" s="203"/>
      <c r="E9" s="203"/>
      <c r="F9" s="203"/>
      <c r="G9" s="723"/>
      <c r="H9" s="203"/>
      <c r="I9" s="376"/>
    </row>
    <row r="10" spans="1:13" s="134" customFormat="1" ht="12.75" x14ac:dyDescent="0.2">
      <c r="A10" s="376" t="s">
        <v>21</v>
      </c>
      <c r="B10" s="203">
        <f>'HB4 calc HB rates'!C70</f>
        <v>5.5622508575136738E-2</v>
      </c>
      <c r="C10" s="203">
        <f>'HB4 calc HB rates'!D70</f>
        <v>0.37306848831640244</v>
      </c>
      <c r="D10" s="203">
        <f>'HB4 calc HB rates'!E70</f>
        <v>0.45533193698205993</v>
      </c>
      <c r="E10" s="203">
        <f>'HB4 calc HB rates'!F70</f>
        <v>0.18537626134555185</v>
      </c>
      <c r="F10" s="203">
        <f>'HB4 calc HB rates'!G70</f>
        <v>4.3210119024236951E-2</v>
      </c>
      <c r="G10" s="203">
        <f>'HB4 calc HB rates'!K70</f>
        <v>0.21291273132968258</v>
      </c>
      <c r="H10" s="203">
        <f>'HB4 calc HB rates'!M70</f>
        <v>0.13472005173249987</v>
      </c>
      <c r="I10" s="376"/>
    </row>
    <row r="11" spans="1:13" s="134" customFormat="1" ht="12.75" x14ac:dyDescent="0.2">
      <c r="A11" s="376" t="s">
        <v>22</v>
      </c>
      <c r="B11" s="203">
        <f>'HB4 calc HB rates'!C71</f>
        <v>8.5609108809177298E-2</v>
      </c>
      <c r="C11" s="203">
        <f>'HB4 calc HB rates'!D71</f>
        <v>0.21621621621621623</v>
      </c>
      <c r="D11" s="203">
        <f>'HB4 calc HB rates'!E71</f>
        <v>0.22951572182694516</v>
      </c>
      <c r="E11" s="203">
        <f>'HB4 calc HB rates'!F71</f>
        <v>0.13090433075160904</v>
      </c>
      <c r="F11" s="203">
        <f>'HB4 calc HB rates'!G71</f>
        <v>2.4076080414108584E-2</v>
      </c>
      <c r="G11" s="203">
        <f>'HB4 calc HB rates'!K71</f>
        <v>0.12880143112701253</v>
      </c>
      <c r="H11" s="203">
        <f>'HB4 calc HB rates'!M71</f>
        <v>8.5934759733426874E-2</v>
      </c>
      <c r="I11" s="376"/>
    </row>
    <row r="12" spans="1:13" s="134" customFormat="1" ht="12.75" x14ac:dyDescent="0.2">
      <c r="A12" s="376" t="s">
        <v>23</v>
      </c>
      <c r="B12" s="203">
        <f>'HB4 calc HB rates'!C72</f>
        <v>6.2227753578095832E-2</v>
      </c>
      <c r="C12" s="203">
        <f>'HB4 calc HB rates'!D72</f>
        <v>0.23236741388737014</v>
      </c>
      <c r="D12" s="203">
        <f>'HB4 calc HB rates'!E72</f>
        <v>0.23755938984746186</v>
      </c>
      <c r="E12" s="203">
        <f>'HB4 calc HB rates'!F72</f>
        <v>9.4367949212885521E-2</v>
      </c>
      <c r="F12" s="203">
        <f>'HB4 calc HB rates'!G72</f>
        <v>4.5768685065678064E-2</v>
      </c>
      <c r="G12" s="203">
        <f>'HB4 calc HB rates'!K72</f>
        <v>0.12410189418680601</v>
      </c>
      <c r="H12" s="203">
        <f>'HB4 calc HB rates'!M72</f>
        <v>7.6020272072552686E-2</v>
      </c>
      <c r="I12" s="376"/>
    </row>
    <row r="13" spans="1:13" s="134" customFormat="1" ht="12.75" x14ac:dyDescent="0.2">
      <c r="A13" s="376" t="s">
        <v>24</v>
      </c>
      <c r="B13" s="203">
        <f>'HB4 calc HB rates'!C73</f>
        <v>6.0888096377158266E-2</v>
      </c>
      <c r="C13" s="203">
        <f>'HB4 calc HB rates'!D73</f>
        <v>0.32333991108152443</v>
      </c>
      <c r="D13" s="203">
        <f>'HB4 calc HB rates'!E73</f>
        <v>0.33017102859281106</v>
      </c>
      <c r="E13" s="203">
        <f>'HB4 calc HB rates'!F73</f>
        <v>0.1623200952277892</v>
      </c>
      <c r="F13" s="203">
        <f>'HB4 calc HB rates'!G73</f>
        <v>2.1132266858265886E-2</v>
      </c>
      <c r="G13" s="203">
        <f>'HB4 calc HB rates'!K73</f>
        <v>0.17524180405934517</v>
      </c>
      <c r="H13" s="203">
        <f>'HB4 calc HB rates'!M73</f>
        <v>0.11545268890401633</v>
      </c>
      <c r="I13" s="376"/>
    </row>
    <row r="14" spans="1:13" s="134" customFormat="1" ht="12.75" x14ac:dyDescent="0.2">
      <c r="A14" s="376" t="s">
        <v>25</v>
      </c>
      <c r="B14" s="203">
        <f>'HB4 calc HB rates'!C74</f>
        <v>7.3618341483935423E-2</v>
      </c>
      <c r="C14" s="203">
        <f>'HB4 calc HB rates'!D74</f>
        <v>0.23745402947904903</v>
      </c>
      <c r="D14" s="203">
        <f>'HB4 calc HB rates'!E74</f>
        <v>0.28195252120937492</v>
      </c>
      <c r="E14" s="203">
        <f>'HB4 calc HB rates'!F74</f>
        <v>0.1447424435930183</v>
      </c>
      <c r="F14" s="203">
        <f>'HB4 calc HB rates'!G74</f>
        <v>6.9145258230945167E-2</v>
      </c>
      <c r="G14" s="203">
        <f>'HB4 calc HB rates'!K74</f>
        <v>0.16051038238042992</v>
      </c>
      <c r="H14" s="203">
        <f>'HB4 calc HB rates'!M74</f>
        <v>0.10719041278295606</v>
      </c>
      <c r="I14" s="376"/>
    </row>
    <row r="15" spans="1:13" s="134" customFormat="1" ht="12.75" x14ac:dyDescent="0.2">
      <c r="A15" s="376" t="s">
        <v>26</v>
      </c>
      <c r="B15" s="203">
        <f>'HB4 calc HB rates'!C75</f>
        <v>4.777196847050081E-2</v>
      </c>
      <c r="C15" s="203">
        <f>'HB4 calc HB rates'!D75</f>
        <v>0.13388161040451371</v>
      </c>
      <c r="D15" s="203">
        <f>'HB4 calc HB rates'!E75</f>
        <v>0.23658793401536521</v>
      </c>
      <c r="E15" s="203">
        <f>'HB4 calc HB rates'!F75</f>
        <v>0.1464647657744915</v>
      </c>
      <c r="F15" s="203">
        <f>'HB4 calc HB rates'!G75</f>
        <v>4.7300399271017375E-2</v>
      </c>
      <c r="G15" s="203">
        <f>'HB4 calc HB rates'!K75</f>
        <v>0.12433627867632821</v>
      </c>
      <c r="H15" s="203">
        <f>'HB4 calc HB rates'!M75</f>
        <v>8.6953544897470134E-2</v>
      </c>
      <c r="I15" s="376"/>
    </row>
    <row r="16" spans="1:13" s="134" customFormat="1" ht="12.75" x14ac:dyDescent="0.2">
      <c r="A16" s="376" t="s">
        <v>90</v>
      </c>
      <c r="B16" s="203">
        <f>'HB4 calc HB rates'!C76</f>
        <v>5.9138126092769722E-2</v>
      </c>
      <c r="C16" s="203">
        <f>'HB4 calc HB rates'!D76</f>
        <v>0.22824066448622321</v>
      </c>
      <c r="D16" s="203">
        <f>'HB4 calc HB rates'!E76</f>
        <v>0.52963604852686308</v>
      </c>
      <c r="E16" s="203">
        <f>'HB4 calc HB rates'!F76</f>
        <v>0.31755331614717602</v>
      </c>
      <c r="F16" s="203">
        <f>'HB4 calc HB rates'!G76</f>
        <v>0.11701623415096575</v>
      </c>
      <c r="G16" s="203">
        <f>'HB4 calc HB rates'!K76</f>
        <v>0.25067116430566411</v>
      </c>
      <c r="H16" s="203">
        <f>'HB4 calc HB rates'!M76</f>
        <v>0.17364058848755898</v>
      </c>
      <c r="I16" s="376"/>
    </row>
    <row r="17" spans="1:9" s="134" customFormat="1" ht="12.75" x14ac:dyDescent="0.2">
      <c r="A17" s="376" t="s">
        <v>65</v>
      </c>
      <c r="B17" s="203">
        <f>'HB4 calc HB rates'!C77</f>
        <v>6.3672146330169016E-2</v>
      </c>
      <c r="C17" s="203">
        <f>'HB4 calc HB rates'!D77</f>
        <v>0.19929075935640808</v>
      </c>
      <c r="D17" s="203">
        <f>'HB4 calc HB rates'!E77</f>
        <v>0.15033153472390004</v>
      </c>
      <c r="E17" s="203">
        <f>'HB4 calc HB rates'!F77</f>
        <v>0.14104088170699763</v>
      </c>
      <c r="F17" s="203">
        <f>'HB4 calc HB rates'!G77</f>
        <v>6.0715137584838562E-2</v>
      </c>
      <c r="G17" s="203">
        <f>'HB4 calc HB rates'!K77</f>
        <v>0.12098853584037447</v>
      </c>
      <c r="H17" s="203">
        <f>'HB4 calc HB rates'!M77</f>
        <v>8.0441492844448598E-2</v>
      </c>
      <c r="I17" s="376"/>
    </row>
    <row r="18" spans="1:9" s="134" customFormat="1" ht="12.75" x14ac:dyDescent="0.2">
      <c r="A18" s="376" t="s">
        <v>27</v>
      </c>
      <c r="B18" s="203">
        <f>'HB4 calc HB rates'!C78</f>
        <v>7.1257698376342438E-2</v>
      </c>
      <c r="C18" s="203">
        <f>'HB4 calc HB rates'!D78</f>
        <v>0.29591734376567358</v>
      </c>
      <c r="D18" s="203">
        <f>'HB4 calc HB rates'!E78</f>
        <v>0.32518059136413258</v>
      </c>
      <c r="E18" s="203">
        <f>'HB4 calc HB rates'!F78</f>
        <v>0.14614327887060474</v>
      </c>
      <c r="F18" s="203">
        <f>'HB4 calc HB rates'!G78</f>
        <v>6.9654609213623486E-2</v>
      </c>
      <c r="G18" s="203">
        <f>'HB4 calc HB rates'!K78</f>
        <v>0.18124655805815226</v>
      </c>
      <c r="H18" s="203">
        <f>'HB4 calc HB rates'!M78</f>
        <v>0.12092453696617174</v>
      </c>
      <c r="I18" s="376"/>
    </row>
    <row r="19" spans="1:9" s="134" customFormat="1" ht="12.75" x14ac:dyDescent="0.2">
      <c r="A19" s="376" t="s">
        <v>28</v>
      </c>
      <c r="B19" s="203">
        <f>'HB4 calc HB rates'!C79</f>
        <v>5.0308791895080147E-2</v>
      </c>
      <c r="C19" s="203">
        <f>'HB4 calc HB rates'!D79</f>
        <v>0.18239445042459035</v>
      </c>
      <c r="D19" s="203">
        <f>'HB4 calc HB rates'!E79</f>
        <v>0.28515568305031203</v>
      </c>
      <c r="E19" s="203">
        <f>'HB4 calc HB rates'!F79</f>
        <v>0.21602160216021601</v>
      </c>
      <c r="F19" s="203">
        <f>'HB4 calc HB rates'!G79</f>
        <v>8.6727582468638681E-2</v>
      </c>
      <c r="G19" s="203">
        <f>'HB4 calc HB rates'!K79</f>
        <v>0.16813097813272096</v>
      </c>
      <c r="H19" s="203">
        <f>'HB4 calc HB rates'!M79</f>
        <v>0.11956369738498113</v>
      </c>
      <c r="I19" s="376"/>
    </row>
    <row r="20" spans="1:9" s="134" customFormat="1" ht="12.75" x14ac:dyDescent="0.2">
      <c r="A20" s="376" t="s">
        <v>29</v>
      </c>
      <c r="B20" s="203">
        <f>'HB4 calc HB rates'!C80</f>
        <v>0</v>
      </c>
      <c r="C20" s="203">
        <f>'HB4 calc HB rates'!D80</f>
        <v>0.17889087656529518</v>
      </c>
      <c r="D20" s="203">
        <f>'HB4 calc HB rates'!E80</f>
        <v>8.0289040545965473E-2</v>
      </c>
      <c r="E20" s="203">
        <f>'HB4 calc HB rates'!F80</f>
        <v>0</v>
      </c>
      <c r="F20" s="203">
        <f>'HB4 calc HB rates'!G80</f>
        <v>6.5146579804560262E-2</v>
      </c>
      <c r="G20" s="203">
        <f>'HB4 calc HB rates'!K80</f>
        <v>5.8784627819825117E-2</v>
      </c>
      <c r="H20" s="203">
        <f>'HB4 calc HB rates'!M80</f>
        <v>3.7071362372567189E-2</v>
      </c>
      <c r="I20" s="376"/>
    </row>
    <row r="21" spans="1:9" s="134" customFormat="1" ht="12.75" x14ac:dyDescent="0.2">
      <c r="A21" s="376" t="s">
        <v>30</v>
      </c>
      <c r="B21" s="203">
        <f>'HB4 calc HB rates'!C81</f>
        <v>0</v>
      </c>
      <c r="C21" s="203">
        <f>'HB4 calc HB rates'!D81</f>
        <v>7.4404761904761904E-2</v>
      </c>
      <c r="D21" s="203">
        <f>'HB4 calc HB rates'!E81</f>
        <v>0.33079722130334105</v>
      </c>
      <c r="E21" s="203">
        <f>'HB4 calc HB rates'!F81</f>
        <v>0</v>
      </c>
      <c r="F21" s="203">
        <f>'HB4 calc HB rates'!G81</f>
        <v>0.12915724895059735</v>
      </c>
      <c r="G21" s="203">
        <f>'HB4 calc HB rates'!K81</f>
        <v>0.10693757519048255</v>
      </c>
      <c r="H21" s="203">
        <f>'HB4 calc HB rates'!M81</f>
        <v>6.890611541774333E-2</v>
      </c>
      <c r="I21" s="376"/>
    </row>
    <row r="22" spans="1:9" s="134" customFormat="1" ht="12.75" x14ac:dyDescent="0.2">
      <c r="A22" s="376" t="s">
        <v>31</v>
      </c>
      <c r="B22" s="203">
        <f>'HB4 calc HB rates'!C82</f>
        <v>5.1064140207539258E-2</v>
      </c>
      <c r="C22" s="203">
        <f>'HB4 calc HB rates'!D82</f>
        <v>0.34657320872274144</v>
      </c>
      <c r="D22" s="203">
        <f>'HB4 calc HB rates'!E82</f>
        <v>0.38944271593963636</v>
      </c>
      <c r="E22" s="203">
        <f>'HB4 calc HB rates'!F82</f>
        <v>0.16955914621982845</v>
      </c>
      <c r="F22" s="203">
        <f>'HB4 calc HB rates'!G82</f>
        <v>6.0552160009082825E-2</v>
      </c>
      <c r="G22" s="203">
        <f>'HB4 calc HB rates'!K82</f>
        <v>0.19666495272910153</v>
      </c>
      <c r="H22" s="203">
        <f>'HB4 calc HB rates'!M82</f>
        <v>0.12808119864668921</v>
      </c>
      <c r="I22" s="376"/>
    </row>
    <row r="23" spans="1:9" s="134" customFormat="1" ht="12.75" x14ac:dyDescent="0.2">
      <c r="A23" s="376" t="s">
        <v>32</v>
      </c>
      <c r="B23" s="203">
        <f>'HB4 calc HB rates'!C83</f>
        <v>0</v>
      </c>
      <c r="C23" s="203">
        <f>'HB4 calc HB rates'!D83</f>
        <v>7.7429345722028656E-2</v>
      </c>
      <c r="D23" s="203">
        <f>'HB4 calc HB rates'!E83</f>
        <v>6.1050061050061048E-2</v>
      </c>
      <c r="E23" s="203">
        <f>'HB4 calc HB rates'!F83</f>
        <v>0.14319809069212411</v>
      </c>
      <c r="F23" s="203">
        <f>'HB4 calc HB rates'!G83</f>
        <v>4.9950049950049952E-2</v>
      </c>
      <c r="G23" s="203">
        <f>'HB4 calc HB rates'!K83</f>
        <v>7.1925197794293932E-2</v>
      </c>
      <c r="H23" s="203">
        <f>'HB4 calc HB rates'!M83</f>
        <v>4.4036697247706424E-2</v>
      </c>
      <c r="I23" s="376"/>
    </row>
    <row r="24" spans="1:9" s="134" customFormat="1" ht="6" customHeight="1" thickBot="1" x14ac:dyDescent="0.25">
      <c r="A24" s="438"/>
      <c r="B24" s="439"/>
      <c r="C24" s="439"/>
      <c r="D24" s="439"/>
      <c r="E24" s="439"/>
      <c r="F24" s="439"/>
      <c r="G24" s="439"/>
      <c r="H24" s="439"/>
      <c r="I24" s="376"/>
    </row>
    <row r="25" spans="1:9" ht="11.25" customHeight="1" x14ac:dyDescent="0.2">
      <c r="A25" s="440"/>
      <c r="B25" s="441"/>
      <c r="C25" s="441"/>
      <c r="D25" s="441"/>
      <c r="E25" s="441"/>
      <c r="F25" s="441"/>
      <c r="G25" s="441"/>
      <c r="H25" s="16"/>
      <c r="I25" s="35"/>
    </row>
    <row r="26" spans="1:9" s="133" customFormat="1" ht="10.5" customHeight="1" x14ac:dyDescent="0.2">
      <c r="A26" s="442" t="s">
        <v>202</v>
      </c>
      <c r="B26" s="443"/>
      <c r="C26" s="443"/>
      <c r="D26" s="443"/>
      <c r="E26" s="443"/>
      <c r="F26" s="443"/>
      <c r="G26" s="443"/>
      <c r="H26" s="16"/>
      <c r="I26" s="444"/>
    </row>
    <row r="27" spans="1:9" s="133" customFormat="1" ht="10.5" customHeight="1" x14ac:dyDescent="0.2">
      <c r="A27" s="952" t="s">
        <v>222</v>
      </c>
      <c r="B27" s="952"/>
      <c r="C27" s="952"/>
      <c r="D27" s="952"/>
      <c r="E27" s="952"/>
      <c r="F27" s="952"/>
      <c r="G27" s="952"/>
      <c r="H27" s="952"/>
      <c r="I27" s="444"/>
    </row>
    <row r="28" spans="1:9" s="133" customFormat="1" ht="10.5" customHeight="1" x14ac:dyDescent="0.2">
      <c r="A28" s="952"/>
      <c r="B28" s="952"/>
      <c r="C28" s="952"/>
      <c r="D28" s="952"/>
      <c r="E28" s="952"/>
      <c r="F28" s="952"/>
      <c r="G28" s="952"/>
      <c r="H28" s="952"/>
      <c r="I28" s="444"/>
    </row>
    <row r="29" spans="1:9" s="133" customFormat="1" ht="10.5" customHeight="1" x14ac:dyDescent="0.2">
      <c r="A29" s="985" t="s">
        <v>1</v>
      </c>
      <c r="B29" s="985"/>
      <c r="C29" s="985"/>
      <c r="D29" s="985"/>
      <c r="E29" s="985"/>
      <c r="F29" s="985"/>
      <c r="G29" s="985"/>
      <c r="H29" s="985"/>
      <c r="I29" s="444"/>
    </row>
    <row r="30" spans="1:9" s="133" customFormat="1" ht="10.5" customHeight="1" x14ac:dyDescent="0.2">
      <c r="A30" s="985"/>
      <c r="B30" s="985"/>
      <c r="C30" s="985"/>
      <c r="D30" s="985"/>
      <c r="E30" s="985"/>
      <c r="F30" s="985"/>
      <c r="G30" s="985"/>
      <c r="H30" s="985"/>
      <c r="I30" s="444"/>
    </row>
    <row r="31" spans="1:9" s="133" customFormat="1" ht="10.5" customHeight="1" x14ac:dyDescent="0.2">
      <c r="A31" s="985" t="s">
        <v>407</v>
      </c>
      <c r="B31" s="985"/>
      <c r="C31" s="985"/>
      <c r="D31" s="985"/>
      <c r="E31" s="985"/>
      <c r="F31" s="985"/>
      <c r="G31" s="985"/>
      <c r="H31" s="985"/>
      <c r="I31" s="444"/>
    </row>
    <row r="32" spans="1:9" s="133" customFormat="1" ht="10.5" customHeight="1" x14ac:dyDescent="0.2">
      <c r="A32" s="985"/>
      <c r="B32" s="985"/>
      <c r="C32" s="985"/>
      <c r="D32" s="985"/>
      <c r="E32" s="985"/>
      <c r="F32" s="985"/>
      <c r="G32" s="985"/>
      <c r="H32" s="985"/>
      <c r="I32" s="444"/>
    </row>
    <row r="33" spans="1:9" s="133" customFormat="1" ht="10.5" customHeight="1" x14ac:dyDescent="0.2">
      <c r="A33" s="445" t="s">
        <v>223</v>
      </c>
      <c r="B33" s="444"/>
      <c r="C33" s="444"/>
      <c r="D33" s="444"/>
      <c r="E33" s="444"/>
      <c r="F33" s="444"/>
      <c r="G33" s="444"/>
      <c r="H33" s="444"/>
      <c r="I33" s="444"/>
    </row>
    <row r="34" spans="1:9" s="133" customFormat="1" ht="10.5" customHeight="1" x14ac:dyDescent="0.2">
      <c r="A34" s="960" t="s">
        <v>1010</v>
      </c>
      <c r="B34" s="960"/>
      <c r="C34" s="960"/>
      <c r="D34" s="960"/>
      <c r="E34" s="960"/>
      <c r="F34" s="960"/>
      <c r="G34" s="960"/>
      <c r="H34" s="960"/>
      <c r="I34" s="444"/>
    </row>
    <row r="35" spans="1:9" s="133" customFormat="1" ht="10.5" customHeight="1" x14ac:dyDescent="0.2">
      <c r="A35" s="960"/>
      <c r="B35" s="960"/>
      <c r="C35" s="960"/>
      <c r="D35" s="960"/>
      <c r="E35" s="960"/>
      <c r="F35" s="960"/>
      <c r="G35" s="960"/>
      <c r="H35" s="960"/>
      <c r="I35" s="444"/>
    </row>
    <row r="36" spans="1:9" s="133" customFormat="1" ht="10.5" customHeight="1" x14ac:dyDescent="0.2">
      <c r="A36" s="960"/>
      <c r="B36" s="960"/>
      <c r="C36" s="960"/>
      <c r="D36" s="960"/>
      <c r="E36" s="960"/>
      <c r="F36" s="960"/>
      <c r="G36" s="960"/>
      <c r="H36" s="960"/>
      <c r="I36" s="444"/>
    </row>
    <row r="37" spans="1:9" s="133" customFormat="1" ht="10.5" customHeight="1" x14ac:dyDescent="0.2">
      <c r="A37" s="984" t="s">
        <v>1040</v>
      </c>
      <c r="B37" s="984"/>
      <c r="C37" s="984"/>
      <c r="D37" s="984"/>
      <c r="E37" s="984"/>
      <c r="F37" s="984"/>
      <c r="G37" s="444"/>
      <c r="H37" s="444"/>
      <c r="I37" s="444"/>
    </row>
    <row r="38" spans="1:9" s="133" customFormat="1" ht="10.5" customHeight="1" x14ac:dyDescent="0.2">
      <c r="A38" s="984" t="s">
        <v>1039</v>
      </c>
      <c r="B38" s="984"/>
      <c r="C38" s="984"/>
      <c r="D38" s="984"/>
      <c r="E38" s="984"/>
      <c r="F38" s="768"/>
      <c r="G38" s="444"/>
      <c r="H38" s="444"/>
      <c r="I38" s="444"/>
    </row>
    <row r="39" spans="1:9" s="133" customFormat="1" ht="10.5" customHeight="1" x14ac:dyDescent="0.2">
      <c r="A39" s="984" t="s">
        <v>286</v>
      </c>
      <c r="B39" s="984"/>
      <c r="C39" s="984"/>
      <c r="D39" s="984"/>
      <c r="E39" s="984"/>
      <c r="F39" s="984"/>
      <c r="G39" s="984"/>
      <c r="H39" s="984"/>
      <c r="I39" s="444"/>
    </row>
    <row r="40" spans="1:9" s="133" customFormat="1" ht="10.5" customHeight="1" x14ac:dyDescent="0.2">
      <c r="A40" s="445"/>
      <c r="B40" s="444"/>
      <c r="C40" s="444"/>
      <c r="D40" s="444"/>
      <c r="E40" s="444"/>
      <c r="F40" s="444"/>
      <c r="G40" s="444"/>
      <c r="H40" s="444"/>
      <c r="I40" s="444"/>
    </row>
    <row r="41" spans="1:9" s="133" customFormat="1" ht="10.5" customHeight="1" x14ac:dyDescent="0.2">
      <c r="A41" s="446" t="s">
        <v>433</v>
      </c>
      <c r="B41" s="444"/>
      <c r="C41" s="444"/>
      <c r="D41" s="444"/>
      <c r="E41" s="444"/>
      <c r="F41" s="444"/>
      <c r="G41" s="444"/>
      <c r="H41" s="444"/>
      <c r="I41" s="444"/>
    </row>
  </sheetData>
  <mergeCells count="10">
    <mergeCell ref="K1:M1"/>
    <mergeCell ref="A1:I1"/>
    <mergeCell ref="B4:H4"/>
    <mergeCell ref="A37:F37"/>
    <mergeCell ref="A39:H39"/>
    <mergeCell ref="A38:E38"/>
    <mergeCell ref="A27:H28"/>
    <mergeCell ref="A29:H30"/>
    <mergeCell ref="A31:H32"/>
    <mergeCell ref="A34:H36"/>
  </mergeCells>
  <phoneticPr fontId="33" type="noConversion"/>
  <hyperlinks>
    <hyperlink ref="K1:M1" location="Contents!A1" display="Back to contents"/>
  </hyperlinks>
  <pageMargins left="0.75" right="0.75" top="1" bottom="1" header="0.5" footer="0.5"/>
  <pageSetup paperSize="9" scale="82"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5"/>
  <sheetViews>
    <sheetView showGridLines="0" zoomScaleNormal="100" workbookViewId="0">
      <selection sqref="A1:N1"/>
    </sheetView>
  </sheetViews>
  <sheetFormatPr defaultColWidth="9.1640625" defaultRowHeight="11.25" customHeight="1" x14ac:dyDescent="0.2"/>
  <cols>
    <col min="1" max="1" width="27.5" style="106" customWidth="1"/>
    <col min="2" max="2" width="13.83203125" style="106" customWidth="1"/>
    <col min="3" max="3" width="2.83203125" style="106" customWidth="1"/>
    <col min="4" max="4" width="15.83203125" style="106" customWidth="1"/>
    <col min="5" max="5" width="3.1640625" style="106" customWidth="1"/>
    <col min="6" max="8" width="12.83203125" style="106" customWidth="1"/>
    <col min="9" max="9" width="5.83203125" style="106" customWidth="1"/>
    <col min="10" max="10" width="12.6640625" style="106" customWidth="1"/>
    <col min="11" max="11" width="4.5" style="106" customWidth="1"/>
    <col min="12" max="13" width="16.83203125" style="106" customWidth="1"/>
    <col min="14" max="14" width="2" style="106" customWidth="1"/>
    <col min="15" max="16384" width="9.1640625" style="106"/>
  </cols>
  <sheetData>
    <row r="1" spans="1:17" s="522" customFormat="1" ht="18" customHeight="1" x14ac:dyDescent="0.2">
      <c r="A1" s="947" t="s">
        <v>510</v>
      </c>
      <c r="B1" s="947"/>
      <c r="C1" s="947"/>
      <c r="D1" s="947"/>
      <c r="E1" s="947"/>
      <c r="F1" s="947"/>
      <c r="G1" s="947"/>
      <c r="H1" s="947"/>
      <c r="I1" s="947"/>
      <c r="J1" s="947"/>
      <c r="K1" s="947"/>
      <c r="L1" s="947"/>
      <c r="M1" s="947"/>
      <c r="N1" s="514"/>
      <c r="O1" s="988" t="s">
        <v>350</v>
      </c>
      <c r="P1" s="988"/>
      <c r="Q1" s="988"/>
    </row>
    <row r="2" spans="1:17" s="522" customFormat="1" ht="15" customHeight="1" x14ac:dyDescent="0.2">
      <c r="A2" s="947"/>
      <c r="B2" s="947"/>
      <c r="C2" s="947"/>
      <c r="D2" s="947"/>
      <c r="E2" s="947"/>
      <c r="F2" s="947"/>
      <c r="G2" s="947"/>
      <c r="H2" s="947"/>
      <c r="I2" s="947"/>
      <c r="J2" s="947"/>
      <c r="K2" s="947"/>
      <c r="L2" s="947"/>
      <c r="M2" s="947"/>
      <c r="N2" s="514"/>
    </row>
    <row r="3" spans="1:17" s="522" customFormat="1" ht="15.75" customHeight="1" x14ac:dyDescent="0.2">
      <c r="A3" s="476"/>
      <c r="B3" s="476"/>
      <c r="C3" s="476"/>
      <c r="D3" s="476"/>
      <c r="E3" s="476"/>
      <c r="F3" s="476"/>
      <c r="G3" s="476"/>
      <c r="H3" s="476"/>
      <c r="I3" s="476"/>
      <c r="J3" s="476"/>
      <c r="K3" s="476"/>
      <c r="L3" s="476"/>
      <c r="M3" s="476"/>
      <c r="N3" s="395"/>
    </row>
    <row r="4" spans="1:17" s="522" customFormat="1" ht="9" customHeight="1" x14ac:dyDescent="0.2">
      <c r="A4" s="514"/>
      <c r="B4" s="514"/>
      <c r="C4" s="410"/>
      <c r="D4" s="514"/>
      <c r="E4" s="514"/>
      <c r="F4" s="514"/>
      <c r="G4" s="514"/>
      <c r="H4" s="514"/>
      <c r="I4" s="514"/>
      <c r="J4" s="401"/>
      <c r="K4" s="514"/>
      <c r="L4" s="514"/>
      <c r="M4" s="514"/>
      <c r="N4" s="514"/>
    </row>
    <row r="5" spans="1:17" s="522" customFormat="1" ht="14.25" x14ac:dyDescent="0.2">
      <c r="A5" s="459"/>
      <c r="B5" s="949" t="s">
        <v>419</v>
      </c>
      <c r="C5" s="410"/>
      <c r="D5" s="950" t="s">
        <v>394</v>
      </c>
      <c r="E5" s="950"/>
      <c r="F5" s="950"/>
      <c r="G5" s="950"/>
      <c r="H5" s="950"/>
      <c r="I5" s="514"/>
      <c r="J5" s="990" t="s">
        <v>418</v>
      </c>
      <c r="K5" s="990"/>
      <c r="L5" s="990"/>
      <c r="M5" s="990"/>
      <c r="N5" s="514"/>
    </row>
    <row r="6" spans="1:17" s="522" customFormat="1" ht="35.450000000000003" customHeight="1" x14ac:dyDescent="0.2">
      <c r="A6" s="462"/>
      <c r="B6" s="949"/>
      <c r="C6" s="410"/>
      <c r="D6" s="463"/>
      <c r="E6" s="514"/>
      <c r="F6" s="514"/>
      <c r="G6" s="409"/>
      <c r="H6" s="409"/>
      <c r="I6" s="409"/>
      <c r="J6" s="989" t="s">
        <v>395</v>
      </c>
      <c r="K6" s="989"/>
      <c r="L6" s="989"/>
      <c r="M6" s="989"/>
      <c r="N6" s="514"/>
    </row>
    <row r="7" spans="1:17" s="522" customFormat="1" ht="14.25" x14ac:dyDescent="0.2">
      <c r="A7" s="462"/>
      <c r="B7" s="949"/>
      <c r="C7" s="410"/>
      <c r="D7" s="463"/>
      <c r="E7" s="514"/>
      <c r="F7" s="951" t="s">
        <v>2</v>
      </c>
      <c r="G7" s="951"/>
      <c r="H7" s="951"/>
      <c r="I7" s="409"/>
      <c r="J7" s="516"/>
      <c r="K7" s="409"/>
      <c r="L7" s="951" t="s">
        <v>248</v>
      </c>
      <c r="M7" s="951"/>
      <c r="N7" s="514"/>
    </row>
    <row r="8" spans="1:17" s="522" customFormat="1" ht="19.149999999999999" customHeight="1" x14ac:dyDescent="0.2">
      <c r="A8" s="514"/>
      <c r="B8" s="949"/>
      <c r="C8" s="465"/>
      <c r="D8" s="466" t="s">
        <v>245</v>
      </c>
      <c r="E8" s="466"/>
      <c r="F8" s="466" t="s">
        <v>247</v>
      </c>
      <c r="G8" s="466" t="s">
        <v>246</v>
      </c>
      <c r="H8" s="467" t="s">
        <v>3</v>
      </c>
      <c r="I8" s="466"/>
      <c r="J8" s="466" t="s">
        <v>245</v>
      </c>
      <c r="K8" s="514"/>
      <c r="L8" s="466" t="s">
        <v>4</v>
      </c>
      <c r="M8" s="466" t="s">
        <v>5</v>
      </c>
      <c r="N8" s="514"/>
    </row>
    <row r="9" spans="1:17" s="522" customFormat="1" ht="6" customHeight="1" x14ac:dyDescent="0.2">
      <c r="A9" s="476"/>
      <c r="B9" s="477"/>
      <c r="C9" s="477"/>
      <c r="D9" s="477"/>
      <c r="E9" s="477"/>
      <c r="F9" s="477"/>
      <c r="G9" s="477"/>
      <c r="H9" s="477"/>
      <c r="I9" s="477"/>
      <c r="J9" s="477"/>
      <c r="K9" s="477"/>
      <c r="L9" s="477"/>
      <c r="M9" s="477"/>
      <c r="N9" s="514"/>
    </row>
    <row r="10" spans="1:17" s="522" customFormat="1" ht="6" customHeight="1" x14ac:dyDescent="0.2">
      <c r="A10" s="395"/>
      <c r="B10" s="414"/>
      <c r="C10" s="414"/>
      <c r="D10" s="414"/>
      <c r="E10" s="414"/>
      <c r="F10" s="414"/>
      <c r="G10" s="414"/>
      <c r="H10" s="414"/>
      <c r="I10" s="414"/>
      <c r="J10" s="414"/>
      <c r="K10" s="414"/>
      <c r="L10" s="414"/>
      <c r="M10" s="414"/>
      <c r="N10" s="514"/>
    </row>
    <row r="11" spans="1:17" s="522" customFormat="1" ht="12.75" x14ac:dyDescent="0.2">
      <c r="A11" s="514" t="s">
        <v>20</v>
      </c>
      <c r="B11" s="419">
        <f>AVERAGE('HB1 - summary'!G9:K9)</f>
        <v>602.4</v>
      </c>
      <c r="C11" s="417"/>
      <c r="D11" s="419">
        <v>61500</v>
      </c>
      <c r="E11" s="419"/>
      <c r="F11" s="419">
        <v>59900</v>
      </c>
      <c r="G11" s="419">
        <v>63300</v>
      </c>
      <c r="H11" s="468">
        <f>AVERAGE((D11-F11)/D11,(G11-D11)/D11)</f>
        <v>2.7642276422764227E-2</v>
      </c>
      <c r="I11" s="419"/>
      <c r="J11" s="469">
        <f>1000*B11/D11</f>
        <v>9.795121951219512</v>
      </c>
      <c r="K11" s="573"/>
      <c r="L11" s="469">
        <f>1000*B11/G11</f>
        <v>9.5165876777251182</v>
      </c>
      <c r="M11" s="469">
        <f>1000*B11/F11</f>
        <v>10.056761268781303</v>
      </c>
      <c r="N11" s="514"/>
    </row>
    <row r="12" spans="1:17" s="522" customFormat="1" ht="6" customHeight="1" x14ac:dyDescent="0.2">
      <c r="A12" s="514"/>
      <c r="B12" s="419"/>
      <c r="C12" s="417"/>
      <c r="D12" s="514"/>
      <c r="E12" s="514"/>
      <c r="F12" s="514"/>
      <c r="G12" s="514"/>
      <c r="H12" s="468"/>
      <c r="I12" s="514"/>
      <c r="J12" s="481"/>
      <c r="K12" s="573"/>
      <c r="L12" s="469"/>
      <c r="M12" s="469"/>
      <c r="N12" s="514"/>
    </row>
    <row r="13" spans="1:17" s="520" customFormat="1" ht="12.75" x14ac:dyDescent="0.2">
      <c r="A13" s="521" t="s">
        <v>21</v>
      </c>
      <c r="B13" s="478">
        <f>AVERAGE('HB1 - summary'!G11:K11)</f>
        <v>42.4</v>
      </c>
      <c r="C13" s="479"/>
      <c r="D13" s="271">
        <v>4100</v>
      </c>
      <c r="E13" s="271"/>
      <c r="F13" s="271">
        <v>3800</v>
      </c>
      <c r="G13" s="271">
        <v>4500</v>
      </c>
      <c r="H13" s="480">
        <f t="shared" ref="H13:H23" si="0">AVERAGE((D13-F13)/D13,(G13-D13)/D13)</f>
        <v>8.5365853658536578E-2</v>
      </c>
      <c r="I13" s="271"/>
      <c r="J13" s="481">
        <f t="shared" ref="J13:J23" si="1">1000*B13/D13</f>
        <v>10.341463414634147</v>
      </c>
      <c r="K13" s="575"/>
      <c r="L13" s="481">
        <f t="shared" ref="L13:L23" si="2">1000*B13/G13</f>
        <v>9.4222222222222225</v>
      </c>
      <c r="M13" s="481">
        <f t="shared" ref="M13:M23" si="3">1000*B13/F13</f>
        <v>11.157894736842104</v>
      </c>
      <c r="N13" s="521"/>
    </row>
    <row r="14" spans="1:17" s="520" customFormat="1" ht="12.75" x14ac:dyDescent="0.2">
      <c r="A14" s="521" t="s">
        <v>22</v>
      </c>
      <c r="B14" s="478">
        <f>AVERAGE('HB1 - summary'!G12:K12)</f>
        <v>9.4</v>
      </c>
      <c r="C14" s="479"/>
      <c r="D14" s="271">
        <v>710</v>
      </c>
      <c r="E14" s="271"/>
      <c r="F14" s="271">
        <v>610</v>
      </c>
      <c r="G14" s="271">
        <v>860</v>
      </c>
      <c r="H14" s="480">
        <f t="shared" si="0"/>
        <v>0.176056338028169</v>
      </c>
      <c r="I14" s="271"/>
      <c r="J14" s="481">
        <f t="shared" si="1"/>
        <v>13.23943661971831</v>
      </c>
      <c r="K14" s="575"/>
      <c r="L14" s="481">
        <f t="shared" si="2"/>
        <v>10.930232558139535</v>
      </c>
      <c r="M14" s="481">
        <f t="shared" si="3"/>
        <v>15.409836065573771</v>
      </c>
      <c r="N14" s="521"/>
    </row>
    <row r="15" spans="1:17" s="520" customFormat="1" ht="12.75" x14ac:dyDescent="0.2">
      <c r="A15" s="521" t="s">
        <v>23</v>
      </c>
      <c r="B15" s="478">
        <f>AVERAGE('HB1 - summary'!G13:K13)</f>
        <v>10.4</v>
      </c>
      <c r="C15" s="479"/>
      <c r="D15" s="271">
        <v>1300</v>
      </c>
      <c r="E15" s="271"/>
      <c r="F15" s="271">
        <v>1100</v>
      </c>
      <c r="G15" s="271">
        <v>1600</v>
      </c>
      <c r="H15" s="480">
        <f t="shared" si="0"/>
        <v>0.19230769230769232</v>
      </c>
      <c r="I15" s="271"/>
      <c r="J15" s="481">
        <f t="shared" si="1"/>
        <v>8</v>
      </c>
      <c r="K15" s="575"/>
      <c r="L15" s="481">
        <f t="shared" si="2"/>
        <v>6.5</v>
      </c>
      <c r="M15" s="481">
        <f t="shared" si="3"/>
        <v>9.454545454545455</v>
      </c>
      <c r="N15" s="521"/>
    </row>
    <row r="16" spans="1:17" s="520" customFormat="1" ht="12.75" x14ac:dyDescent="0.2">
      <c r="A16" s="521" t="s">
        <v>24</v>
      </c>
      <c r="B16" s="478">
        <f>AVERAGE('HB1 - summary'!G14:K14)</f>
        <v>40.200000000000003</v>
      </c>
      <c r="C16" s="479"/>
      <c r="D16" s="271">
        <v>2900</v>
      </c>
      <c r="E16" s="271"/>
      <c r="F16" s="271">
        <v>2600</v>
      </c>
      <c r="G16" s="271">
        <v>3400</v>
      </c>
      <c r="H16" s="480">
        <f t="shared" si="0"/>
        <v>0.13793103448275862</v>
      </c>
      <c r="I16" s="271"/>
      <c r="J16" s="481">
        <f t="shared" si="1"/>
        <v>13.862068965517242</v>
      </c>
      <c r="K16" s="575"/>
      <c r="L16" s="481">
        <f t="shared" si="2"/>
        <v>11.823529411764707</v>
      </c>
      <c r="M16" s="481">
        <f t="shared" si="3"/>
        <v>15.461538461538462</v>
      </c>
      <c r="N16" s="521"/>
    </row>
    <row r="17" spans="1:14" s="520" customFormat="1" ht="12.75" x14ac:dyDescent="0.2">
      <c r="A17" s="521" t="s">
        <v>25</v>
      </c>
      <c r="B17" s="478">
        <f>AVERAGE('HB1 - summary'!G15:K15)</f>
        <v>27.4</v>
      </c>
      <c r="C17" s="479"/>
      <c r="D17" s="271">
        <v>3100</v>
      </c>
      <c r="E17" s="271"/>
      <c r="F17" s="271">
        <v>2800</v>
      </c>
      <c r="G17" s="271">
        <v>3500</v>
      </c>
      <c r="H17" s="480">
        <f t="shared" si="0"/>
        <v>0.11290322580645161</v>
      </c>
      <c r="I17" s="271"/>
      <c r="J17" s="481">
        <f t="shared" si="1"/>
        <v>8.8387096774193541</v>
      </c>
      <c r="K17" s="575"/>
      <c r="L17" s="481">
        <f t="shared" si="2"/>
        <v>7.8285714285714283</v>
      </c>
      <c r="M17" s="481">
        <f t="shared" si="3"/>
        <v>9.7857142857142865</v>
      </c>
      <c r="N17" s="521"/>
    </row>
    <row r="18" spans="1:14" s="520" customFormat="1" ht="12.75" x14ac:dyDescent="0.2">
      <c r="A18" s="521" t="s">
        <v>26</v>
      </c>
      <c r="B18" s="478">
        <f>AVERAGE('HB1 - summary'!G16:K16)</f>
        <v>48.8</v>
      </c>
      <c r="C18" s="479"/>
      <c r="D18" s="271">
        <v>4600</v>
      </c>
      <c r="E18" s="271"/>
      <c r="F18" s="271">
        <v>4100</v>
      </c>
      <c r="G18" s="271">
        <v>5000</v>
      </c>
      <c r="H18" s="480">
        <f t="shared" si="0"/>
        <v>9.7826086956521729E-2</v>
      </c>
      <c r="I18" s="271"/>
      <c r="J18" s="481">
        <f t="shared" si="1"/>
        <v>10.608695652173912</v>
      </c>
      <c r="K18" s="575"/>
      <c r="L18" s="481">
        <f t="shared" si="2"/>
        <v>9.76</v>
      </c>
      <c r="M18" s="481">
        <f t="shared" si="3"/>
        <v>11.902439024390244</v>
      </c>
      <c r="N18" s="521"/>
    </row>
    <row r="19" spans="1:14" s="520" customFormat="1" ht="12.75" x14ac:dyDescent="0.2">
      <c r="A19" s="521" t="s">
        <v>90</v>
      </c>
      <c r="B19" s="478">
        <f>AVERAGE('HB1 - summary'!G17:K17)</f>
        <v>183.6</v>
      </c>
      <c r="C19" s="479"/>
      <c r="D19" s="271">
        <v>20900</v>
      </c>
      <c r="E19" s="271"/>
      <c r="F19" s="271">
        <v>20100</v>
      </c>
      <c r="G19" s="271">
        <v>21800</v>
      </c>
      <c r="H19" s="480">
        <f t="shared" si="0"/>
        <v>4.0669856459330148E-2</v>
      </c>
      <c r="I19" s="271"/>
      <c r="J19" s="481">
        <f t="shared" si="1"/>
        <v>8.7846889952153102</v>
      </c>
      <c r="K19" s="575"/>
      <c r="L19" s="481">
        <f t="shared" si="2"/>
        <v>8.4220183486238529</v>
      </c>
      <c r="M19" s="481">
        <f t="shared" si="3"/>
        <v>9.1343283582089558</v>
      </c>
      <c r="N19" s="521"/>
    </row>
    <row r="20" spans="1:14" s="520" customFormat="1" ht="12.75" x14ac:dyDescent="0.2">
      <c r="A20" s="521" t="s">
        <v>65</v>
      </c>
      <c r="B20" s="478">
        <f>AVERAGE('HB1 - summary'!G18:K18)</f>
        <v>26.6</v>
      </c>
      <c r="C20" s="479"/>
      <c r="D20" s="271">
        <v>2000</v>
      </c>
      <c r="E20" s="271"/>
      <c r="F20" s="271">
        <v>1800</v>
      </c>
      <c r="G20" s="271">
        <v>2300</v>
      </c>
      <c r="H20" s="480">
        <f t="shared" si="0"/>
        <v>0.125</v>
      </c>
      <c r="I20" s="271"/>
      <c r="J20" s="481">
        <f t="shared" si="1"/>
        <v>13.3</v>
      </c>
      <c r="K20" s="575"/>
      <c r="L20" s="481">
        <f t="shared" si="2"/>
        <v>11.565217391304348</v>
      </c>
      <c r="M20" s="481">
        <f t="shared" si="3"/>
        <v>14.777777777777779</v>
      </c>
      <c r="N20" s="521"/>
    </row>
    <row r="21" spans="1:14" s="520" customFormat="1" ht="12.75" x14ac:dyDescent="0.2">
      <c r="A21" s="521" t="s">
        <v>27</v>
      </c>
      <c r="B21" s="478">
        <f>AVERAGE('HB1 - summary'!G19:K19)</f>
        <v>68.599999999999994</v>
      </c>
      <c r="C21" s="479"/>
      <c r="D21" s="271">
        <v>6900</v>
      </c>
      <c r="E21" s="271"/>
      <c r="F21" s="271">
        <v>6400</v>
      </c>
      <c r="G21" s="271">
        <v>7400</v>
      </c>
      <c r="H21" s="480">
        <f t="shared" si="0"/>
        <v>7.2463768115942032E-2</v>
      </c>
      <c r="I21" s="271"/>
      <c r="J21" s="481">
        <f t="shared" si="1"/>
        <v>9.9420289855072461</v>
      </c>
      <c r="K21" s="575"/>
      <c r="L21" s="481">
        <f t="shared" si="2"/>
        <v>9.2702702702702702</v>
      </c>
      <c r="M21" s="481">
        <f t="shared" si="3"/>
        <v>10.71875</v>
      </c>
      <c r="N21" s="521"/>
    </row>
    <row r="22" spans="1:14" s="520" customFormat="1" ht="12.75" x14ac:dyDescent="0.2">
      <c r="A22" s="521" t="s">
        <v>28</v>
      </c>
      <c r="B22" s="478">
        <f>AVERAGE('HB1 - summary'!G20:K20)</f>
        <v>91.6</v>
      </c>
      <c r="C22" s="479"/>
      <c r="D22" s="271">
        <v>9800</v>
      </c>
      <c r="E22" s="271"/>
      <c r="F22" s="271">
        <v>8900</v>
      </c>
      <c r="G22" s="271">
        <v>10900</v>
      </c>
      <c r="H22" s="480">
        <f t="shared" si="0"/>
        <v>0.10204081632653061</v>
      </c>
      <c r="I22" s="271"/>
      <c r="J22" s="481">
        <f t="shared" si="1"/>
        <v>9.3469387755102034</v>
      </c>
      <c r="K22" s="575"/>
      <c r="L22" s="481">
        <f t="shared" si="2"/>
        <v>8.4036697247706424</v>
      </c>
      <c r="M22" s="481">
        <f t="shared" si="3"/>
        <v>10.292134831460674</v>
      </c>
      <c r="N22" s="521"/>
    </row>
    <row r="23" spans="1:14" s="520" customFormat="1" ht="12.75" x14ac:dyDescent="0.2">
      <c r="A23" s="521" t="s">
        <v>29</v>
      </c>
      <c r="B23" s="478">
        <f>AVERAGE('HB1 - summary'!G21:K21)</f>
        <v>0.6</v>
      </c>
      <c r="C23" s="479"/>
      <c r="D23" s="297">
        <v>30</v>
      </c>
      <c r="E23" s="297"/>
      <c r="F23" s="297">
        <v>20</v>
      </c>
      <c r="G23" s="297">
        <v>110</v>
      </c>
      <c r="H23" s="480">
        <f t="shared" si="0"/>
        <v>1.5</v>
      </c>
      <c r="I23" s="297"/>
      <c r="J23" s="481">
        <f t="shared" si="1"/>
        <v>20</v>
      </c>
      <c r="K23" s="575"/>
      <c r="L23" s="481">
        <f t="shared" si="2"/>
        <v>5.4545454545454541</v>
      </c>
      <c r="M23" s="481">
        <f t="shared" si="3"/>
        <v>30</v>
      </c>
      <c r="N23" s="521"/>
    </row>
    <row r="24" spans="1:14" s="520" customFormat="1" ht="12.75" x14ac:dyDescent="0.2">
      <c r="A24" s="521" t="s">
        <v>30</v>
      </c>
      <c r="B24" s="478">
        <f>AVERAGE('HB1 - summary'!G22:K22)</f>
        <v>2</v>
      </c>
      <c r="C24" s="479"/>
      <c r="D24" s="271">
        <v>340</v>
      </c>
      <c r="E24" s="271"/>
      <c r="F24" s="271">
        <v>130</v>
      </c>
      <c r="G24" s="271">
        <v>1300</v>
      </c>
      <c r="H24" s="480">
        <f>AVERAGE((D24-F24)/D24,(G24-D24)/D24)</f>
        <v>1.7205882352941178</v>
      </c>
      <c r="I24" s="271"/>
      <c r="J24" s="481">
        <f>1000*B24/D24</f>
        <v>5.882352941176471</v>
      </c>
      <c r="K24" s="575"/>
      <c r="L24" s="481">
        <f>1000*B24/G24</f>
        <v>1.5384615384615385</v>
      </c>
      <c r="M24" s="481">
        <f>1000*B24/F24</f>
        <v>15.384615384615385</v>
      </c>
      <c r="N24" s="521"/>
    </row>
    <row r="25" spans="1:14" s="520" customFormat="1" ht="12.75" x14ac:dyDescent="0.2">
      <c r="A25" s="521" t="s">
        <v>31</v>
      </c>
      <c r="B25" s="478">
        <f>AVERAGE('HB1 - summary'!G23:K23)</f>
        <v>49.6</v>
      </c>
      <c r="C25" s="479"/>
      <c r="D25" s="271">
        <v>4600</v>
      </c>
      <c r="E25" s="271"/>
      <c r="F25" s="271">
        <v>4300</v>
      </c>
      <c r="G25" s="271">
        <v>5000</v>
      </c>
      <c r="H25" s="480">
        <f>AVERAGE((D25-F25)/D25,(G25-D25)/D25)</f>
        <v>7.6086956521739135E-2</v>
      </c>
      <c r="I25" s="271"/>
      <c r="J25" s="481">
        <f>1000*B25/D25</f>
        <v>10.782608695652174</v>
      </c>
      <c r="K25" s="575"/>
      <c r="L25" s="481">
        <f>1000*B25/G25</f>
        <v>9.92</v>
      </c>
      <c r="M25" s="481">
        <f>1000*B25/F25</f>
        <v>11.534883720930232</v>
      </c>
      <c r="N25" s="521"/>
    </row>
    <row r="26" spans="1:14" s="520" customFormat="1" ht="12.75" x14ac:dyDescent="0.2">
      <c r="A26" s="521" t="s">
        <v>32</v>
      </c>
      <c r="B26" s="478">
        <f>AVERAGE('HB1 - summary'!G24:K24)</f>
        <v>1.2</v>
      </c>
      <c r="C26" s="479"/>
      <c r="D26" s="271">
        <v>110</v>
      </c>
      <c r="E26" s="271"/>
      <c r="F26" s="271">
        <v>70</v>
      </c>
      <c r="G26" s="271">
        <v>240</v>
      </c>
      <c r="H26" s="480">
        <f>AVERAGE((D26-F26)/D26,(G26-D26)/D26)</f>
        <v>0.77272727272727271</v>
      </c>
      <c r="I26" s="271"/>
      <c r="J26" s="481">
        <f>1000*B26/D26</f>
        <v>10.909090909090908</v>
      </c>
      <c r="K26" s="575"/>
      <c r="L26" s="481">
        <f>1000*B26/G26</f>
        <v>5</v>
      </c>
      <c r="M26" s="481">
        <f>1000*B26/F26</f>
        <v>17.142857142857142</v>
      </c>
      <c r="N26" s="521"/>
    </row>
    <row r="27" spans="1:14" s="520" customFormat="1" ht="6" customHeight="1" x14ac:dyDescent="0.2">
      <c r="A27" s="524"/>
      <c r="B27" s="524"/>
      <c r="C27" s="524"/>
      <c r="D27" s="524"/>
      <c r="E27" s="524"/>
      <c r="F27" s="524"/>
      <c r="G27" s="524"/>
      <c r="H27" s="524"/>
      <c r="I27" s="524"/>
      <c r="J27" s="524"/>
      <c r="K27" s="524"/>
      <c r="L27" s="524"/>
      <c r="M27" s="524"/>
      <c r="N27" s="521"/>
    </row>
    <row r="28" spans="1:14" ht="6" customHeight="1" x14ac:dyDescent="0.2">
      <c r="A28" s="519"/>
      <c r="B28" s="519"/>
      <c r="C28" s="519"/>
      <c r="D28" s="519"/>
      <c r="E28" s="519"/>
      <c r="F28" s="519"/>
      <c r="G28" s="519"/>
      <c r="H28" s="519"/>
      <c r="I28" s="519"/>
      <c r="J28" s="519"/>
      <c r="K28" s="519"/>
      <c r="L28" s="519"/>
      <c r="M28" s="519"/>
      <c r="N28" s="519"/>
    </row>
    <row r="29" spans="1:14" ht="10.5" customHeight="1" x14ac:dyDescent="0.2">
      <c r="A29" s="442" t="s">
        <v>202</v>
      </c>
      <c r="B29" s="519"/>
      <c r="C29" s="519"/>
      <c r="D29" s="519"/>
      <c r="E29" s="519"/>
      <c r="F29" s="519"/>
      <c r="G29" s="519"/>
      <c r="H29" s="519"/>
      <c r="I29" s="519"/>
      <c r="J29" s="519"/>
      <c r="K29" s="519"/>
      <c r="L29" s="519"/>
      <c r="M29" s="519"/>
      <c r="N29" s="519"/>
    </row>
    <row r="30" spans="1:14" ht="10.5" customHeight="1" x14ac:dyDescent="0.2">
      <c r="A30" s="952" t="s">
        <v>978</v>
      </c>
      <c r="B30" s="952"/>
      <c r="C30" s="952"/>
      <c r="D30" s="952"/>
      <c r="E30" s="952"/>
      <c r="F30" s="952"/>
      <c r="G30" s="952"/>
      <c r="H30" s="952"/>
      <c r="I30" s="952"/>
      <c r="J30" s="952"/>
      <c r="K30" s="952"/>
      <c r="L30" s="952"/>
      <c r="M30" s="952"/>
      <c r="N30" s="519"/>
    </row>
    <row r="31" spans="1:14" ht="10.5" customHeight="1" x14ac:dyDescent="0.2">
      <c r="A31" s="952"/>
      <c r="B31" s="952"/>
      <c r="C31" s="952"/>
      <c r="D31" s="952"/>
      <c r="E31" s="952"/>
      <c r="F31" s="952"/>
      <c r="G31" s="952"/>
      <c r="H31" s="952"/>
      <c r="I31" s="952"/>
      <c r="J31" s="952"/>
      <c r="K31" s="952"/>
      <c r="L31" s="952"/>
      <c r="M31" s="952"/>
      <c r="N31" s="805"/>
    </row>
    <row r="32" spans="1:14" ht="10.5" customHeight="1" x14ac:dyDescent="0.2">
      <c r="A32" s="991" t="s">
        <v>312</v>
      </c>
      <c r="B32" s="991"/>
      <c r="C32" s="991"/>
      <c r="D32" s="991"/>
      <c r="E32" s="991"/>
      <c r="F32" s="991"/>
      <c r="G32" s="991"/>
      <c r="H32" s="991"/>
      <c r="I32" s="991"/>
      <c r="J32" s="991"/>
      <c r="K32" s="991"/>
      <c r="L32" s="991"/>
      <c r="M32" s="991"/>
      <c r="N32" s="519"/>
    </row>
    <row r="33" spans="1:14" ht="10.5" customHeight="1" x14ac:dyDescent="0.2">
      <c r="A33" s="991"/>
      <c r="B33" s="991"/>
      <c r="C33" s="991"/>
      <c r="D33" s="991"/>
      <c r="E33" s="991"/>
      <c r="F33" s="991"/>
      <c r="G33" s="991"/>
      <c r="H33" s="991"/>
      <c r="I33" s="991"/>
      <c r="J33" s="991"/>
      <c r="K33" s="991"/>
      <c r="L33" s="991"/>
      <c r="M33" s="991"/>
      <c r="N33" s="805"/>
    </row>
    <row r="34" spans="1:14" ht="12" customHeight="1" x14ac:dyDescent="0.2">
      <c r="A34" s="991"/>
      <c r="B34" s="991"/>
      <c r="C34" s="991"/>
      <c r="D34" s="991"/>
      <c r="E34" s="991"/>
      <c r="F34" s="991"/>
      <c r="G34" s="991"/>
      <c r="H34" s="991"/>
      <c r="I34" s="991"/>
      <c r="J34" s="991"/>
      <c r="K34" s="991"/>
      <c r="L34" s="991"/>
      <c r="M34" s="991"/>
      <c r="N34" s="805"/>
    </row>
    <row r="35" spans="1:14" ht="10.5" customHeight="1" x14ac:dyDescent="0.2">
      <c r="A35" s="952" t="s">
        <v>353</v>
      </c>
      <c r="B35" s="952"/>
      <c r="C35" s="952"/>
      <c r="D35" s="952"/>
      <c r="E35" s="952"/>
      <c r="F35" s="952"/>
      <c r="G35" s="952"/>
      <c r="H35" s="952"/>
      <c r="I35" s="952"/>
      <c r="J35" s="952"/>
      <c r="K35" s="952"/>
      <c r="L35" s="952"/>
      <c r="M35" s="952"/>
      <c r="N35" s="519"/>
    </row>
    <row r="36" spans="1:14" ht="10.5" customHeight="1" x14ac:dyDescent="0.2">
      <c r="A36" s="952"/>
      <c r="B36" s="952"/>
      <c r="C36" s="952"/>
      <c r="D36" s="952"/>
      <c r="E36" s="952"/>
      <c r="F36" s="952"/>
      <c r="G36" s="952"/>
      <c r="H36" s="952"/>
      <c r="I36" s="952"/>
      <c r="J36" s="952"/>
      <c r="K36" s="952"/>
      <c r="L36" s="952"/>
      <c r="M36" s="952"/>
      <c r="N36" s="805"/>
    </row>
    <row r="37" spans="1:14" ht="10.5" customHeight="1" x14ac:dyDescent="0.2">
      <c r="A37" s="958" t="s">
        <v>309</v>
      </c>
      <c r="B37" s="958"/>
      <c r="C37" s="958"/>
      <c r="D37" s="958"/>
      <c r="E37" s="958"/>
      <c r="F37" s="958"/>
      <c r="G37" s="958"/>
      <c r="H37" s="958"/>
      <c r="I37" s="958"/>
      <c r="J37" s="958"/>
      <c r="K37" s="958"/>
      <c r="L37" s="958"/>
      <c r="M37" s="519"/>
      <c r="N37" s="519"/>
    </row>
    <row r="38" spans="1:14" ht="10.5" customHeight="1" x14ac:dyDescent="0.2">
      <c r="A38" s="952" t="s">
        <v>313</v>
      </c>
      <c r="B38" s="952"/>
      <c r="C38" s="952"/>
      <c r="D38" s="952"/>
      <c r="E38" s="952"/>
      <c r="F38" s="952"/>
      <c r="G38" s="952"/>
      <c r="H38" s="952"/>
      <c r="I38" s="952"/>
      <c r="J38" s="952"/>
      <c r="K38" s="952"/>
      <c r="L38" s="952"/>
      <c r="M38" s="952"/>
      <c r="N38" s="519"/>
    </row>
    <row r="39" spans="1:14" ht="10.5" customHeight="1" x14ac:dyDescent="0.2">
      <c r="A39" s="952"/>
      <c r="B39" s="952"/>
      <c r="C39" s="952"/>
      <c r="D39" s="952"/>
      <c r="E39" s="952"/>
      <c r="F39" s="952"/>
      <c r="G39" s="952"/>
      <c r="H39" s="952"/>
      <c r="I39" s="952"/>
      <c r="J39" s="952"/>
      <c r="K39" s="952"/>
      <c r="L39" s="952"/>
      <c r="M39" s="952"/>
      <c r="N39" s="805"/>
    </row>
    <row r="40" spans="1:14" ht="10.5" customHeight="1" x14ac:dyDescent="0.2">
      <c r="A40" s="124" t="s">
        <v>1041</v>
      </c>
      <c r="B40" s="767"/>
      <c r="C40" s="767"/>
      <c r="D40" s="767"/>
      <c r="E40" s="767"/>
      <c r="F40" s="767"/>
      <c r="G40" s="767"/>
      <c r="H40" s="767"/>
      <c r="I40" s="767"/>
      <c r="J40" s="767"/>
      <c r="K40" s="519"/>
      <c r="L40" s="519"/>
      <c r="M40" s="519"/>
      <c r="N40" s="519"/>
    </row>
    <row r="41" spans="1:14" ht="10.5" customHeight="1" x14ac:dyDescent="0.2">
      <c r="A41" s="958" t="s">
        <v>1042</v>
      </c>
      <c r="B41" s="958"/>
      <c r="C41" s="958"/>
      <c r="D41" s="958"/>
      <c r="E41" s="958"/>
      <c r="F41" s="958"/>
      <c r="G41" s="958"/>
      <c r="H41" s="958"/>
      <c r="I41" s="958"/>
      <c r="J41" s="767"/>
      <c r="K41" s="771"/>
      <c r="L41" s="771"/>
      <c r="M41" s="771"/>
      <c r="N41" s="771"/>
    </row>
    <row r="42" spans="1:14" ht="10.5" customHeight="1" x14ac:dyDescent="0.2">
      <c r="A42" s="958" t="s">
        <v>286</v>
      </c>
      <c r="B42" s="958"/>
      <c r="C42" s="958"/>
      <c r="D42" s="958"/>
      <c r="E42" s="958"/>
      <c r="F42" s="958"/>
      <c r="G42" s="958"/>
      <c r="H42" s="958"/>
      <c r="I42" s="958"/>
      <c r="J42" s="958"/>
      <c r="K42" s="958"/>
      <c r="L42" s="519"/>
      <c r="M42" s="519"/>
      <c r="N42" s="519"/>
    </row>
    <row r="43" spans="1:14" ht="10.5" customHeight="1" x14ac:dyDescent="0.2">
      <c r="A43" s="987" t="s">
        <v>396</v>
      </c>
      <c r="B43" s="987"/>
      <c r="C43" s="987"/>
      <c r="D43" s="987"/>
      <c r="E43" s="987"/>
      <c r="F43" s="987"/>
      <c r="G43" s="987"/>
      <c r="H43" s="987"/>
      <c r="I43" s="987"/>
      <c r="J43" s="671"/>
      <c r="K43" s="671"/>
      <c r="L43" s="671"/>
      <c r="M43" s="671"/>
      <c r="N43" s="519"/>
    </row>
    <row r="44" spans="1:14" ht="10.5" customHeight="1" x14ac:dyDescent="0.2">
      <c r="A44" s="515"/>
      <c r="B44" s="519"/>
      <c r="C44" s="519"/>
      <c r="D44" s="519"/>
      <c r="E44" s="519"/>
      <c r="F44" s="519"/>
      <c r="G44" s="519"/>
      <c r="H44" s="519"/>
      <c r="I44" s="519"/>
      <c r="J44" s="519"/>
      <c r="K44" s="519"/>
      <c r="L44" s="519"/>
      <c r="M44" s="519"/>
      <c r="N44" s="519"/>
    </row>
    <row r="45" spans="1:14" ht="10.5" customHeight="1" x14ac:dyDescent="0.2">
      <c r="A45" s="986" t="s">
        <v>433</v>
      </c>
      <c r="B45" s="986"/>
      <c r="C45" s="519"/>
      <c r="D45" s="519"/>
      <c r="E45" s="519"/>
      <c r="F45" s="519"/>
      <c r="G45" s="519"/>
      <c r="H45" s="519"/>
      <c r="I45" s="519"/>
      <c r="J45" s="519"/>
      <c r="K45" s="519"/>
      <c r="L45" s="519"/>
      <c r="M45" s="519"/>
      <c r="N45" s="519"/>
    </row>
  </sheetData>
  <mergeCells count="17">
    <mergeCell ref="A1:M2"/>
    <mergeCell ref="O1:Q1"/>
    <mergeCell ref="A42:K42"/>
    <mergeCell ref="J6:M6"/>
    <mergeCell ref="J5:M5"/>
    <mergeCell ref="B5:B8"/>
    <mergeCell ref="A37:L37"/>
    <mergeCell ref="A32:M34"/>
    <mergeCell ref="A35:M36"/>
    <mergeCell ref="A30:M31"/>
    <mergeCell ref="A38:M39"/>
    <mergeCell ref="A45:B45"/>
    <mergeCell ref="F7:H7"/>
    <mergeCell ref="D5:H5"/>
    <mergeCell ref="L7:M7"/>
    <mergeCell ref="A43:I43"/>
    <mergeCell ref="A41:I41"/>
  </mergeCells>
  <phoneticPr fontId="33" type="noConversion"/>
  <hyperlinks>
    <hyperlink ref="O1:Q1" location="Contents!A1" display="Back to contents"/>
  </hyperlinks>
  <pageMargins left="0.75" right="0.75" top="1" bottom="1" header="0.5" footer="0.5"/>
  <pageSetup paperSize="9" scale="90" orientation="landscape" r:id="rId1"/>
  <headerFooter alignWithMargins="0"/>
  <ignoredErrors>
    <ignoredError sqref="B11:B26" formulaRange="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84"/>
  <sheetViews>
    <sheetView showGridLines="0" zoomScaleNormal="100" workbookViewId="0">
      <selection sqref="A1:N1"/>
    </sheetView>
  </sheetViews>
  <sheetFormatPr defaultRowHeight="11.25" x14ac:dyDescent="0.2"/>
  <cols>
    <col min="1" max="1" width="2" customWidth="1"/>
    <col min="2" max="2" width="28" bestFit="1" customWidth="1"/>
    <col min="11" max="11" width="1.83203125" customWidth="1"/>
    <col min="13" max="13" width="2.5" customWidth="1"/>
  </cols>
  <sheetData>
    <row r="1" spans="2:16" ht="18" customHeight="1" x14ac:dyDescent="0.25">
      <c r="B1" s="994" t="s">
        <v>410</v>
      </c>
      <c r="C1" s="995"/>
      <c r="D1" s="995"/>
      <c r="E1" s="995"/>
      <c r="F1" s="995"/>
      <c r="G1" s="995"/>
      <c r="H1" s="995"/>
      <c r="I1" s="995"/>
      <c r="J1" s="995"/>
      <c r="K1" s="995"/>
      <c r="L1" s="995"/>
      <c r="N1" s="852" t="s">
        <v>350</v>
      </c>
      <c r="O1" s="852"/>
      <c r="P1" s="852"/>
    </row>
    <row r="2" spans="2:16" ht="15" customHeight="1" x14ac:dyDescent="0.2"/>
    <row r="3" spans="2:16" s="776" customFormat="1" ht="15" customHeight="1" x14ac:dyDescent="0.2">
      <c r="B3" s="777" t="s">
        <v>1043</v>
      </c>
    </row>
    <row r="4" spans="2:16" ht="25.5" customHeight="1" x14ac:dyDescent="0.2">
      <c r="B4" s="996" t="s">
        <v>1044</v>
      </c>
      <c r="C4" s="996"/>
      <c r="D4" s="996"/>
      <c r="E4" s="996"/>
      <c r="F4" s="996"/>
      <c r="G4" s="996"/>
      <c r="H4" s="996"/>
      <c r="I4" s="996"/>
      <c r="J4" s="996"/>
      <c r="K4" s="996"/>
      <c r="L4" s="996"/>
    </row>
    <row r="5" spans="2:16" ht="12.75" x14ac:dyDescent="0.2">
      <c r="B5" s="138"/>
      <c r="E5" s="35"/>
      <c r="F5" s="35"/>
    </row>
    <row r="61" spans="2:3" x14ac:dyDescent="0.2">
      <c r="B61" s="992" t="s">
        <v>433</v>
      </c>
      <c r="C61" s="993"/>
    </row>
    <row r="62" spans="2:3" ht="5.25" customHeight="1" x14ac:dyDescent="0.2"/>
    <row r="83" spans="2:8" x14ac:dyDescent="0.2">
      <c r="B83" s="187"/>
    </row>
    <row r="84" spans="2:8" x14ac:dyDescent="0.2">
      <c r="B84" s="187"/>
      <c r="C84" s="186"/>
      <c r="D84" s="186"/>
      <c r="E84" s="186"/>
      <c r="F84" s="186"/>
      <c r="G84" s="186"/>
      <c r="H84" s="186"/>
    </row>
  </sheetData>
  <mergeCells count="4">
    <mergeCell ref="B61:C61"/>
    <mergeCell ref="B1:L1"/>
    <mergeCell ref="B4:L4"/>
    <mergeCell ref="N1:P1"/>
  </mergeCells>
  <phoneticPr fontId="33" type="noConversion"/>
  <hyperlinks>
    <hyperlink ref="N1:P1" location="Contents!A1" display="Back to contents"/>
  </hyperlinks>
  <pageMargins left="0.75" right="0.75" top="1" bottom="1" header="0.5" footer="0.5"/>
  <pageSetup paperSize="9" scale="92"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6"/>
  <sheetViews>
    <sheetView showGridLines="0" zoomScaleNormal="100" workbookViewId="0">
      <selection sqref="A1:N1"/>
    </sheetView>
  </sheetViews>
  <sheetFormatPr defaultColWidth="9.1640625" defaultRowHeight="11.25" customHeight="1" x14ac:dyDescent="0.2"/>
  <cols>
    <col min="1" max="1" width="26.6640625" style="16" customWidth="1"/>
    <col min="2" max="12" width="6.83203125" style="16" customWidth="1"/>
    <col min="13" max="13" width="2.1640625" style="16" customWidth="1"/>
    <col min="14" max="14" width="8.83203125" style="16" customWidth="1"/>
    <col min="15" max="15" width="9.5" style="16" customWidth="1"/>
    <col min="16" max="16" width="2.1640625" style="16" customWidth="1"/>
    <col min="17" max="17" width="12.83203125" style="16" customWidth="1"/>
    <col min="18" max="18" width="16.83203125" style="16" customWidth="1"/>
    <col min="19" max="19" width="2.1640625" style="16" customWidth="1"/>
    <col min="20" max="21" width="6.83203125" style="16" customWidth="1"/>
    <col min="22" max="22" width="2.1640625" style="16" customWidth="1"/>
    <col min="23" max="24" width="6.83203125" style="16" customWidth="1"/>
    <col min="25" max="25" width="2.1640625" style="16" customWidth="1"/>
    <col min="26" max="16384" width="9.1640625" style="16"/>
  </cols>
  <sheetData>
    <row r="1" spans="1:26" s="384" customFormat="1" ht="18" customHeight="1" x14ac:dyDescent="0.25">
      <c r="A1" s="998" t="s">
        <v>505</v>
      </c>
      <c r="B1" s="999"/>
      <c r="C1" s="999"/>
      <c r="D1" s="999"/>
      <c r="E1" s="999"/>
      <c r="F1" s="999"/>
      <c r="G1" s="999"/>
      <c r="H1" s="999"/>
      <c r="I1" s="999"/>
      <c r="J1" s="999"/>
      <c r="K1" s="999"/>
      <c r="L1" s="999"/>
      <c r="M1" s="999"/>
      <c r="N1" s="999"/>
      <c r="O1" s="999"/>
      <c r="P1" s="999"/>
      <c r="Q1" s="999"/>
      <c r="S1" s="681"/>
      <c r="T1" s="681"/>
      <c r="U1" s="681"/>
      <c r="V1" s="681"/>
      <c r="W1" s="681"/>
      <c r="X1" s="681"/>
      <c r="Y1" s="505"/>
      <c r="Z1" s="503" t="s">
        <v>350</v>
      </c>
    </row>
    <row r="2" spans="1:26" s="384" customFormat="1" ht="12.75" customHeight="1" x14ac:dyDescent="0.25">
      <c r="K2" s="540"/>
      <c r="L2" s="681"/>
      <c r="S2" s="681"/>
      <c r="T2" s="681"/>
      <c r="U2" s="681"/>
      <c r="V2" s="681"/>
      <c r="W2" s="681"/>
      <c r="X2" s="681"/>
      <c r="Y2" s="456"/>
    </row>
    <row r="3" spans="1:26" s="471" customFormat="1" ht="15" customHeight="1" x14ac:dyDescent="0.2">
      <c r="A3" s="488"/>
      <c r="B3" s="413"/>
      <c r="C3" s="413"/>
      <c r="D3" s="413"/>
      <c r="E3" s="413"/>
      <c r="F3" s="413"/>
      <c r="G3" s="413"/>
      <c r="H3" s="413"/>
      <c r="I3" s="413"/>
      <c r="J3" s="413"/>
      <c r="K3" s="413"/>
      <c r="L3" s="413"/>
      <c r="M3" s="401"/>
      <c r="N3" s="961" t="s">
        <v>82</v>
      </c>
      <c r="O3" s="961"/>
      <c r="P3" s="401"/>
      <c r="Q3" s="489"/>
      <c r="R3" s="412" t="s">
        <v>453</v>
      </c>
      <c r="S3" s="697"/>
      <c r="T3" s="961" t="s">
        <v>45</v>
      </c>
      <c r="U3" s="961"/>
      <c r="V3" s="697"/>
      <c r="W3" s="961" t="s">
        <v>46</v>
      </c>
      <c r="X3" s="961"/>
      <c r="Y3" s="961"/>
    </row>
    <row r="4" spans="1:26" s="409" customFormat="1" ht="57.75" customHeight="1" x14ac:dyDescent="0.2">
      <c r="A4" s="397" t="s">
        <v>508</v>
      </c>
      <c r="B4" s="490">
        <v>2006</v>
      </c>
      <c r="C4" s="490">
        <v>2007</v>
      </c>
      <c r="D4" s="490">
        <v>2008</v>
      </c>
      <c r="E4" s="490">
        <v>2009</v>
      </c>
      <c r="F4" s="490">
        <v>2010</v>
      </c>
      <c r="G4" s="490">
        <v>2011</v>
      </c>
      <c r="H4" s="490">
        <v>2012</v>
      </c>
      <c r="I4" s="490">
        <v>2013</v>
      </c>
      <c r="J4" s="490">
        <v>2014</v>
      </c>
      <c r="K4" s="490">
        <v>2015</v>
      </c>
      <c r="L4" s="490">
        <v>2016</v>
      </c>
      <c r="N4" s="404" t="s">
        <v>450</v>
      </c>
      <c r="O4" s="404" t="s">
        <v>451</v>
      </c>
      <c r="P4" s="399"/>
      <c r="Q4" s="404" t="s">
        <v>452</v>
      </c>
      <c r="R4" s="404" t="s">
        <v>227</v>
      </c>
      <c r="S4" s="679"/>
      <c r="T4" s="394">
        <v>2006</v>
      </c>
      <c r="U4" s="679">
        <v>2016</v>
      </c>
      <c r="V4" s="679"/>
      <c r="W4" s="394">
        <v>2006</v>
      </c>
      <c r="X4" s="679">
        <v>2016</v>
      </c>
    </row>
    <row r="5" spans="1:26" s="471" customFormat="1" ht="6" customHeight="1" x14ac:dyDescent="0.2">
      <c r="A5" s="396"/>
      <c r="B5" s="391"/>
      <c r="C5" s="391"/>
      <c r="D5" s="391"/>
      <c r="E5" s="391"/>
      <c r="F5" s="391"/>
      <c r="G5" s="391"/>
      <c r="H5" s="391"/>
      <c r="I5" s="391"/>
      <c r="J5" s="391"/>
      <c r="K5" s="391"/>
      <c r="L5" s="391"/>
      <c r="M5" s="391"/>
      <c r="N5" s="391"/>
      <c r="O5" s="391"/>
      <c r="P5" s="391"/>
      <c r="Q5" s="391"/>
      <c r="R5" s="391"/>
      <c r="S5" s="391"/>
      <c r="T5" s="391"/>
      <c r="U5" s="391"/>
      <c r="V5" s="391"/>
      <c r="W5" s="391"/>
      <c r="X5" s="391"/>
      <c r="Y5" s="391"/>
    </row>
    <row r="6" spans="1:26" s="471" customFormat="1" ht="19.5" customHeight="1" x14ac:dyDescent="0.2">
      <c r="A6" s="471" t="s">
        <v>20</v>
      </c>
      <c r="B6" s="491">
        <v>421</v>
      </c>
      <c r="C6" s="491">
        <v>455</v>
      </c>
      <c r="D6" s="491">
        <v>574</v>
      </c>
      <c r="E6" s="491">
        <v>545</v>
      </c>
      <c r="F6" s="491">
        <v>485</v>
      </c>
      <c r="G6" s="491">
        <v>584</v>
      </c>
      <c r="H6" s="491">
        <v>581</v>
      </c>
      <c r="I6" s="491">
        <v>527</v>
      </c>
      <c r="J6" s="491">
        <v>614</v>
      </c>
      <c r="K6" s="491">
        <v>706</v>
      </c>
      <c r="L6" s="491">
        <v>867</v>
      </c>
      <c r="N6" s="491">
        <f>'HB1 C1 calc first 5-yr aves'!H9</f>
        <v>362.4</v>
      </c>
      <c r="O6" s="491">
        <f>AVERAGE(H6:L6)</f>
        <v>659</v>
      </c>
      <c r="P6" s="416"/>
      <c r="Q6" s="419">
        <f>SUM(Q8:Q39)</f>
        <v>5347600</v>
      </c>
      <c r="R6" s="417">
        <f>1000*O6/Q6</f>
        <v>0.12323285212057745</v>
      </c>
      <c r="S6" s="417"/>
      <c r="T6" s="658">
        <v>333</v>
      </c>
      <c r="U6" s="658">
        <v>592</v>
      </c>
      <c r="V6" s="417"/>
      <c r="W6" s="658">
        <v>87</v>
      </c>
      <c r="X6" s="658">
        <v>275</v>
      </c>
      <c r="Y6" s="417"/>
    </row>
    <row r="7" spans="1:26" s="138" customFormat="1" ht="6.95" customHeight="1" x14ac:dyDescent="0.2">
      <c r="A7" s="388"/>
      <c r="B7" s="733"/>
      <c r="C7" s="733"/>
      <c r="D7" s="733"/>
      <c r="E7" s="733"/>
      <c r="F7" s="733"/>
      <c r="G7" s="733"/>
      <c r="H7" s="733"/>
      <c r="I7" s="733"/>
      <c r="J7" s="733"/>
      <c r="K7" s="733"/>
      <c r="L7" s="733"/>
      <c r="M7" s="733"/>
      <c r="N7" s="733"/>
      <c r="O7" s="733"/>
      <c r="P7" s="733"/>
      <c r="Q7" s="733"/>
      <c r="R7" s="733"/>
      <c r="S7" s="733"/>
      <c r="T7" s="733"/>
      <c r="U7" s="733"/>
      <c r="V7" s="733"/>
      <c r="W7" s="733"/>
      <c r="X7" s="733"/>
      <c r="Y7" s="422"/>
    </row>
    <row r="8" spans="1:26" s="388" customFormat="1" ht="14.1" customHeight="1" x14ac:dyDescent="0.2">
      <c r="A8" s="484" t="s">
        <v>77</v>
      </c>
      <c r="B8" s="492">
        <v>26</v>
      </c>
      <c r="C8" s="492">
        <v>23</v>
      </c>
      <c r="D8" s="492">
        <v>27</v>
      </c>
      <c r="E8" s="492">
        <v>27</v>
      </c>
      <c r="F8" s="492">
        <v>31</v>
      </c>
      <c r="G8" s="492">
        <v>29</v>
      </c>
      <c r="H8" s="492">
        <v>16</v>
      </c>
      <c r="I8" s="492">
        <v>24</v>
      </c>
      <c r="J8" s="492">
        <v>26</v>
      </c>
      <c r="K8" s="492">
        <v>45</v>
      </c>
      <c r="L8" s="492">
        <v>46</v>
      </c>
      <c r="N8" s="492">
        <f>'HB1 C1 calc first 5-yr aves'!H11</f>
        <v>23.8</v>
      </c>
      <c r="O8" s="705">
        <f t="shared" ref="O8:O39" si="0">AVERAGE(H8:L8)</f>
        <v>31.4</v>
      </c>
      <c r="P8" s="645"/>
      <c r="Q8" s="645">
        <f>'C4 calc LA rates'!B48</f>
        <v>228920</v>
      </c>
      <c r="R8" s="422">
        <f>1000*O8/Q8</f>
        <v>0.13716582212126507</v>
      </c>
      <c r="S8" s="422"/>
      <c r="T8" s="470">
        <v>20</v>
      </c>
      <c r="U8" s="470">
        <v>25</v>
      </c>
      <c r="V8" s="422"/>
      <c r="W8" s="470">
        <v>6</v>
      </c>
      <c r="X8" s="470">
        <v>21</v>
      </c>
      <c r="Y8" s="422"/>
    </row>
    <row r="9" spans="1:26" s="388" customFormat="1" ht="14.1" customHeight="1" x14ac:dyDescent="0.2">
      <c r="A9" s="484" t="s">
        <v>76</v>
      </c>
      <c r="B9" s="492">
        <v>16</v>
      </c>
      <c r="C9" s="492">
        <v>17</v>
      </c>
      <c r="D9" s="492">
        <v>11</v>
      </c>
      <c r="E9" s="492">
        <v>18</v>
      </c>
      <c r="F9" s="492">
        <v>10</v>
      </c>
      <c r="G9" s="492">
        <v>19</v>
      </c>
      <c r="H9" s="492">
        <v>9</v>
      </c>
      <c r="I9" s="492">
        <v>21</v>
      </c>
      <c r="J9" s="492">
        <v>8</v>
      </c>
      <c r="K9" s="492">
        <v>14</v>
      </c>
      <c r="L9" s="492">
        <v>12</v>
      </c>
      <c r="N9" s="492">
        <f>'HB1 C1 calc first 5-yr aves'!H12</f>
        <v>11.2</v>
      </c>
      <c r="O9" s="705">
        <f t="shared" si="0"/>
        <v>12.8</v>
      </c>
      <c r="P9" s="645"/>
      <c r="Q9" s="645">
        <f>'C4 calc LA rates'!B49</f>
        <v>260530</v>
      </c>
      <c r="R9" s="422">
        <f t="shared" ref="R9:R39" si="1">1000*O9/Q9</f>
        <v>4.913061835489195E-2</v>
      </c>
      <c r="S9" s="422"/>
      <c r="T9" s="470">
        <v>14</v>
      </c>
      <c r="U9" s="470">
        <v>7</v>
      </c>
      <c r="V9" s="422"/>
      <c r="W9" s="470">
        <v>2</v>
      </c>
      <c r="X9" s="470">
        <v>5</v>
      </c>
      <c r="Y9" s="422"/>
    </row>
    <row r="10" spans="1:26" s="388" customFormat="1" ht="14.1" customHeight="1" x14ac:dyDescent="0.2">
      <c r="A10" s="484" t="s">
        <v>75</v>
      </c>
      <c r="B10" s="492">
        <v>11</v>
      </c>
      <c r="C10" s="492">
        <v>3</v>
      </c>
      <c r="D10" s="492">
        <v>8</v>
      </c>
      <c r="E10" s="492">
        <v>9</v>
      </c>
      <c r="F10" s="492">
        <v>9</v>
      </c>
      <c r="G10" s="492">
        <v>8</v>
      </c>
      <c r="H10" s="492">
        <v>8</v>
      </c>
      <c r="I10" s="492">
        <v>10</v>
      </c>
      <c r="J10" s="492">
        <v>8</v>
      </c>
      <c r="K10" s="492">
        <v>17</v>
      </c>
      <c r="L10" s="492">
        <v>13</v>
      </c>
      <c r="N10" s="492">
        <f>'HB1 C1 calc first 5-yr aves'!H13</f>
        <v>7.2</v>
      </c>
      <c r="O10" s="705">
        <f t="shared" si="0"/>
        <v>11.2</v>
      </c>
      <c r="P10" s="645"/>
      <c r="Q10" s="645">
        <f>'C4 calc LA rates'!B50</f>
        <v>116740</v>
      </c>
      <c r="R10" s="422">
        <f t="shared" si="1"/>
        <v>9.5939695048826448E-2</v>
      </c>
      <c r="S10" s="422"/>
      <c r="T10" s="470">
        <v>10</v>
      </c>
      <c r="U10" s="470">
        <v>9</v>
      </c>
      <c r="V10" s="422"/>
      <c r="W10" s="470">
        <v>1</v>
      </c>
      <c r="X10" s="470">
        <v>4</v>
      </c>
      <c r="Y10" s="422"/>
    </row>
    <row r="11" spans="1:26" s="388" customFormat="1" ht="14.1" customHeight="1" x14ac:dyDescent="0.2">
      <c r="A11" s="484" t="s">
        <v>74</v>
      </c>
      <c r="B11" s="492">
        <v>1</v>
      </c>
      <c r="C11" s="492">
        <v>9</v>
      </c>
      <c r="D11" s="492">
        <v>4</v>
      </c>
      <c r="E11" s="492">
        <v>7</v>
      </c>
      <c r="F11" s="492">
        <v>4</v>
      </c>
      <c r="G11" s="492">
        <v>12</v>
      </c>
      <c r="H11" s="492">
        <v>7</v>
      </c>
      <c r="I11" s="492">
        <v>5</v>
      </c>
      <c r="J11" s="492">
        <v>8</v>
      </c>
      <c r="K11" s="492">
        <v>11</v>
      </c>
      <c r="L11" s="492">
        <v>10</v>
      </c>
      <c r="N11" s="492">
        <f>'HB1 C1 calc first 5-yr aves'!H14</f>
        <v>3.2</v>
      </c>
      <c r="O11" s="705">
        <f t="shared" si="0"/>
        <v>8.1999999999999993</v>
      </c>
      <c r="P11" s="645"/>
      <c r="Q11" s="645">
        <f>'C4 calc LA rates'!B51</f>
        <v>87650</v>
      </c>
      <c r="R11" s="422">
        <f t="shared" si="1"/>
        <v>9.3553907586993723E-2</v>
      </c>
      <c r="S11" s="422"/>
      <c r="T11" s="470">
        <v>1</v>
      </c>
      <c r="U11" s="470">
        <v>8</v>
      </c>
      <c r="V11" s="422"/>
      <c r="W11" s="470">
        <v>0</v>
      </c>
      <c r="X11" s="470">
        <v>2</v>
      </c>
      <c r="Y11" s="422"/>
    </row>
    <row r="12" spans="1:26" s="688" customFormat="1" ht="14.1" customHeight="1" x14ac:dyDescent="0.2">
      <c r="A12" s="693" t="s">
        <v>488</v>
      </c>
      <c r="B12" s="492">
        <v>30</v>
      </c>
      <c r="C12" s="492">
        <v>43</v>
      </c>
      <c r="D12" s="492">
        <v>66</v>
      </c>
      <c r="E12" s="492">
        <v>45</v>
      </c>
      <c r="F12" s="492">
        <v>47</v>
      </c>
      <c r="G12" s="492">
        <v>48</v>
      </c>
      <c r="H12" s="492">
        <v>57</v>
      </c>
      <c r="I12" s="492">
        <v>64</v>
      </c>
      <c r="J12" s="492">
        <v>71</v>
      </c>
      <c r="K12" s="492">
        <v>69</v>
      </c>
      <c r="L12" s="492">
        <v>90</v>
      </c>
      <c r="M12" s="388"/>
      <c r="N12" s="492">
        <f>'HB1 C1 calc first 5-yr aves'!H15</f>
        <v>28.2</v>
      </c>
      <c r="O12" s="705">
        <f>AVERAGE(H12:L12)</f>
        <v>70.2</v>
      </c>
      <c r="P12" s="645"/>
      <c r="Q12" s="645">
        <f>'C4 calc LA rates'!B52</f>
        <v>492610</v>
      </c>
      <c r="R12" s="422">
        <f>1000*O12/Q12</f>
        <v>0.14250624226061184</v>
      </c>
      <c r="S12" s="422"/>
      <c r="T12" s="470">
        <v>23</v>
      </c>
      <c r="U12" s="470">
        <v>71</v>
      </c>
      <c r="V12" s="422"/>
      <c r="W12" s="470">
        <v>7</v>
      </c>
      <c r="X12" s="470">
        <v>19</v>
      </c>
      <c r="Y12" s="422"/>
    </row>
    <row r="13" spans="1:26" s="388" customFormat="1" ht="14.1" customHeight="1" x14ac:dyDescent="0.2">
      <c r="A13" s="484" t="s">
        <v>73</v>
      </c>
      <c r="B13" s="492">
        <v>7</v>
      </c>
      <c r="C13" s="492">
        <v>5</v>
      </c>
      <c r="D13" s="492">
        <v>4</v>
      </c>
      <c r="E13" s="492">
        <v>3</v>
      </c>
      <c r="F13" s="492">
        <v>1</v>
      </c>
      <c r="G13" s="492">
        <v>6</v>
      </c>
      <c r="H13" s="492">
        <v>11</v>
      </c>
      <c r="I13" s="492">
        <v>7</v>
      </c>
      <c r="J13" s="492">
        <v>6</v>
      </c>
      <c r="K13" s="492">
        <v>7</v>
      </c>
      <c r="L13" s="492">
        <v>12</v>
      </c>
      <c r="N13" s="492">
        <f>'HB1 C1 calc first 5-yr aves'!H16</f>
        <v>4.8</v>
      </c>
      <c r="O13" s="705">
        <f t="shared" si="0"/>
        <v>8.6</v>
      </c>
      <c r="P13" s="645"/>
      <c r="Q13" s="645">
        <f>'C4 calc LA rates'!B53</f>
        <v>51190</v>
      </c>
      <c r="R13" s="422">
        <f t="shared" si="1"/>
        <v>0.1680015628052354</v>
      </c>
      <c r="S13" s="422"/>
      <c r="T13" s="470">
        <v>6</v>
      </c>
      <c r="U13" s="470">
        <v>10</v>
      </c>
      <c r="V13" s="422"/>
      <c r="W13" s="470">
        <v>1</v>
      </c>
      <c r="X13" s="470">
        <v>2</v>
      </c>
      <c r="Y13" s="422"/>
    </row>
    <row r="14" spans="1:26" s="388" customFormat="1" ht="14.1" customHeight="1" x14ac:dyDescent="0.2">
      <c r="A14" s="484" t="s">
        <v>23</v>
      </c>
      <c r="B14" s="492">
        <v>5</v>
      </c>
      <c r="C14" s="492">
        <v>10</v>
      </c>
      <c r="D14" s="492">
        <v>9</v>
      </c>
      <c r="E14" s="492">
        <v>8</v>
      </c>
      <c r="F14" s="492">
        <v>6</v>
      </c>
      <c r="G14" s="492">
        <v>12</v>
      </c>
      <c r="H14" s="492">
        <v>6</v>
      </c>
      <c r="I14" s="492">
        <v>9</v>
      </c>
      <c r="J14" s="492">
        <v>14</v>
      </c>
      <c r="K14" s="492">
        <v>11</v>
      </c>
      <c r="L14" s="492">
        <v>17</v>
      </c>
      <c r="N14" s="492">
        <f>'HB1 C1 calc first 5-yr aves'!H17</f>
        <v>7.4</v>
      </c>
      <c r="O14" s="705">
        <f t="shared" si="0"/>
        <v>11.4</v>
      </c>
      <c r="P14" s="645"/>
      <c r="Q14" s="645">
        <f>'C4 calc LA rates'!B54</f>
        <v>149960</v>
      </c>
      <c r="R14" s="422">
        <f t="shared" si="1"/>
        <v>7.6020272072552686E-2</v>
      </c>
      <c r="S14" s="422"/>
      <c r="T14" s="470">
        <v>4</v>
      </c>
      <c r="U14" s="470">
        <v>10</v>
      </c>
      <c r="V14" s="422"/>
      <c r="W14" s="470">
        <v>1</v>
      </c>
      <c r="X14" s="470">
        <v>7</v>
      </c>
      <c r="Y14" s="422"/>
    </row>
    <row r="15" spans="1:26" s="388" customFormat="1" ht="14.1" customHeight="1" x14ac:dyDescent="0.2">
      <c r="A15" s="484" t="s">
        <v>72</v>
      </c>
      <c r="B15" s="492">
        <v>16</v>
      </c>
      <c r="C15" s="492">
        <v>23</v>
      </c>
      <c r="D15" s="492">
        <v>29</v>
      </c>
      <c r="E15" s="492">
        <v>30</v>
      </c>
      <c r="F15" s="492">
        <v>22</v>
      </c>
      <c r="G15" s="492">
        <v>32</v>
      </c>
      <c r="H15" s="492">
        <v>39</v>
      </c>
      <c r="I15" s="492">
        <v>24</v>
      </c>
      <c r="J15" s="492">
        <v>31</v>
      </c>
      <c r="K15" s="492">
        <v>36</v>
      </c>
      <c r="L15" s="492">
        <v>38</v>
      </c>
      <c r="N15" s="492">
        <f>'HB1 C1 calc first 5-yr aves'!H18</f>
        <v>10.6</v>
      </c>
      <c r="O15" s="705">
        <f t="shared" si="0"/>
        <v>33.6</v>
      </c>
      <c r="P15" s="645"/>
      <c r="Q15" s="645">
        <f>'C4 calc LA rates'!B55</f>
        <v>148130</v>
      </c>
      <c r="R15" s="422">
        <f t="shared" si="1"/>
        <v>0.22682778640383447</v>
      </c>
      <c r="S15" s="422"/>
      <c r="T15" s="470">
        <v>13</v>
      </c>
      <c r="U15" s="470">
        <v>27</v>
      </c>
      <c r="V15" s="422"/>
      <c r="W15" s="470">
        <v>3</v>
      </c>
      <c r="X15" s="470">
        <v>11</v>
      </c>
      <c r="Y15" s="422"/>
    </row>
    <row r="16" spans="1:26" s="388" customFormat="1" ht="14.1" customHeight="1" x14ac:dyDescent="0.2">
      <c r="A16" s="484" t="s">
        <v>71</v>
      </c>
      <c r="B16" s="492">
        <v>9</v>
      </c>
      <c r="C16" s="492">
        <v>13</v>
      </c>
      <c r="D16" s="492">
        <v>13</v>
      </c>
      <c r="E16" s="492">
        <v>12</v>
      </c>
      <c r="F16" s="492">
        <v>11</v>
      </c>
      <c r="G16" s="492">
        <v>17</v>
      </c>
      <c r="H16" s="492">
        <v>15</v>
      </c>
      <c r="I16" s="492">
        <v>12</v>
      </c>
      <c r="J16" s="492">
        <v>17</v>
      </c>
      <c r="K16" s="492">
        <v>14</v>
      </c>
      <c r="L16" s="492">
        <v>29</v>
      </c>
      <c r="N16" s="492">
        <f>'HB1 C1 calc first 5-yr aves'!H19</f>
        <v>6.4</v>
      </c>
      <c r="O16" s="705">
        <f t="shared" si="0"/>
        <v>17.399999999999999</v>
      </c>
      <c r="P16" s="645"/>
      <c r="Q16" s="645">
        <f>'C4 calc LA rates'!B56</f>
        <v>122130</v>
      </c>
      <c r="R16" s="422">
        <f t="shared" si="1"/>
        <v>0.14247113731269959</v>
      </c>
      <c r="S16" s="422"/>
      <c r="T16" s="470">
        <v>7</v>
      </c>
      <c r="U16" s="470">
        <v>19</v>
      </c>
      <c r="V16" s="422"/>
      <c r="W16" s="470">
        <v>2</v>
      </c>
      <c r="X16" s="470">
        <v>10</v>
      </c>
      <c r="Y16" s="422"/>
    </row>
    <row r="17" spans="1:25" s="388" customFormat="1" ht="14.1" customHeight="1" x14ac:dyDescent="0.2">
      <c r="A17" s="484" t="s">
        <v>70</v>
      </c>
      <c r="B17" s="492">
        <v>2</v>
      </c>
      <c r="C17" s="492">
        <v>7</v>
      </c>
      <c r="D17" s="492">
        <v>6</v>
      </c>
      <c r="E17" s="492">
        <v>5</v>
      </c>
      <c r="F17" s="492">
        <v>6</v>
      </c>
      <c r="G17" s="492">
        <v>2</v>
      </c>
      <c r="H17" s="492">
        <v>4</v>
      </c>
      <c r="I17" s="492">
        <v>1</v>
      </c>
      <c r="J17" s="492">
        <v>4</v>
      </c>
      <c r="K17" s="492">
        <v>9</v>
      </c>
      <c r="L17" s="492">
        <v>7</v>
      </c>
      <c r="N17" s="492">
        <f>'HB1 C1 calc first 5-yr aves'!H20</f>
        <v>3</v>
      </c>
      <c r="O17" s="705">
        <f t="shared" si="0"/>
        <v>5</v>
      </c>
      <c r="P17" s="645"/>
      <c r="Q17" s="645">
        <f>'C4 calc LA rates'!B57</f>
        <v>106710</v>
      </c>
      <c r="R17" s="422">
        <f t="shared" si="1"/>
        <v>4.6855964764314501E-2</v>
      </c>
      <c r="S17" s="422"/>
      <c r="T17" s="470">
        <v>2</v>
      </c>
      <c r="U17" s="470">
        <v>5</v>
      </c>
      <c r="V17" s="422"/>
      <c r="W17" s="470">
        <v>0</v>
      </c>
      <c r="X17" s="470">
        <v>2</v>
      </c>
      <c r="Y17" s="422"/>
    </row>
    <row r="18" spans="1:25" s="388" customFormat="1" ht="14.1" customHeight="1" x14ac:dyDescent="0.2">
      <c r="A18" s="484" t="s">
        <v>69</v>
      </c>
      <c r="B18" s="492">
        <v>3</v>
      </c>
      <c r="C18" s="492">
        <v>4</v>
      </c>
      <c r="D18" s="492">
        <v>7</v>
      </c>
      <c r="E18" s="492">
        <v>6</v>
      </c>
      <c r="F18" s="492">
        <v>7</v>
      </c>
      <c r="G18" s="492">
        <v>8</v>
      </c>
      <c r="H18" s="492">
        <v>6</v>
      </c>
      <c r="I18" s="492">
        <v>8</v>
      </c>
      <c r="J18" s="492">
        <v>11</v>
      </c>
      <c r="K18" s="492">
        <v>10</v>
      </c>
      <c r="L18" s="492">
        <v>11</v>
      </c>
      <c r="N18" s="492">
        <f>'HB1 C1 calc first 5-yr aves'!H21</f>
        <v>4</v>
      </c>
      <c r="O18" s="705">
        <f t="shared" si="0"/>
        <v>9.1999999999999993</v>
      </c>
      <c r="P18" s="645"/>
      <c r="Q18" s="645">
        <f>'C4 calc LA rates'!B58</f>
        <v>102090</v>
      </c>
      <c r="R18" s="422">
        <f t="shared" si="1"/>
        <v>9.0116563816240572E-2</v>
      </c>
      <c r="S18" s="422"/>
      <c r="T18" s="470">
        <v>3</v>
      </c>
      <c r="U18" s="470">
        <v>7</v>
      </c>
      <c r="V18" s="422"/>
      <c r="W18" s="470">
        <v>0</v>
      </c>
      <c r="X18" s="470">
        <v>4</v>
      </c>
      <c r="Y18" s="422"/>
    </row>
    <row r="19" spans="1:25" s="388" customFormat="1" ht="14.1" customHeight="1" x14ac:dyDescent="0.2">
      <c r="A19" s="485" t="s">
        <v>68</v>
      </c>
      <c r="B19" s="492">
        <v>3</v>
      </c>
      <c r="C19" s="492">
        <v>3</v>
      </c>
      <c r="D19" s="492">
        <v>6</v>
      </c>
      <c r="E19" s="492">
        <v>7</v>
      </c>
      <c r="F19" s="492">
        <v>4</v>
      </c>
      <c r="G19" s="492">
        <v>3</v>
      </c>
      <c r="H19" s="492">
        <v>4</v>
      </c>
      <c r="I19" s="492">
        <v>3</v>
      </c>
      <c r="J19" s="492">
        <v>5</v>
      </c>
      <c r="K19" s="492">
        <v>8</v>
      </c>
      <c r="L19" s="492">
        <v>5</v>
      </c>
      <c r="N19" s="492">
        <f>'HB1 C1 calc first 5-yr aves'!H22</f>
        <v>3.4</v>
      </c>
      <c r="O19" s="705">
        <f t="shared" si="0"/>
        <v>5</v>
      </c>
      <c r="P19" s="645"/>
      <c r="Q19" s="645">
        <f>'C4 calc LA rates'!B59</f>
        <v>92410</v>
      </c>
      <c r="R19" s="422">
        <f t="shared" si="1"/>
        <v>5.410669840926307E-2</v>
      </c>
      <c r="S19" s="422"/>
      <c r="T19" s="470">
        <v>3</v>
      </c>
      <c r="U19" s="470">
        <v>4</v>
      </c>
      <c r="V19" s="422"/>
      <c r="W19" s="470">
        <v>0</v>
      </c>
      <c r="X19" s="470">
        <v>1</v>
      </c>
      <c r="Y19" s="422"/>
    </row>
    <row r="20" spans="1:25" s="388" customFormat="1" ht="14.1" customHeight="1" x14ac:dyDescent="0.2">
      <c r="A20" s="485" t="s">
        <v>67</v>
      </c>
      <c r="B20" s="492">
        <v>10</v>
      </c>
      <c r="C20" s="492">
        <v>15</v>
      </c>
      <c r="D20" s="492">
        <v>10</v>
      </c>
      <c r="E20" s="492">
        <v>5</v>
      </c>
      <c r="F20" s="492">
        <v>10</v>
      </c>
      <c r="G20" s="492">
        <v>11</v>
      </c>
      <c r="H20" s="492">
        <v>14</v>
      </c>
      <c r="I20" s="492">
        <v>11</v>
      </c>
      <c r="J20" s="492">
        <v>9</v>
      </c>
      <c r="K20" s="492">
        <v>14</v>
      </c>
      <c r="L20" s="492">
        <v>29</v>
      </c>
      <c r="N20" s="492">
        <f>'HB1 C1 calc first 5-yr aves'!H23</f>
        <v>7.8</v>
      </c>
      <c r="O20" s="705">
        <f t="shared" si="0"/>
        <v>15.4</v>
      </c>
      <c r="P20" s="645"/>
      <c r="Q20" s="645">
        <f>'C4 calc LA rates'!B60</f>
        <v>157690</v>
      </c>
      <c r="R20" s="422">
        <f t="shared" si="1"/>
        <v>9.765996575559642E-2</v>
      </c>
      <c r="S20" s="422"/>
      <c r="T20" s="470">
        <v>10</v>
      </c>
      <c r="U20" s="470">
        <v>20</v>
      </c>
      <c r="V20" s="422"/>
      <c r="W20" s="470">
        <v>0</v>
      </c>
      <c r="X20" s="470">
        <v>9</v>
      </c>
      <c r="Y20" s="422"/>
    </row>
    <row r="21" spans="1:25" s="388" customFormat="1" ht="14.1" customHeight="1" x14ac:dyDescent="0.2">
      <c r="A21" s="485" t="s">
        <v>24</v>
      </c>
      <c r="B21" s="492">
        <v>19</v>
      </c>
      <c r="C21" s="492">
        <v>28</v>
      </c>
      <c r="D21" s="492">
        <v>37</v>
      </c>
      <c r="E21" s="492">
        <v>32</v>
      </c>
      <c r="F21" s="492">
        <v>35</v>
      </c>
      <c r="G21" s="492">
        <v>34</v>
      </c>
      <c r="H21" s="492">
        <v>38</v>
      </c>
      <c r="I21" s="492">
        <v>39</v>
      </c>
      <c r="J21" s="492">
        <v>46</v>
      </c>
      <c r="K21" s="492">
        <v>44</v>
      </c>
      <c r="L21" s="492">
        <v>45</v>
      </c>
      <c r="N21" s="492">
        <f>'HB1 C1 calc first 5-yr aves'!H24</f>
        <v>16.2</v>
      </c>
      <c r="O21" s="705">
        <f t="shared" si="0"/>
        <v>42.4</v>
      </c>
      <c r="P21" s="645"/>
      <c r="Q21" s="645">
        <f>'C4 calc LA rates'!B61</f>
        <v>367250</v>
      </c>
      <c r="R21" s="422">
        <f t="shared" si="1"/>
        <v>0.11545268890401633</v>
      </c>
      <c r="S21" s="422"/>
      <c r="T21" s="470">
        <v>17</v>
      </c>
      <c r="U21" s="470">
        <v>28</v>
      </c>
      <c r="V21" s="422"/>
      <c r="W21" s="470">
        <v>1</v>
      </c>
      <c r="X21" s="470">
        <v>17</v>
      </c>
      <c r="Y21" s="422"/>
    </row>
    <row r="22" spans="1:25" s="388" customFormat="1" ht="14.1" customHeight="1" x14ac:dyDescent="0.2">
      <c r="A22" s="485" t="s">
        <v>66</v>
      </c>
      <c r="B22" s="492">
        <v>113</v>
      </c>
      <c r="C22" s="492">
        <v>90</v>
      </c>
      <c r="D22" s="492">
        <v>121</v>
      </c>
      <c r="E22" s="492">
        <v>135</v>
      </c>
      <c r="F22" s="492">
        <v>94</v>
      </c>
      <c r="G22" s="492">
        <v>117</v>
      </c>
      <c r="H22" s="492">
        <v>121</v>
      </c>
      <c r="I22" s="492">
        <v>103</v>
      </c>
      <c r="J22" s="492">
        <v>114</v>
      </c>
      <c r="K22" s="492">
        <v>157</v>
      </c>
      <c r="L22" s="492">
        <v>170</v>
      </c>
      <c r="N22" s="492">
        <f>'HB1 C1 calc first 5-yr aves'!H25</f>
        <v>99.6</v>
      </c>
      <c r="O22" s="705">
        <f t="shared" si="0"/>
        <v>133</v>
      </c>
      <c r="P22" s="423"/>
      <c r="Q22" s="645">
        <f>'C4 calc LA rates'!B62</f>
        <v>599640</v>
      </c>
      <c r="R22" s="422">
        <f t="shared" si="1"/>
        <v>0.2217997465145754</v>
      </c>
      <c r="S22" s="422"/>
      <c r="T22" s="470">
        <v>80</v>
      </c>
      <c r="U22" s="470">
        <v>117</v>
      </c>
      <c r="V22" s="422"/>
      <c r="W22" s="470">
        <v>33</v>
      </c>
      <c r="X22" s="470">
        <v>53</v>
      </c>
      <c r="Y22" s="422"/>
    </row>
    <row r="23" spans="1:25" s="388" customFormat="1" ht="14.1" customHeight="1" x14ac:dyDescent="0.2">
      <c r="A23" s="485" t="s">
        <v>65</v>
      </c>
      <c r="B23" s="492">
        <v>11</v>
      </c>
      <c r="C23" s="492">
        <v>7</v>
      </c>
      <c r="D23" s="492">
        <v>20</v>
      </c>
      <c r="E23" s="492">
        <v>14</v>
      </c>
      <c r="F23" s="492">
        <v>6</v>
      </c>
      <c r="G23" s="492">
        <v>21</v>
      </c>
      <c r="H23" s="492">
        <v>15</v>
      </c>
      <c r="I23" s="492">
        <v>13</v>
      </c>
      <c r="J23" s="492">
        <v>17</v>
      </c>
      <c r="K23" s="492">
        <v>24</v>
      </c>
      <c r="L23" s="492">
        <v>19</v>
      </c>
      <c r="N23" s="492">
        <f>'HB1 C1 calc first 5-yr aves'!H26</f>
        <v>8.8000000000000007</v>
      </c>
      <c r="O23" s="705">
        <f t="shared" si="0"/>
        <v>17.600000000000001</v>
      </c>
      <c r="P23" s="423"/>
      <c r="Q23" s="645">
        <f>'C4 calc LA rates'!B63</f>
        <v>233080</v>
      </c>
      <c r="R23" s="422">
        <f t="shared" si="1"/>
        <v>7.5510554316114642E-2</v>
      </c>
      <c r="S23" s="422"/>
      <c r="T23" s="470">
        <v>9</v>
      </c>
      <c r="U23" s="470">
        <v>12</v>
      </c>
      <c r="V23" s="422"/>
      <c r="W23" s="470">
        <v>2</v>
      </c>
      <c r="X23" s="470">
        <v>7</v>
      </c>
      <c r="Y23" s="422"/>
    </row>
    <row r="24" spans="1:25" s="388" customFormat="1" ht="14.1" customHeight="1" x14ac:dyDescent="0.2">
      <c r="A24" s="485" t="s">
        <v>64</v>
      </c>
      <c r="B24" s="492">
        <v>9</v>
      </c>
      <c r="C24" s="492">
        <v>10</v>
      </c>
      <c r="D24" s="492">
        <v>5</v>
      </c>
      <c r="E24" s="492">
        <v>7</v>
      </c>
      <c r="F24" s="492">
        <v>17</v>
      </c>
      <c r="G24" s="492">
        <v>20</v>
      </c>
      <c r="H24" s="492">
        <v>13</v>
      </c>
      <c r="I24" s="492">
        <v>10</v>
      </c>
      <c r="J24" s="492">
        <v>17</v>
      </c>
      <c r="K24" s="492">
        <v>16</v>
      </c>
      <c r="L24" s="492">
        <v>20</v>
      </c>
      <c r="N24" s="492">
        <f>'HB1 C1 calc first 5-yr aves'!H27</f>
        <v>8</v>
      </c>
      <c r="O24" s="705">
        <f t="shared" si="0"/>
        <v>15.2</v>
      </c>
      <c r="P24" s="423"/>
      <c r="Q24" s="645">
        <f>'C4 calc LA rates'!B64</f>
        <v>79890</v>
      </c>
      <c r="R24" s="422">
        <f t="shared" si="1"/>
        <v>0.19026160971335587</v>
      </c>
      <c r="S24" s="422"/>
      <c r="T24" s="470">
        <v>7</v>
      </c>
      <c r="U24" s="470">
        <v>11</v>
      </c>
      <c r="V24" s="422"/>
      <c r="W24" s="470">
        <v>2</v>
      </c>
      <c r="X24" s="470">
        <v>9</v>
      </c>
      <c r="Y24" s="422"/>
    </row>
    <row r="25" spans="1:25" s="388" customFormat="1" ht="14.1" customHeight="1" x14ac:dyDescent="0.2">
      <c r="A25" s="485" t="s">
        <v>63</v>
      </c>
      <c r="B25" s="492">
        <v>6</v>
      </c>
      <c r="C25" s="492">
        <v>1</v>
      </c>
      <c r="D25" s="492">
        <v>6</v>
      </c>
      <c r="E25" s="492">
        <v>9</v>
      </c>
      <c r="F25" s="492">
        <v>7</v>
      </c>
      <c r="G25" s="492">
        <v>4</v>
      </c>
      <c r="H25" s="492">
        <v>8</v>
      </c>
      <c r="I25" s="492">
        <v>8</v>
      </c>
      <c r="J25" s="492">
        <v>7</v>
      </c>
      <c r="K25" s="492">
        <v>6</v>
      </c>
      <c r="L25" s="492">
        <v>8</v>
      </c>
      <c r="N25" s="492">
        <f>'HB1 C1 calc first 5-yr aves'!H28</f>
        <v>4.2</v>
      </c>
      <c r="O25" s="705">
        <f t="shared" si="0"/>
        <v>7.4</v>
      </c>
      <c r="P25" s="423"/>
      <c r="Q25" s="645">
        <f>'C4 calc LA rates'!B65</f>
        <v>86220</v>
      </c>
      <c r="R25" s="422">
        <f t="shared" si="1"/>
        <v>8.5826954302945957E-2</v>
      </c>
      <c r="S25" s="422"/>
      <c r="T25" s="470">
        <v>5</v>
      </c>
      <c r="U25" s="470">
        <v>4</v>
      </c>
      <c r="V25" s="422"/>
      <c r="W25" s="470">
        <v>1</v>
      </c>
      <c r="X25" s="470">
        <v>4</v>
      </c>
      <c r="Y25" s="422"/>
    </row>
    <row r="26" spans="1:25" s="388" customFormat="1" ht="14.1" customHeight="1" x14ac:dyDescent="0.2">
      <c r="A26" s="485" t="s">
        <v>62</v>
      </c>
      <c r="B26" s="492">
        <v>5</v>
      </c>
      <c r="C26" s="492">
        <v>5</v>
      </c>
      <c r="D26" s="492">
        <v>3</v>
      </c>
      <c r="E26" s="492">
        <v>7</v>
      </c>
      <c r="F26" s="492">
        <v>3</v>
      </c>
      <c r="G26" s="492">
        <v>10</v>
      </c>
      <c r="H26" s="492">
        <v>6</v>
      </c>
      <c r="I26" s="492">
        <v>5</v>
      </c>
      <c r="J26" s="492">
        <v>2</v>
      </c>
      <c r="K26" s="492">
        <v>10</v>
      </c>
      <c r="L26" s="492">
        <v>10</v>
      </c>
      <c r="N26" s="492">
        <f>'HB1 C1 calc first 5-yr aves'!H29</f>
        <v>3.6</v>
      </c>
      <c r="O26" s="705">
        <f t="shared" si="0"/>
        <v>6.6</v>
      </c>
      <c r="P26" s="423"/>
      <c r="Q26" s="645">
        <f>'C4 calc LA rates'!B66</f>
        <v>94770</v>
      </c>
      <c r="R26" s="422">
        <f t="shared" si="1"/>
        <v>6.964229186451408E-2</v>
      </c>
      <c r="S26" s="422"/>
      <c r="T26" s="470">
        <v>4</v>
      </c>
      <c r="U26" s="470">
        <v>9</v>
      </c>
      <c r="V26" s="422"/>
      <c r="W26" s="470">
        <v>1</v>
      </c>
      <c r="X26" s="470">
        <v>1</v>
      </c>
      <c r="Y26" s="422"/>
    </row>
    <row r="27" spans="1:25" s="688" customFormat="1" ht="14.1" customHeight="1" x14ac:dyDescent="0.2">
      <c r="A27" s="693" t="s">
        <v>487</v>
      </c>
      <c r="B27" s="492">
        <v>1</v>
      </c>
      <c r="C27" s="492">
        <v>0</v>
      </c>
      <c r="D27" s="492">
        <v>3</v>
      </c>
      <c r="E27" s="492">
        <v>2</v>
      </c>
      <c r="F27" s="492">
        <v>1</v>
      </c>
      <c r="G27" s="492">
        <v>1</v>
      </c>
      <c r="H27" s="492">
        <v>1</v>
      </c>
      <c r="I27" s="492">
        <v>2</v>
      </c>
      <c r="J27" s="492">
        <v>1</v>
      </c>
      <c r="K27" s="492">
        <v>1</v>
      </c>
      <c r="L27" s="492">
        <v>1</v>
      </c>
      <c r="M27" s="388"/>
      <c r="N27" s="492">
        <f>'HB1 C1 calc first 5-yr aves'!H30</f>
        <v>0.8</v>
      </c>
      <c r="O27" s="705">
        <f>AVERAGE(H27:L27)</f>
        <v>1.2</v>
      </c>
      <c r="P27" s="645"/>
      <c r="Q27" s="645">
        <f>'C4 calc LA rates'!B67</f>
        <v>27250</v>
      </c>
      <c r="R27" s="422">
        <f>1000*O27/Q27</f>
        <v>4.4036697247706424E-2</v>
      </c>
      <c r="S27" s="422"/>
      <c r="T27" s="470">
        <v>1</v>
      </c>
      <c r="U27" s="470">
        <v>1</v>
      </c>
      <c r="V27" s="422"/>
      <c r="W27" s="470">
        <v>0</v>
      </c>
      <c r="X27" s="470">
        <v>0</v>
      </c>
      <c r="Y27" s="422"/>
    </row>
    <row r="28" spans="1:25" s="388" customFormat="1" ht="14.1" customHeight="1" x14ac:dyDescent="0.2">
      <c r="A28" s="485" t="s">
        <v>61</v>
      </c>
      <c r="B28" s="492">
        <v>11</v>
      </c>
      <c r="C28" s="492">
        <v>18</v>
      </c>
      <c r="D28" s="492">
        <v>15</v>
      </c>
      <c r="E28" s="492">
        <v>19</v>
      </c>
      <c r="F28" s="492">
        <v>12</v>
      </c>
      <c r="G28" s="492">
        <v>16</v>
      </c>
      <c r="H28" s="492">
        <v>19</v>
      </c>
      <c r="I28" s="492">
        <v>11</v>
      </c>
      <c r="J28" s="492">
        <v>15</v>
      </c>
      <c r="K28" s="492">
        <v>15</v>
      </c>
      <c r="L28" s="492">
        <v>32</v>
      </c>
      <c r="N28" s="492">
        <f>'HB1 C1 calc first 5-yr aves'!H31</f>
        <v>10.6</v>
      </c>
      <c r="O28" s="705">
        <f t="shared" si="0"/>
        <v>18.399999999999999</v>
      </c>
      <c r="P28" s="423"/>
      <c r="Q28" s="645">
        <f>'C4 calc LA rates'!B68</f>
        <v>136480</v>
      </c>
      <c r="R28" s="422">
        <f t="shared" si="1"/>
        <v>0.13481828839390386</v>
      </c>
      <c r="S28" s="422"/>
      <c r="T28" s="470">
        <v>9</v>
      </c>
      <c r="U28" s="470">
        <v>25</v>
      </c>
      <c r="V28" s="422"/>
      <c r="W28" s="470">
        <v>2</v>
      </c>
      <c r="X28" s="470">
        <v>7</v>
      </c>
      <c r="Y28" s="422"/>
    </row>
    <row r="29" spans="1:25" s="388" customFormat="1" ht="14.1" customHeight="1" x14ac:dyDescent="0.2">
      <c r="A29" s="484" t="s">
        <v>60</v>
      </c>
      <c r="B29" s="492">
        <v>24</v>
      </c>
      <c r="C29" s="492">
        <v>27</v>
      </c>
      <c r="D29" s="492">
        <v>30</v>
      </c>
      <c r="E29" s="492">
        <v>35</v>
      </c>
      <c r="F29" s="492">
        <v>36</v>
      </c>
      <c r="G29" s="492">
        <v>27</v>
      </c>
      <c r="H29" s="492">
        <v>38</v>
      </c>
      <c r="I29" s="492">
        <v>38</v>
      </c>
      <c r="J29" s="492">
        <v>33</v>
      </c>
      <c r="K29" s="492">
        <v>42</v>
      </c>
      <c r="L29" s="492">
        <v>49</v>
      </c>
      <c r="N29" s="492">
        <f>'HB1 C1 calc first 5-yr aves'!H32</f>
        <v>23.8</v>
      </c>
      <c r="O29" s="705">
        <f t="shared" si="0"/>
        <v>40</v>
      </c>
      <c r="P29" s="423"/>
      <c r="Q29" s="645">
        <f>'C4 calc LA rates'!B69</f>
        <v>338000</v>
      </c>
      <c r="R29" s="422">
        <f t="shared" si="1"/>
        <v>0.11834319526627218</v>
      </c>
      <c r="S29" s="422"/>
      <c r="T29" s="470">
        <v>19</v>
      </c>
      <c r="U29" s="470">
        <v>35</v>
      </c>
      <c r="V29" s="422"/>
      <c r="W29" s="470">
        <v>5</v>
      </c>
      <c r="X29" s="470">
        <v>14</v>
      </c>
      <c r="Y29" s="422"/>
    </row>
    <row r="30" spans="1:25" s="388" customFormat="1" ht="14.1" customHeight="1" x14ac:dyDescent="0.2">
      <c r="A30" s="485" t="s">
        <v>59</v>
      </c>
      <c r="B30" s="492">
        <v>1</v>
      </c>
      <c r="C30" s="492">
        <v>0</v>
      </c>
      <c r="D30" s="492">
        <v>1</v>
      </c>
      <c r="E30" s="492">
        <v>0</v>
      </c>
      <c r="F30" s="492">
        <v>2</v>
      </c>
      <c r="G30" s="492">
        <v>0</v>
      </c>
      <c r="H30" s="492">
        <v>1</v>
      </c>
      <c r="I30" s="492">
        <v>1</v>
      </c>
      <c r="J30" s="492">
        <v>0</v>
      </c>
      <c r="K30" s="492">
        <v>1</v>
      </c>
      <c r="L30" s="492">
        <v>1</v>
      </c>
      <c r="N30" s="492">
        <f>'HB1 C1 calc first 5-yr aves'!H33</f>
        <v>0.2</v>
      </c>
      <c r="O30" s="705">
        <f t="shared" si="0"/>
        <v>0.8</v>
      </c>
      <c r="P30" s="423"/>
      <c r="Q30" s="645">
        <f>'C4 calc LA rates'!B70</f>
        <v>21580</v>
      </c>
      <c r="R30" s="422">
        <f t="shared" si="1"/>
        <v>3.7071362372567189E-2</v>
      </c>
      <c r="S30" s="422"/>
      <c r="T30" s="470">
        <v>1</v>
      </c>
      <c r="U30" s="470">
        <v>0</v>
      </c>
      <c r="V30" s="422"/>
      <c r="W30" s="470">
        <v>0</v>
      </c>
      <c r="X30" s="470">
        <v>1</v>
      </c>
      <c r="Y30" s="422"/>
    </row>
    <row r="31" spans="1:25" s="388" customFormat="1" ht="14.1" customHeight="1" x14ac:dyDescent="0.2">
      <c r="A31" s="484" t="s">
        <v>58</v>
      </c>
      <c r="B31" s="492">
        <v>8</v>
      </c>
      <c r="C31" s="492">
        <v>3</v>
      </c>
      <c r="D31" s="492">
        <v>16</v>
      </c>
      <c r="E31" s="492">
        <v>5</v>
      </c>
      <c r="F31" s="492">
        <v>3</v>
      </c>
      <c r="G31" s="492">
        <v>5</v>
      </c>
      <c r="H31" s="492">
        <v>8</v>
      </c>
      <c r="I31" s="492">
        <v>3</v>
      </c>
      <c r="J31" s="492">
        <v>9</v>
      </c>
      <c r="K31" s="492">
        <v>10</v>
      </c>
      <c r="L31" s="492">
        <v>11</v>
      </c>
      <c r="N31" s="492">
        <f>'HB1 C1 calc first 5-yr aves'!H34</f>
        <v>5.6</v>
      </c>
      <c r="O31" s="705">
        <f t="shared" si="0"/>
        <v>8.1999999999999993</v>
      </c>
      <c r="P31" s="423"/>
      <c r="Q31" s="645">
        <f>'C4 calc LA rates'!B71</f>
        <v>148930</v>
      </c>
      <c r="R31" s="422">
        <f t="shared" si="1"/>
        <v>5.5059423890418319E-2</v>
      </c>
      <c r="S31" s="422"/>
      <c r="T31" s="470">
        <v>5</v>
      </c>
      <c r="U31" s="470">
        <v>6</v>
      </c>
      <c r="V31" s="422"/>
      <c r="W31" s="470">
        <v>3</v>
      </c>
      <c r="X31" s="470">
        <v>5</v>
      </c>
      <c r="Y31" s="422"/>
    </row>
    <row r="32" spans="1:25" s="388" customFormat="1" ht="14.1" customHeight="1" x14ac:dyDescent="0.2">
      <c r="A32" s="484" t="s">
        <v>57</v>
      </c>
      <c r="B32" s="492">
        <v>17</v>
      </c>
      <c r="C32" s="492">
        <v>21</v>
      </c>
      <c r="D32" s="492">
        <v>27</v>
      </c>
      <c r="E32" s="492">
        <v>26</v>
      </c>
      <c r="F32" s="492">
        <v>19</v>
      </c>
      <c r="G32" s="492">
        <v>24</v>
      </c>
      <c r="H32" s="492">
        <v>26</v>
      </c>
      <c r="I32" s="492">
        <v>13</v>
      </c>
      <c r="J32" s="492">
        <v>30</v>
      </c>
      <c r="K32" s="492">
        <v>19</v>
      </c>
      <c r="L32" s="492">
        <v>42</v>
      </c>
      <c r="N32" s="492">
        <f>'HB1 C1 calc first 5-yr aves'!H35</f>
        <v>12.2</v>
      </c>
      <c r="O32" s="705">
        <f t="shared" si="0"/>
        <v>26</v>
      </c>
      <c r="P32" s="423"/>
      <c r="Q32" s="645">
        <f>'C4 calc LA rates'!B72</f>
        <v>174230</v>
      </c>
      <c r="R32" s="422">
        <f t="shared" si="1"/>
        <v>0.14922803191184067</v>
      </c>
      <c r="S32" s="422"/>
      <c r="T32" s="470">
        <v>15</v>
      </c>
      <c r="U32" s="470">
        <v>30</v>
      </c>
      <c r="V32" s="422"/>
      <c r="W32" s="470">
        <v>2</v>
      </c>
      <c r="X32" s="470">
        <v>12</v>
      </c>
      <c r="Y32" s="422"/>
    </row>
    <row r="33" spans="1:25" s="388" customFormat="1" ht="14.1" customHeight="1" x14ac:dyDescent="0.2">
      <c r="A33" s="484" t="s">
        <v>56</v>
      </c>
      <c r="B33" s="492">
        <v>2</v>
      </c>
      <c r="C33" s="492">
        <v>4</v>
      </c>
      <c r="D33" s="492">
        <v>7</v>
      </c>
      <c r="E33" s="492">
        <v>5</v>
      </c>
      <c r="F33" s="492">
        <v>9</v>
      </c>
      <c r="G33" s="492">
        <v>8</v>
      </c>
      <c r="H33" s="492">
        <v>7</v>
      </c>
      <c r="I33" s="492">
        <v>8</v>
      </c>
      <c r="J33" s="492">
        <v>11</v>
      </c>
      <c r="K33" s="492">
        <v>13</v>
      </c>
      <c r="L33" s="492">
        <v>10</v>
      </c>
      <c r="N33" s="492">
        <f>'HB1 C1 calc first 5-yr aves'!H36</f>
        <v>2.6</v>
      </c>
      <c r="O33" s="705">
        <f t="shared" si="0"/>
        <v>9.8000000000000007</v>
      </c>
      <c r="P33" s="423"/>
      <c r="Q33" s="645">
        <f>'C4 calc LA rates'!B73</f>
        <v>114040</v>
      </c>
      <c r="R33" s="422">
        <f t="shared" si="1"/>
        <v>8.5934759733426874E-2</v>
      </c>
      <c r="S33" s="422"/>
      <c r="T33" s="470">
        <v>1</v>
      </c>
      <c r="U33" s="470">
        <v>8</v>
      </c>
      <c r="V33" s="422"/>
      <c r="W33" s="470">
        <v>1</v>
      </c>
      <c r="X33" s="470">
        <v>2</v>
      </c>
      <c r="Y33" s="422"/>
    </row>
    <row r="34" spans="1:25" s="388" customFormat="1" ht="14.1" customHeight="1" x14ac:dyDescent="0.2">
      <c r="A34" s="484" t="s">
        <v>55</v>
      </c>
      <c r="B34" s="492">
        <v>2</v>
      </c>
      <c r="C34" s="492">
        <v>2</v>
      </c>
      <c r="D34" s="492">
        <v>1</v>
      </c>
      <c r="E34" s="492">
        <v>0</v>
      </c>
      <c r="F34" s="492">
        <v>2</v>
      </c>
      <c r="G34" s="492">
        <v>3</v>
      </c>
      <c r="H34" s="492">
        <v>2</v>
      </c>
      <c r="I34" s="492">
        <v>0</v>
      </c>
      <c r="J34" s="492">
        <v>4</v>
      </c>
      <c r="K34" s="492">
        <v>1</v>
      </c>
      <c r="L34" s="492">
        <v>1</v>
      </c>
      <c r="N34" s="492">
        <f>'HB1 C1 calc first 5-yr aves'!H37</f>
        <v>0.8</v>
      </c>
      <c r="O34" s="705">
        <f t="shared" si="0"/>
        <v>1.6</v>
      </c>
      <c r="P34" s="423"/>
      <c r="Q34" s="645">
        <f>'C4 calc LA rates'!B74</f>
        <v>23220</v>
      </c>
      <c r="R34" s="422">
        <f t="shared" si="1"/>
        <v>6.890611541774333E-2</v>
      </c>
      <c r="S34" s="422"/>
      <c r="T34" s="470">
        <v>1</v>
      </c>
      <c r="U34" s="470">
        <v>1</v>
      </c>
      <c r="V34" s="422"/>
      <c r="W34" s="470">
        <v>1</v>
      </c>
      <c r="X34" s="470">
        <v>0</v>
      </c>
      <c r="Y34" s="422"/>
    </row>
    <row r="35" spans="1:25" s="388" customFormat="1" ht="14.1" customHeight="1" x14ac:dyDescent="0.2">
      <c r="A35" s="484" t="s">
        <v>54</v>
      </c>
      <c r="B35" s="492">
        <v>5</v>
      </c>
      <c r="C35" s="492">
        <v>5</v>
      </c>
      <c r="D35" s="492">
        <v>12</v>
      </c>
      <c r="E35" s="492">
        <v>8</v>
      </c>
      <c r="F35" s="492">
        <v>8</v>
      </c>
      <c r="G35" s="492">
        <v>14</v>
      </c>
      <c r="H35" s="492">
        <v>9</v>
      </c>
      <c r="I35" s="492">
        <v>13</v>
      </c>
      <c r="J35" s="492">
        <v>11</v>
      </c>
      <c r="K35" s="492">
        <v>14</v>
      </c>
      <c r="L35" s="492">
        <v>24</v>
      </c>
      <c r="N35" s="492">
        <f>'HB1 C1 calc first 5-yr aves'!H38</f>
        <v>5.4</v>
      </c>
      <c r="O35" s="705">
        <f t="shared" si="0"/>
        <v>14.2</v>
      </c>
      <c r="P35" s="423"/>
      <c r="Q35" s="645">
        <f>'C4 calc LA rates'!B75</f>
        <v>112530</v>
      </c>
      <c r="R35" s="422">
        <f t="shared" si="1"/>
        <v>0.12618857193637253</v>
      </c>
      <c r="S35" s="422"/>
      <c r="T35" s="470">
        <v>2</v>
      </c>
      <c r="U35" s="470">
        <v>15</v>
      </c>
      <c r="V35" s="422"/>
      <c r="W35" s="470">
        <v>3</v>
      </c>
      <c r="X35" s="470">
        <v>9</v>
      </c>
      <c r="Y35" s="422"/>
    </row>
    <row r="36" spans="1:25" s="388" customFormat="1" ht="14.1" customHeight="1" x14ac:dyDescent="0.2">
      <c r="A36" s="484" t="s">
        <v>53</v>
      </c>
      <c r="B36" s="492">
        <v>22</v>
      </c>
      <c r="C36" s="492">
        <v>31</v>
      </c>
      <c r="D36" s="492">
        <v>23</v>
      </c>
      <c r="E36" s="492">
        <v>19</v>
      </c>
      <c r="F36" s="492">
        <v>26</v>
      </c>
      <c r="G36" s="492">
        <v>34</v>
      </c>
      <c r="H36" s="492">
        <v>29</v>
      </c>
      <c r="I36" s="492">
        <v>37</v>
      </c>
      <c r="J36" s="492">
        <v>34</v>
      </c>
      <c r="K36" s="492">
        <v>31</v>
      </c>
      <c r="L36" s="492">
        <v>64</v>
      </c>
      <c r="N36" s="492">
        <f>'HB1 C1 calc first 5-yr aves'!H39</f>
        <v>15.4</v>
      </c>
      <c r="O36" s="705">
        <f t="shared" si="0"/>
        <v>39</v>
      </c>
      <c r="P36" s="423"/>
      <c r="Q36" s="645">
        <f>'C4 calc LA rates'!B76</f>
        <v>315300</v>
      </c>
      <c r="R36" s="422">
        <f t="shared" si="1"/>
        <v>0.12369172216936251</v>
      </c>
      <c r="S36" s="422"/>
      <c r="T36" s="470">
        <v>18</v>
      </c>
      <c r="U36" s="470">
        <v>43</v>
      </c>
      <c r="V36" s="422"/>
      <c r="W36" s="470">
        <v>4</v>
      </c>
      <c r="X36" s="470">
        <v>21</v>
      </c>
      <c r="Y36" s="422"/>
    </row>
    <row r="37" spans="1:25" s="388" customFormat="1" ht="14.1" customHeight="1" x14ac:dyDescent="0.2">
      <c r="A37" s="484" t="s">
        <v>52</v>
      </c>
      <c r="B37" s="492">
        <v>7</v>
      </c>
      <c r="C37" s="492">
        <v>6</v>
      </c>
      <c r="D37" s="492">
        <v>9</v>
      </c>
      <c r="E37" s="492">
        <v>6</v>
      </c>
      <c r="F37" s="492">
        <v>7</v>
      </c>
      <c r="G37" s="492">
        <v>9</v>
      </c>
      <c r="H37" s="492">
        <v>6</v>
      </c>
      <c r="I37" s="492">
        <v>6</v>
      </c>
      <c r="J37" s="492">
        <v>10</v>
      </c>
      <c r="K37" s="492">
        <v>10</v>
      </c>
      <c r="L37" s="492">
        <v>9</v>
      </c>
      <c r="N37" s="492">
        <f>'HB1 C1 calc first 5-yr aves'!H40</f>
        <v>5.4</v>
      </c>
      <c r="O37" s="705">
        <f t="shared" si="0"/>
        <v>8.1999999999999993</v>
      </c>
      <c r="P37" s="423"/>
      <c r="Q37" s="645">
        <f>'C4 calc LA rates'!B77</f>
        <v>91520</v>
      </c>
      <c r="R37" s="422">
        <f t="shared" si="1"/>
        <v>8.9597902097902096E-2</v>
      </c>
      <c r="S37" s="422"/>
      <c r="T37" s="470">
        <v>6</v>
      </c>
      <c r="U37" s="470">
        <v>7</v>
      </c>
      <c r="V37" s="422"/>
      <c r="W37" s="470">
        <v>1</v>
      </c>
      <c r="X37" s="470">
        <v>2</v>
      </c>
      <c r="Y37" s="422"/>
    </row>
    <row r="38" spans="1:25" s="388" customFormat="1" ht="14.1" customHeight="1" x14ac:dyDescent="0.2">
      <c r="A38" s="484" t="s">
        <v>51</v>
      </c>
      <c r="B38" s="492">
        <v>12</v>
      </c>
      <c r="C38" s="492">
        <v>16</v>
      </c>
      <c r="D38" s="492">
        <v>23</v>
      </c>
      <c r="E38" s="492">
        <v>13</v>
      </c>
      <c r="F38" s="492">
        <v>18</v>
      </c>
      <c r="G38" s="492">
        <v>17</v>
      </c>
      <c r="H38" s="492">
        <v>19</v>
      </c>
      <c r="I38" s="492">
        <v>8</v>
      </c>
      <c r="J38" s="492">
        <v>19</v>
      </c>
      <c r="K38" s="492">
        <v>12</v>
      </c>
      <c r="L38" s="492">
        <v>13</v>
      </c>
      <c r="N38" s="492">
        <f>'HB1 C1 calc first 5-yr aves'!H41</f>
        <v>10.8</v>
      </c>
      <c r="O38" s="705">
        <f t="shared" si="0"/>
        <v>14.2</v>
      </c>
      <c r="P38" s="423"/>
      <c r="Q38" s="645">
        <f>'C4 calc LA rates'!B78</f>
        <v>89710</v>
      </c>
      <c r="R38" s="422">
        <f t="shared" si="1"/>
        <v>0.15828781629695687</v>
      </c>
      <c r="S38" s="422"/>
      <c r="T38" s="470">
        <v>11</v>
      </c>
      <c r="U38" s="470">
        <v>7</v>
      </c>
      <c r="V38" s="422"/>
      <c r="W38" s="470">
        <v>1</v>
      </c>
      <c r="X38" s="470">
        <v>6</v>
      </c>
      <c r="Y38" s="422"/>
    </row>
    <row r="39" spans="1:25" s="388" customFormat="1" ht="14.1" customHeight="1" x14ac:dyDescent="0.2">
      <c r="A39" s="484" t="s">
        <v>50</v>
      </c>
      <c r="B39" s="492">
        <v>7</v>
      </c>
      <c r="C39" s="492">
        <v>6</v>
      </c>
      <c r="D39" s="492">
        <v>15</v>
      </c>
      <c r="E39" s="492">
        <v>21</v>
      </c>
      <c r="F39" s="492">
        <v>12</v>
      </c>
      <c r="G39" s="492">
        <v>13</v>
      </c>
      <c r="H39" s="492">
        <v>19</v>
      </c>
      <c r="I39" s="492">
        <v>10</v>
      </c>
      <c r="J39" s="492">
        <v>16</v>
      </c>
      <c r="K39" s="492">
        <v>15</v>
      </c>
      <c r="L39" s="492">
        <v>19</v>
      </c>
      <c r="M39" s="493"/>
      <c r="N39" s="492">
        <f>'HB1 C1 calc first 5-yr aves'!H42</f>
        <v>7.4</v>
      </c>
      <c r="O39" s="705">
        <f t="shared" si="0"/>
        <v>15.8</v>
      </c>
      <c r="P39" s="646"/>
      <c r="Q39" s="645">
        <f>'C4 calc LA rates'!B79</f>
        <v>177200</v>
      </c>
      <c r="R39" s="486">
        <f t="shared" si="1"/>
        <v>8.916478555304741E-2</v>
      </c>
      <c r="S39" s="486"/>
      <c r="T39" s="724">
        <v>6</v>
      </c>
      <c r="U39" s="724">
        <v>11</v>
      </c>
      <c r="V39" s="486"/>
      <c r="W39" s="724">
        <v>1</v>
      </c>
      <c r="X39" s="724">
        <v>8</v>
      </c>
      <c r="Y39" s="486"/>
    </row>
    <row r="40" spans="1:25" ht="6" customHeight="1" thickBot="1" x14ac:dyDescent="0.25">
      <c r="A40" s="494"/>
      <c r="B40" s="495"/>
      <c r="C40" s="495"/>
      <c r="D40" s="495"/>
      <c r="E40" s="495"/>
      <c r="F40" s="495"/>
      <c r="G40" s="495"/>
      <c r="H40" s="495"/>
      <c r="I40" s="495"/>
      <c r="J40" s="495"/>
      <c r="K40" s="495"/>
      <c r="L40" s="495"/>
      <c r="M40" s="495"/>
      <c r="N40" s="496"/>
      <c r="O40" s="496"/>
      <c r="P40" s="496"/>
      <c r="Q40" s="497"/>
      <c r="R40" s="498"/>
      <c r="S40" s="498"/>
      <c r="T40" s="498"/>
      <c r="U40" s="498"/>
      <c r="V40" s="498"/>
      <c r="W40" s="498"/>
      <c r="X40" s="498"/>
      <c r="Y40" s="498"/>
    </row>
    <row r="41" spans="1:25" ht="15" x14ac:dyDescent="0.2"/>
    <row r="42" spans="1:25" ht="10.5" customHeight="1" x14ac:dyDescent="0.2">
      <c r="A42" s="1000" t="s">
        <v>191</v>
      </c>
      <c r="B42" s="1000"/>
      <c r="C42" s="1000"/>
      <c r="D42" s="1000"/>
      <c r="E42" s="1000"/>
      <c r="F42" s="1000"/>
      <c r="G42" s="1000"/>
      <c r="H42" s="1000"/>
      <c r="I42" s="1000"/>
      <c r="J42" s="1000"/>
      <c r="K42" s="1000"/>
      <c r="L42" s="1000"/>
      <c r="M42" s="1000"/>
      <c r="N42" s="1000"/>
      <c r="O42" s="1000"/>
      <c r="P42" s="1000"/>
      <c r="Q42" s="1000"/>
      <c r="R42" s="1000"/>
      <c r="S42" s="1000"/>
      <c r="T42" s="1000"/>
      <c r="U42" s="1000"/>
      <c r="V42" s="1000"/>
      <c r="W42" s="1000"/>
      <c r="X42" s="1000"/>
    </row>
    <row r="43" spans="1:25" ht="10.5" customHeight="1" x14ac:dyDescent="0.2">
      <c r="A43" s="997" t="s">
        <v>504</v>
      </c>
      <c r="B43" s="997"/>
      <c r="C43" s="997"/>
      <c r="D43" s="997"/>
      <c r="E43" s="997"/>
      <c r="F43" s="997"/>
      <c r="G43" s="997"/>
      <c r="H43" s="997"/>
      <c r="I43" s="997"/>
      <c r="J43" s="997"/>
      <c r="K43" s="997"/>
      <c r="L43" s="997"/>
      <c r="M43" s="997"/>
      <c r="N43" s="997"/>
      <c r="O43" s="997"/>
      <c r="P43" s="997"/>
      <c r="Q43" s="997"/>
      <c r="R43" s="997"/>
      <c r="S43" s="997"/>
      <c r="T43" s="997"/>
      <c r="U43" s="997"/>
      <c r="V43" s="997"/>
      <c r="W43" s="997"/>
      <c r="X43" s="997"/>
    </row>
    <row r="44" spans="1:25" ht="10.5" customHeight="1" x14ac:dyDescent="0.2">
      <c r="A44" s="997"/>
      <c r="B44" s="997"/>
      <c r="C44" s="997"/>
      <c r="D44" s="997"/>
      <c r="E44" s="997"/>
      <c r="F44" s="997"/>
      <c r="G44" s="997"/>
      <c r="H44" s="997"/>
      <c r="I44" s="997"/>
      <c r="J44" s="997"/>
      <c r="K44" s="997"/>
      <c r="L44" s="997"/>
      <c r="M44" s="997"/>
      <c r="N44" s="997"/>
      <c r="O44" s="997"/>
      <c r="P44" s="997"/>
      <c r="Q44" s="997"/>
      <c r="R44" s="997"/>
      <c r="S44" s="997"/>
      <c r="T44" s="997"/>
      <c r="U44" s="997"/>
      <c r="V44" s="997"/>
      <c r="W44" s="997"/>
      <c r="X44" s="997"/>
    </row>
    <row r="45" spans="1:25" ht="10.5" customHeight="1" x14ac:dyDescent="0.2">
      <c r="A45" s="738"/>
      <c r="B45" s="738"/>
      <c r="C45" s="738"/>
      <c r="D45" s="738"/>
      <c r="E45" s="738"/>
      <c r="F45" s="738"/>
      <c r="G45" s="738"/>
      <c r="H45" s="738"/>
      <c r="I45" s="738"/>
      <c r="J45" s="738"/>
      <c r="K45" s="738"/>
      <c r="L45" s="738"/>
      <c r="M45" s="738"/>
      <c r="N45" s="738"/>
      <c r="O45" s="738"/>
      <c r="P45" s="738"/>
      <c r="Q45" s="738"/>
      <c r="R45" s="738"/>
      <c r="S45" s="738"/>
      <c r="T45" s="738"/>
      <c r="U45" s="738"/>
      <c r="V45" s="738"/>
      <c r="W45" s="738"/>
      <c r="X45" s="738"/>
    </row>
    <row r="46" spans="1:25" s="388" customFormat="1" ht="10.5" customHeight="1" x14ac:dyDescent="0.2">
      <c r="A46" s="475" t="s">
        <v>433</v>
      </c>
      <c r="K46" s="541"/>
      <c r="L46" s="684"/>
      <c r="S46" s="684"/>
      <c r="T46" s="684"/>
      <c r="U46" s="684"/>
      <c r="V46" s="684"/>
      <c r="W46" s="684"/>
      <c r="X46" s="684"/>
    </row>
  </sheetData>
  <mergeCells count="6">
    <mergeCell ref="A43:X44"/>
    <mergeCell ref="A1:Q1"/>
    <mergeCell ref="N3:O3"/>
    <mergeCell ref="T3:U3"/>
    <mergeCell ref="W3:Y3"/>
    <mergeCell ref="A42:X42"/>
  </mergeCells>
  <phoneticPr fontId="0" type="noConversion"/>
  <hyperlinks>
    <hyperlink ref="Z1" location="Contents!A1" display="Back to contents"/>
  </hyperlinks>
  <pageMargins left="0.75" right="0.75" top="0.66" bottom="0.65" header="0.5" footer="0.5"/>
  <pageSetup paperSize="9" scale="82" orientation="landscape" r:id="rId1"/>
  <headerFooter alignWithMargins="0"/>
  <ignoredErrors>
    <ignoredError sqref="O27:O39 O6 O13:O19 O20:O26 O8:O12" formulaRange="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00"/>
  <sheetViews>
    <sheetView showGridLines="0" zoomScaleNormal="100" workbookViewId="0">
      <selection sqref="A1:N1"/>
    </sheetView>
  </sheetViews>
  <sheetFormatPr defaultColWidth="9.1640625" defaultRowHeight="11.25" customHeight="1" x14ac:dyDescent="0.2"/>
  <cols>
    <col min="1" max="1" width="24.83203125" style="16" customWidth="1"/>
    <col min="2" max="2" width="18.1640625" style="16" customWidth="1"/>
    <col min="3" max="3" width="16.83203125" style="16" customWidth="1"/>
    <col min="4" max="4" width="15" style="16" customWidth="1"/>
    <col min="5" max="5" width="19.33203125" style="16" customWidth="1"/>
    <col min="6" max="6" width="15" style="16" customWidth="1"/>
    <col min="7" max="7" width="18.6640625" style="206" customWidth="1"/>
    <col min="8" max="8" width="3" style="206" customWidth="1"/>
    <col min="9" max="9" width="36.33203125" style="16" customWidth="1"/>
    <col min="10" max="16384" width="9.1640625" style="16"/>
  </cols>
  <sheetData>
    <row r="1" spans="1:11" s="604" customFormat="1" ht="18" customHeight="1" x14ac:dyDescent="0.25">
      <c r="A1" s="1002" t="s">
        <v>1045</v>
      </c>
      <c r="B1" s="1002"/>
      <c r="C1" s="1002"/>
      <c r="D1" s="1002"/>
      <c r="E1" s="1002"/>
      <c r="F1" s="1002"/>
      <c r="G1" s="1002"/>
      <c r="H1" s="448"/>
      <c r="I1" s="824" t="s">
        <v>350</v>
      </c>
      <c r="J1" s="824"/>
      <c r="K1" s="824"/>
    </row>
    <row r="2" spans="1:11" s="604" customFormat="1" ht="12.75" customHeight="1" x14ac:dyDescent="0.25">
      <c r="A2" s="448"/>
      <c r="B2" s="605"/>
      <c r="C2" s="605"/>
      <c r="D2" s="605"/>
      <c r="E2" s="605"/>
      <c r="F2" s="605"/>
      <c r="G2" s="606"/>
      <c r="H2" s="606"/>
    </row>
    <row r="3" spans="1:11" s="237" customFormat="1" ht="12.75" customHeight="1" x14ac:dyDescent="0.2">
      <c r="A3" s="843" t="s">
        <v>512</v>
      </c>
      <c r="B3" s="838" t="s">
        <v>195</v>
      </c>
      <c r="C3" s="966" t="s">
        <v>168</v>
      </c>
      <c r="D3" s="966"/>
      <c r="E3" s="966"/>
      <c r="F3" s="966"/>
      <c r="G3" s="966"/>
      <c r="H3" s="144"/>
    </row>
    <row r="4" spans="1:11" s="237" customFormat="1" ht="12.75" customHeight="1" x14ac:dyDescent="0.2">
      <c r="A4" s="942"/>
      <c r="B4" s="942"/>
      <c r="C4" s="971" t="s">
        <v>38</v>
      </c>
      <c r="D4" s="971" t="s">
        <v>196</v>
      </c>
      <c r="E4" s="971" t="s">
        <v>228</v>
      </c>
      <c r="F4" s="971" t="s">
        <v>198</v>
      </c>
      <c r="G4" s="971" t="s">
        <v>199</v>
      </c>
      <c r="H4" s="607"/>
    </row>
    <row r="5" spans="1:11" s="237" customFormat="1" ht="12.75" x14ac:dyDescent="0.2">
      <c r="A5" s="942"/>
      <c r="B5" s="942"/>
      <c r="C5" s="972"/>
      <c r="D5" s="972"/>
      <c r="E5" s="972"/>
      <c r="F5" s="972"/>
      <c r="G5" s="972"/>
      <c r="H5" s="608"/>
    </row>
    <row r="6" spans="1:11" s="237" customFormat="1" ht="12.75" x14ac:dyDescent="0.2">
      <c r="A6" s="1003"/>
      <c r="B6" s="1003"/>
      <c r="C6" s="613" t="s">
        <v>42</v>
      </c>
      <c r="D6" s="613" t="s">
        <v>39</v>
      </c>
      <c r="E6" s="613" t="s">
        <v>40</v>
      </c>
      <c r="F6" s="613" t="s">
        <v>47</v>
      </c>
      <c r="G6" s="616" t="s">
        <v>41</v>
      </c>
      <c r="H6" s="230"/>
    </row>
    <row r="7" spans="1:11" s="237" customFormat="1" ht="7.5" customHeight="1" x14ac:dyDescent="0.2">
      <c r="A7" s="617"/>
      <c r="B7" s="144"/>
      <c r="C7" s="228"/>
      <c r="D7" s="228"/>
      <c r="E7" s="228"/>
      <c r="F7" s="228"/>
      <c r="G7" s="230"/>
      <c r="H7" s="230"/>
    </row>
    <row r="8" spans="1:11" s="237" customFormat="1" ht="15" customHeight="1" x14ac:dyDescent="0.2">
      <c r="A8" s="618" t="s">
        <v>282</v>
      </c>
      <c r="B8" s="144"/>
      <c r="C8" s="228"/>
      <c r="D8" s="228"/>
      <c r="E8" s="228"/>
      <c r="F8" s="228"/>
      <c r="G8" s="230"/>
      <c r="H8" s="230"/>
    </row>
    <row r="9" spans="1:11" s="237" customFormat="1" ht="6" customHeight="1" x14ac:dyDescent="0.2">
      <c r="A9" s="617"/>
      <c r="B9" s="144"/>
      <c r="C9" s="228"/>
      <c r="D9" s="228"/>
      <c r="E9" s="228"/>
      <c r="F9" s="228"/>
      <c r="G9" s="230"/>
      <c r="H9" s="230"/>
    </row>
    <row r="10" spans="1:11" s="237" customFormat="1" ht="15" customHeight="1" x14ac:dyDescent="0.2">
      <c r="A10" s="235" t="s">
        <v>20</v>
      </c>
      <c r="B10" s="234">
        <v>867</v>
      </c>
      <c r="C10" s="234">
        <v>32</v>
      </c>
      <c r="D10" s="234">
        <v>729</v>
      </c>
      <c r="E10" s="234">
        <v>48</v>
      </c>
      <c r="F10" s="234">
        <v>0</v>
      </c>
      <c r="G10" s="234">
        <v>58</v>
      </c>
      <c r="H10" s="234"/>
    </row>
    <row r="11" spans="1:11" s="237" customFormat="1" ht="6" customHeight="1" x14ac:dyDescent="0.2">
      <c r="A11" s="568"/>
      <c r="B11" s="241"/>
      <c r="C11" s="241"/>
      <c r="D11" s="241"/>
      <c r="E11" s="241"/>
      <c r="F11" s="719"/>
      <c r="G11" s="241"/>
      <c r="H11" s="241"/>
    </row>
    <row r="12" spans="1:11" s="237" customFormat="1" ht="12" customHeight="1" x14ac:dyDescent="0.2">
      <c r="A12" s="327" t="s">
        <v>77</v>
      </c>
      <c r="B12" s="229">
        <v>46</v>
      </c>
      <c r="C12" s="229">
        <v>2</v>
      </c>
      <c r="D12" s="229">
        <v>40</v>
      </c>
      <c r="E12" s="229">
        <v>2</v>
      </c>
      <c r="F12" s="229">
        <v>0</v>
      </c>
      <c r="G12" s="229">
        <v>2</v>
      </c>
      <c r="H12" s="229"/>
    </row>
    <row r="13" spans="1:11" s="237" customFormat="1" ht="12" customHeight="1" x14ac:dyDescent="0.2">
      <c r="A13" s="327" t="s">
        <v>76</v>
      </c>
      <c r="B13" s="229">
        <v>12</v>
      </c>
      <c r="C13" s="229">
        <v>1</v>
      </c>
      <c r="D13" s="229">
        <v>11</v>
      </c>
      <c r="E13" s="229">
        <v>0</v>
      </c>
      <c r="F13" s="229">
        <v>0</v>
      </c>
      <c r="G13" s="229">
        <v>0</v>
      </c>
      <c r="H13" s="229"/>
    </row>
    <row r="14" spans="1:11" s="237" customFormat="1" ht="12" customHeight="1" x14ac:dyDescent="0.2">
      <c r="A14" s="327" t="s">
        <v>75</v>
      </c>
      <c r="B14" s="229">
        <v>13</v>
      </c>
      <c r="C14" s="229">
        <v>0</v>
      </c>
      <c r="D14" s="229">
        <v>11</v>
      </c>
      <c r="E14" s="229">
        <v>2</v>
      </c>
      <c r="F14" s="229">
        <v>0</v>
      </c>
      <c r="G14" s="229">
        <v>0</v>
      </c>
      <c r="H14" s="229"/>
    </row>
    <row r="15" spans="1:11" s="237" customFormat="1" ht="12" customHeight="1" x14ac:dyDescent="0.2">
      <c r="A15" s="327" t="s">
        <v>74</v>
      </c>
      <c r="B15" s="229">
        <v>10</v>
      </c>
      <c r="C15" s="229">
        <v>1</v>
      </c>
      <c r="D15" s="229">
        <v>9</v>
      </c>
      <c r="E15" s="229">
        <v>0</v>
      </c>
      <c r="F15" s="229">
        <v>0</v>
      </c>
      <c r="G15" s="229">
        <v>0</v>
      </c>
      <c r="H15" s="229"/>
    </row>
    <row r="16" spans="1:11" s="237" customFormat="1" ht="12" customHeight="1" x14ac:dyDescent="0.2">
      <c r="A16" s="693" t="s">
        <v>488</v>
      </c>
      <c r="B16" s="229">
        <v>90</v>
      </c>
      <c r="C16" s="229">
        <v>8</v>
      </c>
      <c r="D16" s="229">
        <v>60</v>
      </c>
      <c r="E16" s="229">
        <v>10</v>
      </c>
      <c r="F16" s="229">
        <v>0</v>
      </c>
      <c r="G16" s="229">
        <v>12</v>
      </c>
      <c r="H16" s="229"/>
    </row>
    <row r="17" spans="1:8" s="237" customFormat="1" ht="12" customHeight="1" x14ac:dyDescent="0.2">
      <c r="A17" s="327" t="s">
        <v>73</v>
      </c>
      <c r="B17" s="229">
        <v>12</v>
      </c>
      <c r="C17" s="229">
        <v>0</v>
      </c>
      <c r="D17" s="229">
        <v>10</v>
      </c>
      <c r="E17" s="229">
        <v>0</v>
      </c>
      <c r="F17" s="229">
        <v>0</v>
      </c>
      <c r="G17" s="229">
        <v>2</v>
      </c>
      <c r="H17" s="229"/>
    </row>
    <row r="18" spans="1:8" s="237" customFormat="1" ht="12" customHeight="1" x14ac:dyDescent="0.2">
      <c r="A18" s="327" t="s">
        <v>23</v>
      </c>
      <c r="B18" s="229">
        <v>17</v>
      </c>
      <c r="C18" s="229">
        <v>1</v>
      </c>
      <c r="D18" s="229">
        <v>14</v>
      </c>
      <c r="E18" s="229">
        <v>1</v>
      </c>
      <c r="F18" s="229">
        <v>0</v>
      </c>
      <c r="G18" s="229">
        <v>1</v>
      </c>
      <c r="H18" s="229"/>
    </row>
    <row r="19" spans="1:8" s="237" customFormat="1" ht="12" customHeight="1" x14ac:dyDescent="0.2">
      <c r="A19" s="327" t="s">
        <v>72</v>
      </c>
      <c r="B19" s="229">
        <v>38</v>
      </c>
      <c r="C19" s="229">
        <v>2</v>
      </c>
      <c r="D19" s="229">
        <v>34</v>
      </c>
      <c r="E19" s="229">
        <v>1</v>
      </c>
      <c r="F19" s="229">
        <v>0</v>
      </c>
      <c r="G19" s="229">
        <v>1</v>
      </c>
      <c r="H19" s="229"/>
    </row>
    <row r="20" spans="1:8" s="237" customFormat="1" ht="12" customHeight="1" x14ac:dyDescent="0.2">
      <c r="A20" s="327" t="s">
        <v>71</v>
      </c>
      <c r="B20" s="229">
        <v>29</v>
      </c>
      <c r="C20" s="229">
        <v>0</v>
      </c>
      <c r="D20" s="229">
        <v>28</v>
      </c>
      <c r="E20" s="229">
        <v>1</v>
      </c>
      <c r="F20" s="229">
        <v>0</v>
      </c>
      <c r="G20" s="229">
        <v>0</v>
      </c>
      <c r="H20" s="229"/>
    </row>
    <row r="21" spans="1:8" s="237" customFormat="1" ht="12" customHeight="1" x14ac:dyDescent="0.2">
      <c r="A21" s="327" t="s">
        <v>70</v>
      </c>
      <c r="B21" s="229">
        <v>7</v>
      </c>
      <c r="C21" s="229">
        <v>0</v>
      </c>
      <c r="D21" s="229">
        <v>7</v>
      </c>
      <c r="E21" s="229">
        <v>0</v>
      </c>
      <c r="F21" s="229">
        <v>0</v>
      </c>
      <c r="G21" s="229">
        <v>0</v>
      </c>
      <c r="H21" s="229"/>
    </row>
    <row r="22" spans="1:8" s="237" customFormat="1" ht="12" customHeight="1" x14ac:dyDescent="0.2">
      <c r="A22" s="327" t="s">
        <v>69</v>
      </c>
      <c r="B22" s="229">
        <v>11</v>
      </c>
      <c r="C22" s="229">
        <v>0</v>
      </c>
      <c r="D22" s="229">
        <v>9</v>
      </c>
      <c r="E22" s="229">
        <v>1</v>
      </c>
      <c r="F22" s="229">
        <v>0</v>
      </c>
      <c r="G22" s="229">
        <v>1</v>
      </c>
      <c r="H22" s="229"/>
    </row>
    <row r="23" spans="1:8" s="237" customFormat="1" ht="12" customHeight="1" x14ac:dyDescent="0.2">
      <c r="A23" s="531" t="s">
        <v>68</v>
      </c>
      <c r="B23" s="229">
        <v>5</v>
      </c>
      <c r="C23" s="229">
        <v>0</v>
      </c>
      <c r="D23" s="229">
        <v>5</v>
      </c>
      <c r="E23" s="229">
        <v>0</v>
      </c>
      <c r="F23" s="229">
        <v>0</v>
      </c>
      <c r="G23" s="229">
        <v>0</v>
      </c>
      <c r="H23" s="229"/>
    </row>
    <row r="24" spans="1:8" s="237" customFormat="1" ht="12" customHeight="1" x14ac:dyDescent="0.2">
      <c r="A24" s="531" t="s">
        <v>67</v>
      </c>
      <c r="B24" s="229">
        <v>29</v>
      </c>
      <c r="C24" s="229">
        <v>0</v>
      </c>
      <c r="D24" s="229">
        <v>18</v>
      </c>
      <c r="E24" s="229">
        <v>6</v>
      </c>
      <c r="F24" s="229">
        <v>0</v>
      </c>
      <c r="G24" s="229">
        <v>5</v>
      </c>
      <c r="H24" s="229"/>
    </row>
    <row r="25" spans="1:8" s="237" customFormat="1" ht="12" customHeight="1" x14ac:dyDescent="0.2">
      <c r="A25" s="531" t="s">
        <v>24</v>
      </c>
      <c r="B25" s="229">
        <v>45</v>
      </c>
      <c r="C25" s="229">
        <v>1</v>
      </c>
      <c r="D25" s="229">
        <v>34</v>
      </c>
      <c r="E25" s="229">
        <v>3</v>
      </c>
      <c r="F25" s="229">
        <v>0</v>
      </c>
      <c r="G25" s="229">
        <v>7</v>
      </c>
      <c r="H25" s="229"/>
    </row>
    <row r="26" spans="1:8" s="237" customFormat="1" ht="12" customHeight="1" x14ac:dyDescent="0.2">
      <c r="A26" s="531" t="s">
        <v>66</v>
      </c>
      <c r="B26" s="229">
        <v>170</v>
      </c>
      <c r="C26" s="229">
        <v>8</v>
      </c>
      <c r="D26" s="229">
        <v>155</v>
      </c>
      <c r="E26" s="229">
        <v>3</v>
      </c>
      <c r="F26" s="229">
        <v>0</v>
      </c>
      <c r="G26" s="229">
        <v>4</v>
      </c>
      <c r="H26" s="229"/>
    </row>
    <row r="27" spans="1:8" s="237" customFormat="1" ht="12" customHeight="1" x14ac:dyDescent="0.2">
      <c r="A27" s="531" t="s">
        <v>65</v>
      </c>
      <c r="B27" s="229">
        <v>19</v>
      </c>
      <c r="C27" s="229">
        <v>0</v>
      </c>
      <c r="D27" s="229">
        <v>9</v>
      </c>
      <c r="E27" s="229">
        <v>2</v>
      </c>
      <c r="F27" s="229">
        <v>0</v>
      </c>
      <c r="G27" s="229">
        <v>8</v>
      </c>
      <c r="H27" s="229"/>
    </row>
    <row r="28" spans="1:8" s="237" customFormat="1" ht="12" customHeight="1" x14ac:dyDescent="0.2">
      <c r="A28" s="531" t="s">
        <v>64</v>
      </c>
      <c r="B28" s="229">
        <v>20</v>
      </c>
      <c r="C28" s="229">
        <v>2</v>
      </c>
      <c r="D28" s="229">
        <v>18</v>
      </c>
      <c r="E28" s="229">
        <v>0</v>
      </c>
      <c r="F28" s="229">
        <v>0</v>
      </c>
      <c r="G28" s="229">
        <v>0</v>
      </c>
      <c r="H28" s="229"/>
    </row>
    <row r="29" spans="1:8" s="237" customFormat="1" ht="12" customHeight="1" x14ac:dyDescent="0.2">
      <c r="A29" s="531" t="s">
        <v>63</v>
      </c>
      <c r="B29" s="229">
        <v>8</v>
      </c>
      <c r="C29" s="229">
        <v>0</v>
      </c>
      <c r="D29" s="229">
        <v>5</v>
      </c>
      <c r="E29" s="229">
        <v>3</v>
      </c>
      <c r="F29" s="229">
        <v>0</v>
      </c>
      <c r="G29" s="229">
        <v>0</v>
      </c>
      <c r="H29" s="229"/>
    </row>
    <row r="30" spans="1:8" s="237" customFormat="1" ht="12" customHeight="1" x14ac:dyDescent="0.2">
      <c r="A30" s="531" t="s">
        <v>62</v>
      </c>
      <c r="B30" s="229">
        <v>10</v>
      </c>
      <c r="C30" s="229">
        <v>0</v>
      </c>
      <c r="D30" s="229">
        <v>5</v>
      </c>
      <c r="E30" s="229">
        <v>3</v>
      </c>
      <c r="F30" s="229">
        <v>0</v>
      </c>
      <c r="G30" s="229">
        <v>2</v>
      </c>
      <c r="H30" s="229"/>
    </row>
    <row r="31" spans="1:8" s="237" customFormat="1" ht="12" customHeight="1" x14ac:dyDescent="0.2">
      <c r="A31" s="693" t="s">
        <v>487</v>
      </c>
      <c r="B31" s="229">
        <v>1</v>
      </c>
      <c r="C31" s="229">
        <v>0</v>
      </c>
      <c r="D31" s="229">
        <v>0</v>
      </c>
      <c r="E31" s="229">
        <v>0</v>
      </c>
      <c r="F31" s="229">
        <v>0</v>
      </c>
      <c r="G31" s="229">
        <v>1</v>
      </c>
      <c r="H31" s="229"/>
    </row>
    <row r="32" spans="1:8" s="237" customFormat="1" ht="12" customHeight="1" x14ac:dyDescent="0.2">
      <c r="A32" s="531" t="s">
        <v>61</v>
      </c>
      <c r="B32" s="229">
        <v>32</v>
      </c>
      <c r="C32" s="229">
        <v>0</v>
      </c>
      <c r="D32" s="229">
        <v>32</v>
      </c>
      <c r="E32" s="229">
        <v>0</v>
      </c>
      <c r="F32" s="229">
        <v>0</v>
      </c>
      <c r="G32" s="229">
        <v>0</v>
      </c>
      <c r="H32" s="229"/>
    </row>
    <row r="33" spans="1:8" s="237" customFormat="1" ht="12" customHeight="1" x14ac:dyDescent="0.2">
      <c r="A33" s="327" t="s">
        <v>60</v>
      </c>
      <c r="B33" s="229">
        <v>49</v>
      </c>
      <c r="C33" s="229">
        <v>0</v>
      </c>
      <c r="D33" s="229">
        <v>46</v>
      </c>
      <c r="E33" s="229">
        <v>0</v>
      </c>
      <c r="F33" s="229">
        <v>0</v>
      </c>
      <c r="G33" s="229">
        <v>3</v>
      </c>
      <c r="H33" s="229"/>
    </row>
    <row r="34" spans="1:8" s="237" customFormat="1" ht="12" customHeight="1" x14ac:dyDescent="0.2">
      <c r="A34" s="531" t="s">
        <v>59</v>
      </c>
      <c r="B34" s="229">
        <v>1</v>
      </c>
      <c r="C34" s="229">
        <v>0</v>
      </c>
      <c r="D34" s="229">
        <v>0</v>
      </c>
      <c r="E34" s="229">
        <v>1</v>
      </c>
      <c r="F34" s="229">
        <v>0</v>
      </c>
      <c r="G34" s="229">
        <v>0</v>
      </c>
      <c r="H34" s="229"/>
    </row>
    <row r="35" spans="1:8" s="237" customFormat="1" ht="12" customHeight="1" x14ac:dyDescent="0.2">
      <c r="A35" s="327" t="s">
        <v>58</v>
      </c>
      <c r="B35" s="229">
        <v>11</v>
      </c>
      <c r="C35" s="229">
        <v>1</v>
      </c>
      <c r="D35" s="229">
        <v>8</v>
      </c>
      <c r="E35" s="229">
        <v>2</v>
      </c>
      <c r="F35" s="229">
        <v>0</v>
      </c>
      <c r="G35" s="229">
        <v>0</v>
      </c>
      <c r="H35" s="229"/>
    </row>
    <row r="36" spans="1:8" s="237" customFormat="1" ht="12" customHeight="1" x14ac:dyDescent="0.2">
      <c r="A36" s="327" t="s">
        <v>57</v>
      </c>
      <c r="B36" s="229">
        <v>42</v>
      </c>
      <c r="C36" s="229">
        <v>3</v>
      </c>
      <c r="D36" s="229">
        <v>36</v>
      </c>
      <c r="E36" s="229">
        <v>3</v>
      </c>
      <c r="F36" s="229">
        <v>0</v>
      </c>
      <c r="G36" s="229">
        <v>0</v>
      </c>
      <c r="H36" s="229"/>
    </row>
    <row r="37" spans="1:8" s="237" customFormat="1" ht="12" customHeight="1" x14ac:dyDescent="0.2">
      <c r="A37" s="327" t="s">
        <v>56</v>
      </c>
      <c r="B37" s="229">
        <v>10</v>
      </c>
      <c r="C37" s="229">
        <v>0</v>
      </c>
      <c r="D37" s="229">
        <v>8</v>
      </c>
      <c r="E37" s="229">
        <v>1</v>
      </c>
      <c r="F37" s="229">
        <v>0</v>
      </c>
      <c r="G37" s="229">
        <v>1</v>
      </c>
      <c r="H37" s="229"/>
    </row>
    <row r="38" spans="1:8" s="237" customFormat="1" ht="12" customHeight="1" x14ac:dyDescent="0.2">
      <c r="A38" s="327" t="s">
        <v>55</v>
      </c>
      <c r="B38" s="229">
        <v>1</v>
      </c>
      <c r="C38" s="229">
        <v>0</v>
      </c>
      <c r="D38" s="229">
        <v>1</v>
      </c>
      <c r="E38" s="229">
        <v>0</v>
      </c>
      <c r="F38" s="229">
        <v>0</v>
      </c>
      <c r="G38" s="229">
        <v>0</v>
      </c>
      <c r="H38" s="229"/>
    </row>
    <row r="39" spans="1:8" s="237" customFormat="1" ht="12" customHeight="1" x14ac:dyDescent="0.2">
      <c r="A39" s="327" t="s">
        <v>54</v>
      </c>
      <c r="B39" s="229">
        <v>24</v>
      </c>
      <c r="C39" s="229">
        <v>1</v>
      </c>
      <c r="D39" s="229">
        <v>22</v>
      </c>
      <c r="E39" s="229">
        <v>0</v>
      </c>
      <c r="F39" s="229">
        <v>0</v>
      </c>
      <c r="G39" s="229">
        <v>1</v>
      </c>
      <c r="H39" s="229"/>
    </row>
    <row r="40" spans="1:8" s="237" customFormat="1" ht="12" customHeight="1" x14ac:dyDescent="0.2">
      <c r="A40" s="327" t="s">
        <v>53</v>
      </c>
      <c r="B40" s="229">
        <v>64</v>
      </c>
      <c r="C40" s="229">
        <v>1</v>
      </c>
      <c r="D40" s="229">
        <v>61</v>
      </c>
      <c r="E40" s="229">
        <v>1</v>
      </c>
      <c r="F40" s="229">
        <v>0</v>
      </c>
      <c r="G40" s="229">
        <v>1</v>
      </c>
      <c r="H40" s="229"/>
    </row>
    <row r="41" spans="1:8" s="237" customFormat="1" ht="12" customHeight="1" x14ac:dyDescent="0.2">
      <c r="A41" s="327" t="s">
        <v>52</v>
      </c>
      <c r="B41" s="229">
        <v>9</v>
      </c>
      <c r="C41" s="229">
        <v>0</v>
      </c>
      <c r="D41" s="229">
        <v>7</v>
      </c>
      <c r="E41" s="229">
        <v>1</v>
      </c>
      <c r="F41" s="229">
        <v>0</v>
      </c>
      <c r="G41" s="229">
        <v>1</v>
      </c>
      <c r="H41" s="229"/>
    </row>
    <row r="42" spans="1:8" s="237" customFormat="1" ht="12" customHeight="1" x14ac:dyDescent="0.2">
      <c r="A42" s="327" t="s">
        <v>51</v>
      </c>
      <c r="B42" s="229">
        <v>13</v>
      </c>
      <c r="C42" s="229">
        <v>0</v>
      </c>
      <c r="D42" s="229">
        <v>12</v>
      </c>
      <c r="E42" s="229">
        <v>0</v>
      </c>
      <c r="F42" s="229">
        <v>0</v>
      </c>
      <c r="G42" s="229">
        <v>1</v>
      </c>
      <c r="H42" s="229"/>
    </row>
    <row r="43" spans="1:8" s="237" customFormat="1" ht="12" customHeight="1" x14ac:dyDescent="0.2">
      <c r="A43" s="327" t="s">
        <v>50</v>
      </c>
      <c r="B43" s="229">
        <v>19</v>
      </c>
      <c r="C43" s="229">
        <v>0</v>
      </c>
      <c r="D43" s="229">
        <v>14</v>
      </c>
      <c r="E43" s="229">
        <v>1</v>
      </c>
      <c r="F43" s="229">
        <v>0</v>
      </c>
      <c r="G43" s="229">
        <v>4</v>
      </c>
      <c r="H43" s="229"/>
    </row>
    <row r="44" spans="1:8" s="237" customFormat="1" ht="6" customHeight="1" x14ac:dyDescent="0.2">
      <c r="A44" s="617"/>
      <c r="B44" s="144"/>
      <c r="C44" s="228"/>
      <c r="D44" s="228"/>
      <c r="E44" s="228"/>
      <c r="F44" s="228"/>
      <c r="G44" s="230"/>
      <c r="H44" s="230"/>
    </row>
    <row r="45" spans="1:8" s="237" customFormat="1" ht="15" customHeight="1" x14ac:dyDescent="0.2">
      <c r="A45" s="618" t="s">
        <v>280</v>
      </c>
      <c r="B45" s="144"/>
      <c r="C45" s="228"/>
      <c r="D45" s="228"/>
      <c r="E45" s="228"/>
      <c r="F45" s="228"/>
      <c r="G45" s="230"/>
      <c r="H45" s="230"/>
    </row>
    <row r="46" spans="1:8" s="237" customFormat="1" ht="6.75" customHeight="1" x14ac:dyDescent="0.2">
      <c r="A46" s="617"/>
      <c r="B46" s="144"/>
      <c r="C46" s="228"/>
      <c r="D46" s="228"/>
      <c r="E46" s="228"/>
      <c r="F46" s="228"/>
      <c r="G46" s="230"/>
      <c r="H46" s="230"/>
    </row>
    <row r="47" spans="1:8" s="237" customFormat="1" ht="20.25" customHeight="1" x14ac:dyDescent="0.2">
      <c r="A47" s="235" t="s">
        <v>20</v>
      </c>
      <c r="B47" s="234">
        <v>867</v>
      </c>
      <c r="C47" s="234">
        <v>663</v>
      </c>
      <c r="D47" s="234">
        <v>129</v>
      </c>
      <c r="E47" s="234">
        <v>48</v>
      </c>
      <c r="F47" s="234">
        <v>0</v>
      </c>
      <c r="G47" s="234">
        <v>27</v>
      </c>
      <c r="H47" s="234"/>
    </row>
    <row r="48" spans="1:8" s="568" customFormat="1" ht="6" customHeight="1" x14ac:dyDescent="0.2">
      <c r="B48" s="241"/>
      <c r="C48" s="241"/>
      <c r="D48" s="241"/>
      <c r="E48" s="241"/>
      <c r="F48" s="719"/>
      <c r="G48" s="241"/>
      <c r="H48" s="241"/>
    </row>
    <row r="49" spans="1:8" s="568" customFormat="1" ht="12" customHeight="1" x14ac:dyDescent="0.2">
      <c r="A49" s="327" t="s">
        <v>77</v>
      </c>
      <c r="B49" s="229">
        <v>46</v>
      </c>
      <c r="C49" s="229">
        <v>39</v>
      </c>
      <c r="D49" s="229">
        <v>3</v>
      </c>
      <c r="E49" s="229">
        <v>2</v>
      </c>
      <c r="F49" s="229">
        <v>0</v>
      </c>
      <c r="G49" s="229">
        <v>2</v>
      </c>
      <c r="H49" s="229"/>
    </row>
    <row r="50" spans="1:8" s="568" customFormat="1" ht="12" customHeight="1" x14ac:dyDescent="0.2">
      <c r="A50" s="327" t="s">
        <v>76</v>
      </c>
      <c r="B50" s="229">
        <v>12</v>
      </c>
      <c r="C50" s="229">
        <v>9</v>
      </c>
      <c r="D50" s="229">
        <v>3</v>
      </c>
      <c r="E50" s="229">
        <v>0</v>
      </c>
      <c r="F50" s="229">
        <v>0</v>
      </c>
      <c r="G50" s="229">
        <v>0</v>
      </c>
      <c r="H50" s="229"/>
    </row>
    <row r="51" spans="1:8" s="568" customFormat="1" ht="12" customHeight="1" x14ac:dyDescent="0.2">
      <c r="A51" s="327" t="s">
        <v>75</v>
      </c>
      <c r="B51" s="229">
        <v>13</v>
      </c>
      <c r="C51" s="229">
        <v>8</v>
      </c>
      <c r="D51" s="229">
        <v>3</v>
      </c>
      <c r="E51" s="229">
        <v>2</v>
      </c>
      <c r="F51" s="229">
        <v>0</v>
      </c>
      <c r="G51" s="229">
        <v>0</v>
      </c>
      <c r="H51" s="229"/>
    </row>
    <row r="52" spans="1:8" s="568" customFormat="1" ht="12" customHeight="1" x14ac:dyDescent="0.2">
      <c r="A52" s="327" t="s">
        <v>74</v>
      </c>
      <c r="B52" s="229">
        <v>10</v>
      </c>
      <c r="C52" s="229">
        <v>7</v>
      </c>
      <c r="D52" s="229">
        <v>3</v>
      </c>
      <c r="E52" s="229">
        <v>0</v>
      </c>
      <c r="F52" s="229">
        <v>0</v>
      </c>
      <c r="G52" s="229">
        <v>0</v>
      </c>
      <c r="H52" s="229"/>
    </row>
    <row r="53" spans="1:8" s="689" customFormat="1" ht="12" customHeight="1" x14ac:dyDescent="0.2">
      <c r="A53" s="693" t="s">
        <v>488</v>
      </c>
      <c r="B53" s="229">
        <v>90</v>
      </c>
      <c r="C53" s="229">
        <v>70</v>
      </c>
      <c r="D53" s="229">
        <v>8</v>
      </c>
      <c r="E53" s="229">
        <v>10</v>
      </c>
      <c r="F53" s="229">
        <v>0</v>
      </c>
      <c r="G53" s="229">
        <v>2</v>
      </c>
      <c r="H53" s="229"/>
    </row>
    <row r="54" spans="1:8" s="568" customFormat="1" ht="12" customHeight="1" x14ac:dyDescent="0.2">
      <c r="A54" s="327" t="s">
        <v>73</v>
      </c>
      <c r="B54" s="229">
        <v>12</v>
      </c>
      <c r="C54" s="229">
        <v>11</v>
      </c>
      <c r="D54" s="229">
        <v>0</v>
      </c>
      <c r="E54" s="229">
        <v>0</v>
      </c>
      <c r="F54" s="229">
        <v>0</v>
      </c>
      <c r="G54" s="229">
        <v>1</v>
      </c>
      <c r="H54" s="229"/>
    </row>
    <row r="55" spans="1:8" s="568" customFormat="1" ht="12" customHeight="1" x14ac:dyDescent="0.2">
      <c r="A55" s="327" t="s">
        <v>23</v>
      </c>
      <c r="B55" s="229">
        <v>17</v>
      </c>
      <c r="C55" s="229">
        <v>10</v>
      </c>
      <c r="D55" s="229">
        <v>5</v>
      </c>
      <c r="E55" s="229">
        <v>1</v>
      </c>
      <c r="F55" s="229">
        <v>0</v>
      </c>
      <c r="G55" s="229">
        <v>1</v>
      </c>
      <c r="H55" s="229"/>
    </row>
    <row r="56" spans="1:8" s="568" customFormat="1" ht="12" customHeight="1" x14ac:dyDescent="0.2">
      <c r="A56" s="327" t="s">
        <v>72</v>
      </c>
      <c r="B56" s="229">
        <v>38</v>
      </c>
      <c r="C56" s="229">
        <v>31</v>
      </c>
      <c r="D56" s="229">
        <v>5</v>
      </c>
      <c r="E56" s="229">
        <v>1</v>
      </c>
      <c r="F56" s="229">
        <v>0</v>
      </c>
      <c r="G56" s="229">
        <v>1</v>
      </c>
      <c r="H56" s="229"/>
    </row>
    <row r="57" spans="1:8" s="568" customFormat="1" ht="12" customHeight="1" x14ac:dyDescent="0.2">
      <c r="A57" s="327" t="s">
        <v>71</v>
      </c>
      <c r="B57" s="229">
        <v>29</v>
      </c>
      <c r="C57" s="229">
        <v>25</v>
      </c>
      <c r="D57" s="229">
        <v>3</v>
      </c>
      <c r="E57" s="229">
        <v>1</v>
      </c>
      <c r="F57" s="229">
        <v>0</v>
      </c>
      <c r="G57" s="229">
        <v>0</v>
      </c>
      <c r="H57" s="229"/>
    </row>
    <row r="58" spans="1:8" s="568" customFormat="1" ht="12" customHeight="1" x14ac:dyDescent="0.2">
      <c r="A58" s="327" t="s">
        <v>70</v>
      </c>
      <c r="B58" s="229">
        <v>7</v>
      </c>
      <c r="C58" s="229">
        <v>4</v>
      </c>
      <c r="D58" s="229">
        <v>3</v>
      </c>
      <c r="E58" s="229">
        <v>0</v>
      </c>
      <c r="F58" s="229">
        <v>0</v>
      </c>
      <c r="G58" s="229">
        <v>0</v>
      </c>
      <c r="H58" s="229"/>
    </row>
    <row r="59" spans="1:8" s="568" customFormat="1" ht="12" customHeight="1" x14ac:dyDescent="0.2">
      <c r="A59" s="327" t="s">
        <v>69</v>
      </c>
      <c r="B59" s="229">
        <v>11</v>
      </c>
      <c r="C59" s="229">
        <v>9</v>
      </c>
      <c r="D59" s="229">
        <v>1</v>
      </c>
      <c r="E59" s="229">
        <v>1</v>
      </c>
      <c r="F59" s="229">
        <v>0</v>
      </c>
      <c r="G59" s="229">
        <v>0</v>
      </c>
      <c r="H59" s="229"/>
    </row>
    <row r="60" spans="1:8" s="568" customFormat="1" ht="12" customHeight="1" x14ac:dyDescent="0.2">
      <c r="A60" s="531" t="s">
        <v>68</v>
      </c>
      <c r="B60" s="229">
        <v>5</v>
      </c>
      <c r="C60" s="229">
        <v>4</v>
      </c>
      <c r="D60" s="229">
        <v>1</v>
      </c>
      <c r="E60" s="229">
        <v>0</v>
      </c>
      <c r="F60" s="229">
        <v>0</v>
      </c>
      <c r="G60" s="229">
        <v>0</v>
      </c>
      <c r="H60" s="229"/>
    </row>
    <row r="61" spans="1:8" s="568" customFormat="1" ht="12" customHeight="1" x14ac:dyDescent="0.2">
      <c r="A61" s="531" t="s">
        <v>67</v>
      </c>
      <c r="B61" s="229">
        <v>29</v>
      </c>
      <c r="C61" s="229">
        <v>20</v>
      </c>
      <c r="D61" s="229">
        <v>2</v>
      </c>
      <c r="E61" s="229">
        <v>6</v>
      </c>
      <c r="F61" s="229">
        <v>0</v>
      </c>
      <c r="G61" s="229">
        <v>1</v>
      </c>
      <c r="H61" s="229"/>
    </row>
    <row r="62" spans="1:8" s="568" customFormat="1" ht="12" customHeight="1" x14ac:dyDescent="0.2">
      <c r="A62" s="531" t="s">
        <v>24</v>
      </c>
      <c r="B62" s="229">
        <v>45</v>
      </c>
      <c r="C62" s="229">
        <v>36</v>
      </c>
      <c r="D62" s="229">
        <v>4</v>
      </c>
      <c r="E62" s="229">
        <v>3</v>
      </c>
      <c r="F62" s="229">
        <v>0</v>
      </c>
      <c r="G62" s="229">
        <v>2</v>
      </c>
      <c r="H62" s="229"/>
    </row>
    <row r="63" spans="1:8" s="568" customFormat="1" ht="12" customHeight="1" x14ac:dyDescent="0.2">
      <c r="A63" s="531" t="s">
        <v>66</v>
      </c>
      <c r="B63" s="229">
        <v>170</v>
      </c>
      <c r="C63" s="229">
        <v>134</v>
      </c>
      <c r="D63" s="229">
        <v>31</v>
      </c>
      <c r="E63" s="229">
        <v>3</v>
      </c>
      <c r="F63" s="229">
        <v>0</v>
      </c>
      <c r="G63" s="229">
        <v>2</v>
      </c>
      <c r="H63" s="229"/>
    </row>
    <row r="64" spans="1:8" s="568" customFormat="1" ht="12" customHeight="1" x14ac:dyDescent="0.2">
      <c r="A64" s="531" t="s">
        <v>65</v>
      </c>
      <c r="B64" s="229">
        <v>19</v>
      </c>
      <c r="C64" s="229">
        <v>7</v>
      </c>
      <c r="D64" s="229">
        <v>3</v>
      </c>
      <c r="E64" s="229">
        <v>2</v>
      </c>
      <c r="F64" s="229">
        <v>0</v>
      </c>
      <c r="G64" s="229">
        <v>7</v>
      </c>
      <c r="H64" s="229"/>
    </row>
    <row r="65" spans="1:8" s="568" customFormat="1" ht="12" customHeight="1" x14ac:dyDescent="0.2">
      <c r="A65" s="531" t="s">
        <v>64</v>
      </c>
      <c r="B65" s="229">
        <v>20</v>
      </c>
      <c r="C65" s="229">
        <v>18</v>
      </c>
      <c r="D65" s="229">
        <v>2</v>
      </c>
      <c r="E65" s="229">
        <v>0</v>
      </c>
      <c r="F65" s="229">
        <v>0</v>
      </c>
      <c r="G65" s="229">
        <v>0</v>
      </c>
      <c r="H65" s="229"/>
    </row>
    <row r="66" spans="1:8" s="568" customFormat="1" ht="12" customHeight="1" x14ac:dyDescent="0.2">
      <c r="A66" s="531" t="s">
        <v>63</v>
      </c>
      <c r="B66" s="229">
        <v>8</v>
      </c>
      <c r="C66" s="229">
        <v>2</v>
      </c>
      <c r="D66" s="229">
        <v>3</v>
      </c>
      <c r="E66" s="229">
        <v>3</v>
      </c>
      <c r="F66" s="229">
        <v>0</v>
      </c>
      <c r="G66" s="229">
        <v>0</v>
      </c>
      <c r="H66" s="229"/>
    </row>
    <row r="67" spans="1:8" s="568" customFormat="1" ht="12" customHeight="1" x14ac:dyDescent="0.2">
      <c r="A67" s="531" t="s">
        <v>62</v>
      </c>
      <c r="B67" s="229">
        <v>10</v>
      </c>
      <c r="C67" s="229">
        <v>6</v>
      </c>
      <c r="D67" s="229">
        <v>0</v>
      </c>
      <c r="E67" s="229">
        <v>3</v>
      </c>
      <c r="F67" s="229">
        <v>0</v>
      </c>
      <c r="G67" s="229">
        <v>1</v>
      </c>
      <c r="H67" s="229"/>
    </row>
    <row r="68" spans="1:8" s="689" customFormat="1" ht="12" customHeight="1" x14ac:dyDescent="0.2">
      <c r="A68" s="693" t="s">
        <v>487</v>
      </c>
      <c r="B68" s="229">
        <v>1</v>
      </c>
      <c r="C68" s="229">
        <v>1</v>
      </c>
      <c r="D68" s="229">
        <v>0</v>
      </c>
      <c r="E68" s="229">
        <v>0</v>
      </c>
      <c r="F68" s="229">
        <v>0</v>
      </c>
      <c r="G68" s="229">
        <v>0</v>
      </c>
      <c r="H68" s="229"/>
    </row>
    <row r="69" spans="1:8" s="568" customFormat="1" ht="12" customHeight="1" x14ac:dyDescent="0.2">
      <c r="A69" s="531" t="s">
        <v>61</v>
      </c>
      <c r="B69" s="229">
        <v>32</v>
      </c>
      <c r="C69" s="229">
        <v>25</v>
      </c>
      <c r="D69" s="229">
        <v>7</v>
      </c>
      <c r="E69" s="229">
        <v>0</v>
      </c>
      <c r="F69" s="229">
        <v>0</v>
      </c>
      <c r="G69" s="229">
        <v>0</v>
      </c>
      <c r="H69" s="229"/>
    </row>
    <row r="70" spans="1:8" s="568" customFormat="1" ht="12" customHeight="1" x14ac:dyDescent="0.2">
      <c r="A70" s="327" t="s">
        <v>60</v>
      </c>
      <c r="B70" s="229">
        <v>49</v>
      </c>
      <c r="C70" s="229">
        <v>37</v>
      </c>
      <c r="D70" s="229">
        <v>9</v>
      </c>
      <c r="E70" s="229">
        <v>0</v>
      </c>
      <c r="F70" s="229">
        <v>0</v>
      </c>
      <c r="G70" s="229">
        <v>3</v>
      </c>
      <c r="H70" s="229"/>
    </row>
    <row r="71" spans="1:8" s="568" customFormat="1" ht="12" customHeight="1" x14ac:dyDescent="0.2">
      <c r="A71" s="531" t="s">
        <v>59</v>
      </c>
      <c r="B71" s="229">
        <v>1</v>
      </c>
      <c r="C71" s="229">
        <v>0</v>
      </c>
      <c r="D71" s="229">
        <v>0</v>
      </c>
      <c r="E71" s="229">
        <v>1</v>
      </c>
      <c r="F71" s="229">
        <v>0</v>
      </c>
      <c r="G71" s="229">
        <v>0</v>
      </c>
      <c r="H71" s="229"/>
    </row>
    <row r="72" spans="1:8" s="568" customFormat="1" ht="12" customHeight="1" x14ac:dyDescent="0.2">
      <c r="A72" s="327" t="s">
        <v>58</v>
      </c>
      <c r="B72" s="229">
        <v>11</v>
      </c>
      <c r="C72" s="229">
        <v>5</v>
      </c>
      <c r="D72" s="229">
        <v>4</v>
      </c>
      <c r="E72" s="229">
        <v>2</v>
      </c>
      <c r="F72" s="229">
        <v>0</v>
      </c>
      <c r="G72" s="229">
        <v>0</v>
      </c>
      <c r="H72" s="229"/>
    </row>
    <row r="73" spans="1:8" s="568" customFormat="1" ht="12" customHeight="1" x14ac:dyDescent="0.2">
      <c r="A73" s="327" t="s">
        <v>57</v>
      </c>
      <c r="B73" s="229">
        <v>42</v>
      </c>
      <c r="C73" s="229">
        <v>35</v>
      </c>
      <c r="D73" s="229">
        <v>4</v>
      </c>
      <c r="E73" s="229">
        <v>3</v>
      </c>
      <c r="F73" s="229">
        <v>0</v>
      </c>
      <c r="G73" s="229">
        <v>0</v>
      </c>
      <c r="H73" s="229"/>
    </row>
    <row r="74" spans="1:8" s="568" customFormat="1" ht="12" customHeight="1" x14ac:dyDescent="0.2">
      <c r="A74" s="327" t="s">
        <v>56</v>
      </c>
      <c r="B74" s="229">
        <v>10</v>
      </c>
      <c r="C74" s="229">
        <v>8</v>
      </c>
      <c r="D74" s="229">
        <v>1</v>
      </c>
      <c r="E74" s="229">
        <v>1</v>
      </c>
      <c r="F74" s="229">
        <v>0</v>
      </c>
      <c r="G74" s="229">
        <v>0</v>
      </c>
      <c r="H74" s="229"/>
    </row>
    <row r="75" spans="1:8" s="568" customFormat="1" ht="12" customHeight="1" x14ac:dyDescent="0.2">
      <c r="A75" s="327" t="s">
        <v>55</v>
      </c>
      <c r="B75" s="229">
        <v>1</v>
      </c>
      <c r="C75" s="229">
        <v>1</v>
      </c>
      <c r="D75" s="229">
        <v>0</v>
      </c>
      <c r="E75" s="229">
        <v>0</v>
      </c>
      <c r="F75" s="229">
        <v>0</v>
      </c>
      <c r="G75" s="229">
        <v>0</v>
      </c>
      <c r="H75" s="229"/>
    </row>
    <row r="76" spans="1:8" s="568" customFormat="1" ht="12" customHeight="1" x14ac:dyDescent="0.2">
      <c r="A76" s="327" t="s">
        <v>54</v>
      </c>
      <c r="B76" s="229">
        <v>24</v>
      </c>
      <c r="C76" s="229">
        <v>23</v>
      </c>
      <c r="D76" s="229">
        <v>1</v>
      </c>
      <c r="E76" s="229">
        <v>0</v>
      </c>
      <c r="F76" s="229">
        <v>0</v>
      </c>
      <c r="G76" s="229">
        <v>0</v>
      </c>
      <c r="H76" s="229"/>
    </row>
    <row r="77" spans="1:8" s="568" customFormat="1" ht="12" customHeight="1" x14ac:dyDescent="0.2">
      <c r="A77" s="327" t="s">
        <v>53</v>
      </c>
      <c r="B77" s="229">
        <v>64</v>
      </c>
      <c r="C77" s="229">
        <v>50</v>
      </c>
      <c r="D77" s="229">
        <v>12</v>
      </c>
      <c r="E77" s="229">
        <v>1</v>
      </c>
      <c r="F77" s="229">
        <v>0</v>
      </c>
      <c r="G77" s="229">
        <v>1</v>
      </c>
      <c r="H77" s="229"/>
    </row>
    <row r="78" spans="1:8" s="568" customFormat="1" ht="12" customHeight="1" x14ac:dyDescent="0.2">
      <c r="A78" s="327" t="s">
        <v>52</v>
      </c>
      <c r="B78" s="229">
        <v>9</v>
      </c>
      <c r="C78" s="229">
        <v>5</v>
      </c>
      <c r="D78" s="229">
        <v>2</v>
      </c>
      <c r="E78" s="229">
        <v>1</v>
      </c>
      <c r="F78" s="229">
        <v>0</v>
      </c>
      <c r="G78" s="229">
        <v>1</v>
      </c>
      <c r="H78" s="229"/>
    </row>
    <row r="79" spans="1:8" s="568" customFormat="1" ht="12" customHeight="1" x14ac:dyDescent="0.2">
      <c r="A79" s="327" t="s">
        <v>51</v>
      </c>
      <c r="B79" s="229">
        <v>13</v>
      </c>
      <c r="C79" s="229">
        <v>8</v>
      </c>
      <c r="D79" s="229">
        <v>4</v>
      </c>
      <c r="E79" s="229">
        <v>0</v>
      </c>
      <c r="F79" s="229">
        <v>0</v>
      </c>
      <c r="G79" s="229">
        <v>1</v>
      </c>
      <c r="H79" s="229"/>
    </row>
    <row r="80" spans="1:8" s="568" customFormat="1" ht="12" customHeight="1" x14ac:dyDescent="0.2">
      <c r="A80" s="327" t="s">
        <v>50</v>
      </c>
      <c r="B80" s="229">
        <v>19</v>
      </c>
      <c r="C80" s="229">
        <v>15</v>
      </c>
      <c r="D80" s="229">
        <v>2</v>
      </c>
      <c r="E80" s="229">
        <v>1</v>
      </c>
      <c r="F80" s="229">
        <v>0</v>
      </c>
      <c r="G80" s="229">
        <v>1</v>
      </c>
      <c r="H80" s="229"/>
    </row>
    <row r="81" spans="1:24" s="568" customFormat="1" ht="6" customHeight="1" thickBot="1" x14ac:dyDescent="0.25">
      <c r="A81" s="619"/>
      <c r="B81" s="619"/>
      <c r="C81" s="619"/>
      <c r="D81" s="619"/>
      <c r="E81" s="619"/>
      <c r="F81" s="619"/>
      <c r="G81" s="619"/>
      <c r="H81" s="327"/>
    </row>
    <row r="82" spans="1:24" s="568" customFormat="1" ht="11.25" customHeight="1" x14ac:dyDescent="0.2">
      <c r="G82" s="620"/>
      <c r="H82" s="620"/>
    </row>
    <row r="83" spans="1:24" s="563" customFormat="1" ht="11.25" customHeight="1" x14ac:dyDescent="0.2">
      <c r="A83" s="124" t="s">
        <v>202</v>
      </c>
      <c r="G83" s="586"/>
      <c r="H83" s="586"/>
    </row>
    <row r="84" spans="1:24" s="803" customFormat="1" ht="11.25" customHeight="1" x14ac:dyDescent="0.2">
      <c r="A84" s="871" t="s">
        <v>1020</v>
      </c>
      <c r="B84" s="871"/>
      <c r="C84" s="871"/>
      <c r="D84" s="871"/>
      <c r="E84" s="871"/>
      <c r="F84" s="871"/>
      <c r="G84" s="871"/>
      <c r="H84" s="560"/>
    </row>
    <row r="85" spans="1:24" s="803" customFormat="1" ht="11.25" customHeight="1" x14ac:dyDescent="0.2">
      <c r="A85" s="871"/>
      <c r="B85" s="871"/>
      <c r="C85" s="871"/>
      <c r="D85" s="871"/>
      <c r="E85" s="871"/>
      <c r="F85" s="871"/>
      <c r="G85" s="871"/>
      <c r="H85" s="560"/>
    </row>
    <row r="86" spans="1:24" s="803" customFormat="1" ht="11.25" customHeight="1" x14ac:dyDescent="0.2">
      <c r="A86" s="871"/>
      <c r="B86" s="871"/>
      <c r="C86" s="871"/>
      <c r="D86" s="871"/>
      <c r="E86" s="871"/>
      <c r="F86" s="871"/>
      <c r="G86" s="871"/>
      <c r="H86" s="560"/>
    </row>
    <row r="87" spans="1:24" s="803" customFormat="1" ht="11.25" customHeight="1" x14ac:dyDescent="0.2">
      <c r="A87" s="871"/>
      <c r="B87" s="871"/>
      <c r="C87" s="871"/>
      <c r="D87" s="871"/>
      <c r="E87" s="871"/>
      <c r="F87" s="871"/>
      <c r="G87" s="871"/>
      <c r="H87" s="801"/>
    </row>
    <row r="88" spans="1:24" s="803" customFormat="1" ht="11.25" customHeight="1" x14ac:dyDescent="0.2">
      <c r="A88" s="871"/>
      <c r="B88" s="871"/>
      <c r="C88" s="871"/>
      <c r="D88" s="871"/>
      <c r="E88" s="871"/>
      <c r="F88" s="871"/>
      <c r="G88" s="871"/>
      <c r="H88" s="560"/>
    </row>
    <row r="89" spans="1:24" s="803" customFormat="1" ht="11.25" customHeight="1" x14ac:dyDescent="0.2">
      <c r="A89" s="871"/>
      <c r="B89" s="871"/>
      <c r="C89" s="871"/>
      <c r="D89" s="871"/>
      <c r="E89" s="871"/>
      <c r="F89" s="871"/>
      <c r="G89" s="871"/>
      <c r="H89" s="560"/>
    </row>
    <row r="90" spans="1:24" s="803" customFormat="1" ht="11.25" customHeight="1" x14ac:dyDescent="0.2">
      <c r="A90" s="871"/>
      <c r="B90" s="871"/>
      <c r="C90" s="871"/>
      <c r="D90" s="871"/>
      <c r="E90" s="871"/>
      <c r="F90" s="871"/>
      <c r="G90" s="871"/>
      <c r="H90" s="560"/>
    </row>
    <row r="91" spans="1:24" s="732" customFormat="1" ht="11.25" customHeight="1" x14ac:dyDescent="0.2">
      <c r="A91" s="871"/>
      <c r="B91" s="871"/>
      <c r="C91" s="871"/>
      <c r="D91" s="871"/>
      <c r="E91" s="871"/>
      <c r="F91" s="871"/>
      <c r="G91" s="871"/>
      <c r="H91" s="738"/>
      <c r="I91" s="738"/>
      <c r="J91" s="738"/>
      <c r="K91" s="738"/>
      <c r="L91" s="738"/>
      <c r="M91" s="738"/>
      <c r="N91" s="738"/>
      <c r="O91" s="738"/>
      <c r="P91" s="738"/>
      <c r="Q91" s="738"/>
      <c r="R91" s="738"/>
      <c r="S91" s="738"/>
      <c r="T91" s="738"/>
      <c r="U91" s="738"/>
      <c r="V91" s="738"/>
      <c r="W91" s="738"/>
      <c r="X91" s="738"/>
    </row>
    <row r="92" spans="1:24" s="803" customFormat="1" ht="11.25" customHeight="1" x14ac:dyDescent="0.2">
      <c r="A92" s="1001" t="s">
        <v>511</v>
      </c>
      <c r="B92" s="1001"/>
      <c r="C92" s="1001"/>
      <c r="D92" s="1001"/>
      <c r="E92" s="1001"/>
      <c r="F92" s="1001"/>
      <c r="G92" s="1001"/>
      <c r="H92" s="738"/>
      <c r="I92" s="738"/>
      <c r="J92" s="738"/>
      <c r="K92" s="738"/>
      <c r="L92" s="738"/>
      <c r="M92" s="738"/>
      <c r="N92" s="738"/>
      <c r="O92" s="738"/>
      <c r="P92" s="738"/>
      <c r="Q92" s="738"/>
      <c r="R92" s="738"/>
      <c r="S92" s="738"/>
      <c r="T92" s="738"/>
      <c r="U92" s="738"/>
      <c r="V92" s="738"/>
      <c r="W92" s="738"/>
      <c r="X92" s="738"/>
    </row>
    <row r="93" spans="1:24" s="563" customFormat="1" ht="11.25" customHeight="1" x14ac:dyDescent="0.2">
      <c r="A93" s="1001"/>
      <c r="B93" s="1001"/>
      <c r="C93" s="1001"/>
      <c r="D93" s="1001"/>
      <c r="E93" s="1001"/>
      <c r="F93" s="1001"/>
      <c r="G93" s="1001"/>
      <c r="H93" s="586"/>
    </row>
    <row r="94" spans="1:24" s="563" customFormat="1" ht="11.25" customHeight="1" x14ac:dyDescent="0.2">
      <c r="G94" s="586"/>
      <c r="H94" s="586"/>
    </row>
    <row r="95" spans="1:24" s="563" customFormat="1" ht="11.25" customHeight="1" x14ac:dyDescent="0.2">
      <c r="A95" s="562" t="s">
        <v>433</v>
      </c>
      <c r="G95" s="586"/>
      <c r="H95" s="586"/>
    </row>
    <row r="96" spans="1:24" s="563" customFormat="1" ht="11.25" customHeight="1" x14ac:dyDescent="0.2">
      <c r="G96" s="586"/>
      <c r="H96" s="586"/>
    </row>
    <row r="97" spans="7:8" s="563" customFormat="1" ht="11.25" customHeight="1" x14ac:dyDescent="0.2">
      <c r="G97" s="586"/>
      <c r="H97" s="586"/>
    </row>
    <row r="98" spans="7:8" s="563" customFormat="1" ht="11.25" customHeight="1" x14ac:dyDescent="0.2">
      <c r="G98" s="586"/>
      <c r="H98" s="586"/>
    </row>
    <row r="99" spans="7:8" s="563" customFormat="1" ht="11.25" customHeight="1" x14ac:dyDescent="0.2">
      <c r="H99" s="586"/>
    </row>
    <row r="100" spans="7:8" s="563" customFormat="1" ht="11.25" customHeight="1" x14ac:dyDescent="0.2">
      <c r="H100" s="586"/>
    </row>
  </sheetData>
  <mergeCells count="12">
    <mergeCell ref="A92:G93"/>
    <mergeCell ref="I1:K1"/>
    <mergeCell ref="A1:G1"/>
    <mergeCell ref="C3:G3"/>
    <mergeCell ref="A3:A6"/>
    <mergeCell ref="B3:B6"/>
    <mergeCell ref="C4:C5"/>
    <mergeCell ref="D4:D5"/>
    <mergeCell ref="E4:E5"/>
    <mergeCell ref="F4:F5"/>
    <mergeCell ref="G4:G5"/>
    <mergeCell ref="A84:G91"/>
  </mergeCells>
  <phoneticPr fontId="19" type="noConversion"/>
  <hyperlinks>
    <hyperlink ref="I1:K1" location="Contents!A1" display="Back to contents"/>
  </hyperlinks>
  <pageMargins left="0.75" right="0.75" top="0.3" bottom="0.27" header="0.25" footer="0.18"/>
  <pageSetup paperSize="9" scale="7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6"/>
  <sheetViews>
    <sheetView showGridLines="0" workbookViewId="0">
      <selection sqref="A1:N1"/>
    </sheetView>
  </sheetViews>
  <sheetFormatPr defaultRowHeight="15" x14ac:dyDescent="0.2"/>
  <cols>
    <col min="1" max="1" width="9.83203125" style="231" customWidth="1"/>
    <col min="2" max="2" width="16.83203125" style="231" customWidth="1"/>
    <col min="3" max="6" width="10.83203125" style="231" customWidth="1"/>
    <col min="7" max="7" width="4.5" style="231" customWidth="1"/>
    <col min="8" max="8" width="14.83203125" style="231" customWidth="1"/>
    <col min="9" max="10" width="10.83203125" style="231" customWidth="1"/>
    <col min="11" max="11" width="2.5" style="231" customWidth="1"/>
    <col min="12" max="16384" width="9.33203125" style="231"/>
  </cols>
  <sheetData>
    <row r="1" spans="1:14" s="627" customFormat="1" ht="18" customHeight="1" x14ac:dyDescent="0.2">
      <c r="A1" s="847" t="s">
        <v>432</v>
      </c>
      <c r="B1" s="847"/>
      <c r="C1" s="847"/>
      <c r="D1" s="847"/>
      <c r="E1" s="847"/>
      <c r="F1" s="847"/>
      <c r="G1" s="847"/>
      <c r="H1" s="847"/>
      <c r="I1" s="847"/>
      <c r="L1" s="824" t="s">
        <v>350</v>
      </c>
      <c r="M1" s="824"/>
      <c r="N1" s="824"/>
    </row>
    <row r="2" spans="1:14" ht="15.75" x14ac:dyDescent="0.25">
      <c r="A2" s="703"/>
      <c r="B2" s="605"/>
      <c r="C2" s="628"/>
      <c r="D2" s="606"/>
      <c r="E2" s="629"/>
      <c r="F2" s="403"/>
      <c r="G2" s="403"/>
      <c r="H2" s="403"/>
      <c r="I2" s="403"/>
      <c r="J2" s="403"/>
    </row>
    <row r="3" spans="1:14" s="627" customFormat="1" ht="15" customHeight="1" x14ac:dyDescent="0.2">
      <c r="A3" s="841" t="s">
        <v>18</v>
      </c>
      <c r="B3" s="843" t="s">
        <v>304</v>
      </c>
      <c r="C3" s="838" t="s">
        <v>49</v>
      </c>
      <c r="D3" s="838"/>
      <c r="E3" s="838" t="s">
        <v>193</v>
      </c>
      <c r="F3" s="838"/>
      <c r="H3" s="833" t="s">
        <v>365</v>
      </c>
      <c r="I3" s="832" t="s">
        <v>1031</v>
      </c>
      <c r="J3" s="833"/>
    </row>
    <row r="4" spans="1:14" s="627" customFormat="1" ht="15" customHeight="1" x14ac:dyDescent="0.2">
      <c r="A4" s="842"/>
      <c r="B4" s="844"/>
      <c r="C4" s="839"/>
      <c r="D4" s="839"/>
      <c r="E4" s="839"/>
      <c r="F4" s="839"/>
      <c r="H4" s="845"/>
      <c r="I4" s="834"/>
      <c r="J4" s="834"/>
    </row>
    <row r="5" spans="1:14" s="627" customFormat="1" ht="24" customHeight="1" x14ac:dyDescent="0.2">
      <c r="A5" s="842"/>
      <c r="B5" s="844"/>
      <c r="C5" s="840"/>
      <c r="D5" s="840"/>
      <c r="E5" s="840"/>
      <c r="F5" s="840"/>
      <c r="H5" s="845"/>
      <c r="I5" s="835"/>
      <c r="J5" s="835"/>
    </row>
    <row r="6" spans="1:14" s="627" customFormat="1" ht="33.75" customHeight="1" x14ac:dyDescent="0.2">
      <c r="A6" s="842"/>
      <c r="B6" s="844"/>
      <c r="C6" s="608" t="s">
        <v>93</v>
      </c>
      <c r="D6" s="608" t="s">
        <v>92</v>
      </c>
      <c r="E6" s="608" t="s">
        <v>80</v>
      </c>
      <c r="F6" s="608" t="s">
        <v>81</v>
      </c>
      <c r="H6" s="845"/>
      <c r="I6" s="630" t="s">
        <v>371</v>
      </c>
      <c r="J6" s="630" t="s">
        <v>372</v>
      </c>
    </row>
    <row r="7" spans="1:14" s="569" customFormat="1" ht="20.25" customHeight="1" x14ac:dyDescent="0.2">
      <c r="A7" s="760">
        <v>1996</v>
      </c>
      <c r="B7" s="181">
        <v>244</v>
      </c>
      <c r="C7" s="105"/>
      <c r="D7" s="105"/>
      <c r="E7" s="105"/>
      <c r="F7" s="105"/>
    </row>
    <row r="8" spans="1:14" s="569" customFormat="1" ht="12.75" x14ac:dyDescent="0.2">
      <c r="A8" s="228">
        <v>1997</v>
      </c>
      <c r="B8" s="181">
        <v>224</v>
      </c>
      <c r="C8" s="181">
        <f t="shared" ref="C8:C26" si="0">AVERAGE(B7:B9)</f>
        <v>239</v>
      </c>
      <c r="D8" s="105"/>
      <c r="E8" s="105"/>
      <c r="F8" s="105"/>
    </row>
    <row r="9" spans="1:14" s="569" customFormat="1" ht="12.75" x14ac:dyDescent="0.2">
      <c r="A9" s="228">
        <v>1998</v>
      </c>
      <c r="B9" s="181">
        <v>249</v>
      </c>
      <c r="C9" s="181">
        <f t="shared" si="0"/>
        <v>254.66666666666666</v>
      </c>
      <c r="D9" s="181">
        <f t="shared" ref="D9:D25" si="1">AVERAGE(B7:B11)</f>
        <v>260</v>
      </c>
      <c r="E9" s="181">
        <f>D9-1.96*SQRT(D9)</f>
        <v>228.39594962666968</v>
      </c>
      <c r="F9" s="181">
        <f>D9+1.96*SQRT(D9)</f>
        <v>291.60405037333032</v>
      </c>
    </row>
    <row r="10" spans="1:14" s="569" customFormat="1" ht="12.75" x14ac:dyDescent="0.2">
      <c r="A10" s="228">
        <v>1999</v>
      </c>
      <c r="B10" s="181">
        <v>291</v>
      </c>
      <c r="C10" s="181">
        <f t="shared" si="0"/>
        <v>277.33333333333331</v>
      </c>
      <c r="D10" s="181">
        <f t="shared" si="1"/>
        <v>277.60000000000002</v>
      </c>
      <c r="E10" s="181">
        <f t="shared" ref="E10:E16" si="2">D10-1.96*SQRT(D10)</f>
        <v>244.94378833973545</v>
      </c>
      <c r="F10" s="181">
        <f t="shared" ref="F10:F16" si="3">D10+1.96*SQRT(D10)</f>
        <v>310.25621166026463</v>
      </c>
    </row>
    <row r="11" spans="1:14" s="569" customFormat="1" ht="12.75" x14ac:dyDescent="0.2">
      <c r="A11" s="228">
        <v>2000</v>
      </c>
      <c r="B11" s="181">
        <v>292</v>
      </c>
      <c r="C11" s="181">
        <f t="shared" si="0"/>
        <v>305</v>
      </c>
      <c r="D11" s="181">
        <f t="shared" si="1"/>
        <v>309.2</v>
      </c>
      <c r="E11" s="181">
        <f t="shared" si="2"/>
        <v>274.73519592395741</v>
      </c>
      <c r="F11" s="181">
        <f t="shared" si="3"/>
        <v>343.66480407604257</v>
      </c>
      <c r="H11" s="631">
        <f>B11+I11</f>
        <v>293</v>
      </c>
      <c r="I11" s="631">
        <v>1</v>
      </c>
      <c r="J11" s="632">
        <f t="shared" ref="J11:J27" si="4">I11/B11</f>
        <v>3.4246575342465752E-3</v>
      </c>
    </row>
    <row r="12" spans="1:14" s="569" customFormat="1" ht="12.75" x14ac:dyDescent="0.2">
      <c r="A12" s="228">
        <v>2001</v>
      </c>
      <c r="B12" s="181">
        <v>332</v>
      </c>
      <c r="C12" s="181">
        <f t="shared" si="0"/>
        <v>335.33333333333331</v>
      </c>
      <c r="D12" s="181">
        <f t="shared" si="1"/>
        <v>322.8</v>
      </c>
      <c r="E12" s="181">
        <f t="shared" si="2"/>
        <v>287.58539393944613</v>
      </c>
      <c r="F12" s="181">
        <f t="shared" si="3"/>
        <v>358.01460606055389</v>
      </c>
      <c r="H12" s="631">
        <f t="shared" ref="H12:H27" si="5">B12+I12</f>
        <v>339</v>
      </c>
      <c r="I12" s="631">
        <v>7</v>
      </c>
      <c r="J12" s="632">
        <f t="shared" si="4"/>
        <v>2.1084337349397589E-2</v>
      </c>
    </row>
    <row r="13" spans="1:14" s="569" customFormat="1" ht="12.75" x14ac:dyDescent="0.2">
      <c r="A13" s="228">
        <v>2002</v>
      </c>
      <c r="B13" s="181">
        <v>382</v>
      </c>
      <c r="C13" s="181">
        <f t="shared" si="0"/>
        <v>343.66666666666669</v>
      </c>
      <c r="D13" s="181">
        <f t="shared" si="1"/>
        <v>335.8</v>
      </c>
      <c r="E13" s="181">
        <f t="shared" si="2"/>
        <v>299.88330081981366</v>
      </c>
      <c r="F13" s="181">
        <f t="shared" si="3"/>
        <v>371.71669918018637</v>
      </c>
      <c r="H13" s="631">
        <f t="shared" si="5"/>
        <v>388</v>
      </c>
      <c r="I13" s="631">
        <v>6</v>
      </c>
      <c r="J13" s="632">
        <f t="shared" si="4"/>
        <v>1.5706806282722512E-2</v>
      </c>
    </row>
    <row r="14" spans="1:14" s="569" customFormat="1" ht="12.75" x14ac:dyDescent="0.2">
      <c r="A14" s="228">
        <v>2003</v>
      </c>
      <c r="B14" s="181">
        <v>317</v>
      </c>
      <c r="C14" s="181">
        <f t="shared" si="0"/>
        <v>351.66666666666669</v>
      </c>
      <c r="D14" s="181">
        <f t="shared" si="1"/>
        <v>344.6</v>
      </c>
      <c r="E14" s="181">
        <f t="shared" si="2"/>
        <v>308.21572647420317</v>
      </c>
      <c r="F14" s="181">
        <f t="shared" si="3"/>
        <v>380.98427352579688</v>
      </c>
      <c r="H14" s="631">
        <f t="shared" si="5"/>
        <v>330</v>
      </c>
      <c r="I14" s="631">
        <v>13</v>
      </c>
      <c r="J14" s="632">
        <f t="shared" si="4"/>
        <v>4.1009463722397478E-2</v>
      </c>
    </row>
    <row r="15" spans="1:14" s="569" customFormat="1" ht="12.75" x14ac:dyDescent="0.2">
      <c r="A15" s="228">
        <v>2004</v>
      </c>
      <c r="B15" s="181">
        <v>356</v>
      </c>
      <c r="C15" s="181">
        <f t="shared" si="0"/>
        <v>336.33333333333331</v>
      </c>
      <c r="D15" s="181">
        <f t="shared" si="1"/>
        <v>362.4</v>
      </c>
      <c r="E15" s="181">
        <f t="shared" si="2"/>
        <v>325.08785934846406</v>
      </c>
      <c r="F15" s="181">
        <f t="shared" si="3"/>
        <v>399.71214065153589</v>
      </c>
      <c r="H15" s="631">
        <f t="shared" si="5"/>
        <v>365</v>
      </c>
      <c r="I15" s="631">
        <v>9</v>
      </c>
      <c r="J15" s="632">
        <f t="shared" si="4"/>
        <v>2.5280898876404494E-2</v>
      </c>
    </row>
    <row r="16" spans="1:14" s="569" customFormat="1" ht="12.75" x14ac:dyDescent="0.2">
      <c r="A16" s="228">
        <v>2005</v>
      </c>
      <c r="B16" s="181">
        <v>336</v>
      </c>
      <c r="C16" s="181">
        <f t="shared" si="0"/>
        <v>371</v>
      </c>
      <c r="D16" s="181">
        <f t="shared" si="1"/>
        <v>377</v>
      </c>
      <c r="E16" s="181">
        <f t="shared" si="2"/>
        <v>338.94368383566268</v>
      </c>
      <c r="F16" s="181">
        <f t="shared" si="3"/>
        <v>415.05631616433732</v>
      </c>
      <c r="H16" s="631">
        <f t="shared" si="5"/>
        <v>346</v>
      </c>
      <c r="I16" s="631">
        <v>10</v>
      </c>
      <c r="J16" s="632">
        <f t="shared" si="4"/>
        <v>2.976190476190476E-2</v>
      </c>
    </row>
    <row r="17" spans="1:17" s="569" customFormat="1" ht="12.75" x14ac:dyDescent="0.2">
      <c r="A17" s="228">
        <v>2006</v>
      </c>
      <c r="B17" s="181">
        <v>421</v>
      </c>
      <c r="C17" s="181">
        <f t="shared" si="0"/>
        <v>404</v>
      </c>
      <c r="D17" s="181">
        <f t="shared" si="1"/>
        <v>428.4</v>
      </c>
      <c r="E17" s="181">
        <f t="shared" ref="E17:E22" si="6">D17-1.96*SQRT(D17)</f>
        <v>387.83226109332685</v>
      </c>
      <c r="F17" s="181">
        <f t="shared" ref="F17:F22" si="7">D17+1.96*SQRT(D17)</f>
        <v>468.96773890667311</v>
      </c>
      <c r="H17" s="631">
        <f t="shared" si="5"/>
        <v>430</v>
      </c>
      <c r="I17" s="631">
        <v>9</v>
      </c>
      <c r="J17" s="632">
        <f t="shared" si="4"/>
        <v>2.1377672209026127E-2</v>
      </c>
    </row>
    <row r="18" spans="1:17" s="569" customFormat="1" ht="12.75" x14ac:dyDescent="0.2">
      <c r="A18" s="228">
        <v>2007</v>
      </c>
      <c r="B18" s="181">
        <v>455</v>
      </c>
      <c r="C18" s="181">
        <f t="shared" si="0"/>
        <v>483.33333333333331</v>
      </c>
      <c r="D18" s="181">
        <f t="shared" si="1"/>
        <v>466.2</v>
      </c>
      <c r="E18" s="181">
        <f t="shared" si="6"/>
        <v>423.88033648526965</v>
      </c>
      <c r="F18" s="181">
        <f t="shared" si="7"/>
        <v>508.51966351473033</v>
      </c>
      <c r="H18" s="631">
        <f t="shared" si="5"/>
        <v>474</v>
      </c>
      <c r="I18" s="631">
        <v>19</v>
      </c>
      <c r="J18" s="632">
        <f t="shared" si="4"/>
        <v>4.1758241758241756E-2</v>
      </c>
    </row>
    <row r="19" spans="1:17" s="569" customFormat="1" ht="12.75" x14ac:dyDescent="0.2">
      <c r="A19" s="228">
        <v>2008</v>
      </c>
      <c r="B19" s="181">
        <v>574</v>
      </c>
      <c r="C19" s="181">
        <f t="shared" si="0"/>
        <v>524.66666666666663</v>
      </c>
      <c r="D19" s="181">
        <f t="shared" si="1"/>
        <v>496</v>
      </c>
      <c r="E19" s="181">
        <f t="shared" si="6"/>
        <v>452.34872739541265</v>
      </c>
      <c r="F19" s="181">
        <f t="shared" si="7"/>
        <v>539.65127260458735</v>
      </c>
      <c r="H19" s="631">
        <f t="shared" si="5"/>
        <v>590</v>
      </c>
      <c r="I19" s="631">
        <v>16</v>
      </c>
      <c r="J19" s="632">
        <f t="shared" si="4"/>
        <v>2.7874564459930314E-2</v>
      </c>
    </row>
    <row r="20" spans="1:17" s="569" customFormat="1" ht="12.75" x14ac:dyDescent="0.2">
      <c r="A20" s="228">
        <v>2009</v>
      </c>
      <c r="B20" s="181">
        <v>545</v>
      </c>
      <c r="C20" s="181">
        <f t="shared" si="0"/>
        <v>534.66666666666663</v>
      </c>
      <c r="D20" s="181">
        <f t="shared" si="1"/>
        <v>528.6</v>
      </c>
      <c r="E20" s="181">
        <f t="shared" si="6"/>
        <v>483.53704670130912</v>
      </c>
      <c r="F20" s="181">
        <f t="shared" si="7"/>
        <v>573.66295329869092</v>
      </c>
      <c r="H20" s="631">
        <f t="shared" si="5"/>
        <v>570</v>
      </c>
      <c r="I20" s="631">
        <v>25</v>
      </c>
      <c r="J20" s="632">
        <f t="shared" si="4"/>
        <v>4.5871559633027525E-2</v>
      </c>
    </row>
    <row r="21" spans="1:17" s="569" customFormat="1" ht="12.75" x14ac:dyDescent="0.2">
      <c r="A21" s="228">
        <v>2010</v>
      </c>
      <c r="B21" s="181">
        <v>485</v>
      </c>
      <c r="C21" s="181">
        <f t="shared" si="0"/>
        <v>538</v>
      </c>
      <c r="D21" s="181">
        <f t="shared" si="1"/>
        <v>553.79999999999995</v>
      </c>
      <c r="E21" s="181">
        <f t="shared" si="6"/>
        <v>507.67540699366549</v>
      </c>
      <c r="F21" s="181">
        <f t="shared" si="7"/>
        <v>599.92459300633448</v>
      </c>
      <c r="H21" s="631">
        <f t="shared" si="5"/>
        <v>512</v>
      </c>
      <c r="I21" s="631">
        <v>27</v>
      </c>
      <c r="J21" s="632">
        <f t="shared" si="4"/>
        <v>5.5670103092783509E-2</v>
      </c>
    </row>
    <row r="22" spans="1:17" s="569" customFormat="1" ht="12.75" x14ac:dyDescent="0.2">
      <c r="A22" s="228">
        <v>2011</v>
      </c>
      <c r="B22" s="181">
        <v>584</v>
      </c>
      <c r="C22" s="181">
        <f t="shared" si="0"/>
        <v>550</v>
      </c>
      <c r="D22" s="181">
        <f t="shared" si="1"/>
        <v>544.4</v>
      </c>
      <c r="E22" s="181">
        <f t="shared" si="6"/>
        <v>498.6685333714301</v>
      </c>
      <c r="F22" s="181">
        <f t="shared" si="7"/>
        <v>590.1314666285698</v>
      </c>
      <c r="H22" s="631">
        <f t="shared" si="5"/>
        <v>606</v>
      </c>
      <c r="I22" s="631">
        <v>22</v>
      </c>
      <c r="J22" s="632">
        <f t="shared" si="4"/>
        <v>3.7671232876712327E-2</v>
      </c>
    </row>
    <row r="23" spans="1:17" s="569" customFormat="1" ht="12.75" x14ac:dyDescent="0.2">
      <c r="A23" s="228">
        <v>2012</v>
      </c>
      <c r="B23" s="181">
        <v>581</v>
      </c>
      <c r="C23" s="181">
        <f t="shared" si="0"/>
        <v>564</v>
      </c>
      <c r="D23" s="181">
        <f t="shared" si="1"/>
        <v>558.20000000000005</v>
      </c>
      <c r="E23" s="181">
        <f t="shared" ref="E23" si="8">D23-1.96*SQRT(D23)</f>
        <v>511.8925371025361</v>
      </c>
      <c r="F23" s="181">
        <f t="shared" ref="F23" si="9">D23+1.96*SQRT(D23)</f>
        <v>604.50746289746394</v>
      </c>
      <c r="H23" s="631">
        <f t="shared" si="5"/>
        <v>604</v>
      </c>
      <c r="I23" s="631">
        <v>23</v>
      </c>
      <c r="J23" s="632">
        <f t="shared" si="4"/>
        <v>3.9586919104991396E-2</v>
      </c>
    </row>
    <row r="24" spans="1:17" s="569" customFormat="1" ht="12.75" x14ac:dyDescent="0.2">
      <c r="A24" s="228">
        <v>2013</v>
      </c>
      <c r="B24" s="181">
        <v>527</v>
      </c>
      <c r="C24" s="181">
        <f t="shared" si="0"/>
        <v>574</v>
      </c>
      <c r="D24" s="181">
        <f t="shared" si="1"/>
        <v>602.4</v>
      </c>
      <c r="E24" s="181">
        <f t="shared" ref="E24" si="10">D24-1.96*SQRT(D24)</f>
        <v>554.29407687196931</v>
      </c>
      <c r="F24" s="181">
        <f t="shared" ref="F24" si="11">D24+1.96*SQRT(D24)</f>
        <v>650.50592312803064</v>
      </c>
      <c r="H24" s="631">
        <f t="shared" si="5"/>
        <v>557</v>
      </c>
      <c r="I24" s="631">
        <v>30</v>
      </c>
      <c r="J24" s="632">
        <f t="shared" ref="J24:J25" si="12">I24/B24</f>
        <v>5.6925996204933584E-2</v>
      </c>
    </row>
    <row r="25" spans="1:17" s="569" customFormat="1" ht="12.75" x14ac:dyDescent="0.2">
      <c r="A25" s="228">
        <v>2014</v>
      </c>
      <c r="B25" s="181">
        <v>614</v>
      </c>
      <c r="C25" s="181">
        <f t="shared" si="0"/>
        <v>615.66666666666663</v>
      </c>
      <c r="D25" s="181">
        <f t="shared" si="1"/>
        <v>659</v>
      </c>
      <c r="E25" s="181">
        <f t="shared" ref="E25" si="13">D25-1.96*SQRT(D25)</f>
        <v>608.68484920026572</v>
      </c>
      <c r="F25" s="181">
        <f t="shared" ref="F25" si="14">D25+1.96*SQRT(D25)</f>
        <v>709.31515079973428</v>
      </c>
      <c r="H25" s="631">
        <f t="shared" si="5"/>
        <v>620</v>
      </c>
      <c r="I25" s="631">
        <v>6</v>
      </c>
      <c r="J25" s="632">
        <f t="shared" si="12"/>
        <v>9.7719869706840382E-3</v>
      </c>
    </row>
    <row r="26" spans="1:17" s="569" customFormat="1" ht="12.75" x14ac:dyDescent="0.2">
      <c r="A26" s="228">
        <v>2015</v>
      </c>
      <c r="B26" s="181">
        <v>706</v>
      </c>
      <c r="C26" s="181">
        <f t="shared" si="0"/>
        <v>729</v>
      </c>
      <c r="D26" s="105"/>
      <c r="E26" s="105"/>
      <c r="F26" s="105"/>
      <c r="H26" s="631">
        <f t="shared" si="5"/>
        <v>707</v>
      </c>
      <c r="I26" s="631">
        <v>1</v>
      </c>
      <c r="J26" s="632">
        <f t="shared" si="4"/>
        <v>1.4164305949008499E-3</v>
      </c>
      <c r="M26" s="633"/>
    </row>
    <row r="27" spans="1:17" s="685" customFormat="1" ht="12.75" x14ac:dyDescent="0.2">
      <c r="A27" s="228">
        <v>2016</v>
      </c>
      <c r="B27" s="181">
        <v>867</v>
      </c>
      <c r="C27" s="105"/>
      <c r="D27" s="105"/>
      <c r="E27" s="105"/>
      <c r="F27" s="105"/>
      <c r="H27" s="631">
        <f t="shared" si="5"/>
        <v>868</v>
      </c>
      <c r="I27" s="631">
        <v>1</v>
      </c>
      <c r="J27" s="632">
        <f t="shared" si="4"/>
        <v>1.1534025374855825E-3</v>
      </c>
      <c r="M27" s="633"/>
    </row>
    <row r="28" spans="1:17" ht="6" customHeight="1" x14ac:dyDescent="0.2">
      <c r="A28" s="634"/>
      <c r="B28" s="635"/>
      <c r="C28" s="635"/>
      <c r="D28" s="636"/>
      <c r="E28" s="635"/>
      <c r="F28" s="636"/>
      <c r="G28" s="636"/>
      <c r="H28" s="636"/>
      <c r="I28" s="636"/>
      <c r="J28" s="636"/>
    </row>
    <row r="29" spans="1:17" ht="11.25" customHeight="1" x14ac:dyDescent="0.2"/>
    <row r="30" spans="1:17" s="639" customFormat="1" ht="10.5" customHeight="1" x14ac:dyDescent="0.2">
      <c r="A30" s="637" t="s">
        <v>202</v>
      </c>
      <c r="B30" s="638"/>
    </row>
    <row r="31" spans="1:17" s="639" customFormat="1" ht="10.5" customHeight="1" x14ac:dyDescent="0.2">
      <c r="A31" s="846" t="s">
        <v>257</v>
      </c>
      <c r="B31" s="846"/>
      <c r="C31" s="846"/>
      <c r="D31" s="846"/>
      <c r="E31" s="846"/>
      <c r="F31" s="846"/>
      <c r="G31" s="846"/>
      <c r="H31" s="846"/>
      <c r="I31" s="846"/>
      <c r="J31" s="846"/>
    </row>
    <row r="32" spans="1:17" s="639" customFormat="1" ht="10.5" customHeight="1" x14ac:dyDescent="0.2">
      <c r="A32" s="848" t="s">
        <v>1032</v>
      </c>
      <c r="B32" s="848"/>
      <c r="C32" s="848"/>
      <c r="D32" s="848"/>
      <c r="E32" s="848"/>
      <c r="F32" s="848"/>
      <c r="G32" s="848"/>
      <c r="H32" s="848"/>
      <c r="I32" s="848"/>
      <c r="J32" s="848"/>
      <c r="K32" s="565"/>
      <c r="L32" s="565"/>
      <c r="M32" s="565"/>
      <c r="N32" s="565"/>
      <c r="O32" s="565"/>
      <c r="P32" s="565"/>
      <c r="Q32" s="565"/>
    </row>
    <row r="33" spans="1:17" s="799" customFormat="1" ht="10.5" customHeight="1" x14ac:dyDescent="0.2">
      <c r="A33" s="848"/>
      <c r="B33" s="848"/>
      <c r="C33" s="848"/>
      <c r="D33" s="848"/>
      <c r="E33" s="848"/>
      <c r="F33" s="848"/>
      <c r="G33" s="848"/>
      <c r="H33" s="848"/>
      <c r="I33" s="848"/>
      <c r="J33" s="848"/>
      <c r="K33" s="804"/>
      <c r="L33" s="804"/>
      <c r="M33" s="804"/>
      <c r="N33" s="804"/>
      <c r="O33" s="804"/>
      <c r="P33" s="804"/>
      <c r="Q33" s="804"/>
    </row>
    <row r="34" spans="1:17" s="799" customFormat="1" ht="10.5" customHeight="1" x14ac:dyDescent="0.2">
      <c r="A34" s="848"/>
      <c r="B34" s="848"/>
      <c r="C34" s="848"/>
      <c r="D34" s="848"/>
      <c r="E34" s="848"/>
      <c r="F34" s="848"/>
      <c r="G34" s="848"/>
      <c r="H34" s="848"/>
      <c r="I34" s="848"/>
      <c r="J34" s="848"/>
      <c r="K34" s="804"/>
      <c r="L34" s="804"/>
      <c r="M34" s="804"/>
      <c r="N34" s="804"/>
      <c r="O34" s="804"/>
      <c r="P34" s="804"/>
      <c r="Q34" s="804"/>
    </row>
    <row r="35" spans="1:17" s="799" customFormat="1" ht="10.5" customHeight="1" x14ac:dyDescent="0.2">
      <c r="A35" s="848"/>
      <c r="B35" s="848"/>
      <c r="C35" s="848"/>
      <c r="D35" s="848"/>
      <c r="E35" s="848"/>
      <c r="F35" s="848"/>
      <c r="G35" s="848"/>
      <c r="H35" s="848"/>
      <c r="I35" s="848"/>
      <c r="J35" s="848"/>
      <c r="K35" s="804"/>
      <c r="L35" s="804"/>
      <c r="M35" s="804"/>
      <c r="N35" s="804"/>
      <c r="O35" s="804"/>
      <c r="P35" s="804"/>
      <c r="Q35" s="804"/>
    </row>
    <row r="36" spans="1:17" s="639" customFormat="1" ht="10.5" customHeight="1" x14ac:dyDescent="0.2">
      <c r="A36" s="831" t="s">
        <v>1033</v>
      </c>
      <c r="B36" s="831"/>
      <c r="C36" s="831"/>
      <c r="D36" s="831"/>
      <c r="E36" s="831"/>
      <c r="F36" s="831"/>
      <c r="G36" s="831"/>
      <c r="H36" s="831"/>
      <c r="I36" s="831"/>
      <c r="J36" s="831"/>
      <c r="K36" s="565"/>
      <c r="L36" s="565"/>
      <c r="M36" s="565"/>
      <c r="N36" s="565"/>
      <c r="O36" s="565"/>
      <c r="P36" s="565"/>
      <c r="Q36" s="565"/>
    </row>
    <row r="37" spans="1:17" s="639" customFormat="1" ht="10.5" customHeight="1" x14ac:dyDescent="0.2">
      <c r="A37" s="831" t="s">
        <v>1034</v>
      </c>
      <c r="B37" s="831"/>
      <c r="C37" s="831"/>
      <c r="D37" s="831"/>
      <c r="E37" s="831"/>
      <c r="F37" s="831"/>
      <c r="G37" s="831"/>
      <c r="H37" s="831"/>
      <c r="I37" s="831"/>
      <c r="J37" s="831"/>
      <c r="K37" s="565"/>
      <c r="L37" s="565"/>
      <c r="M37" s="565"/>
      <c r="N37" s="565"/>
      <c r="O37" s="565"/>
      <c r="P37" s="565"/>
      <c r="Q37" s="565"/>
    </row>
    <row r="38" spans="1:17" s="627" customFormat="1" ht="10.5" customHeight="1" x14ac:dyDescent="0.2">
      <c r="A38" s="706"/>
      <c r="B38" s="706"/>
      <c r="C38" s="706"/>
      <c r="D38" s="706"/>
      <c r="E38" s="706"/>
      <c r="F38" s="706"/>
      <c r="G38" s="706"/>
      <c r="H38" s="706"/>
      <c r="I38" s="706"/>
      <c r="J38" s="706"/>
    </row>
    <row r="39" spans="1:17" s="627" customFormat="1" ht="10.5" customHeight="1" x14ac:dyDescent="0.2">
      <c r="A39" s="836" t="s">
        <v>433</v>
      </c>
      <c r="B39" s="837"/>
    </row>
    <row r="75" ht="5.25" customHeight="1" x14ac:dyDescent="0.2"/>
    <row r="76" ht="174" customHeight="1" x14ac:dyDescent="0.2"/>
  </sheetData>
  <mergeCells count="13">
    <mergeCell ref="A37:J37"/>
    <mergeCell ref="I3:J5"/>
    <mergeCell ref="L1:N1"/>
    <mergeCell ref="A39:B39"/>
    <mergeCell ref="E3:F5"/>
    <mergeCell ref="A3:A6"/>
    <mergeCell ref="B3:B6"/>
    <mergeCell ref="H3:H6"/>
    <mergeCell ref="A31:J31"/>
    <mergeCell ref="A36:J36"/>
    <mergeCell ref="C3:D5"/>
    <mergeCell ref="A1:I1"/>
    <mergeCell ref="A32:J35"/>
  </mergeCells>
  <phoneticPr fontId="0" type="noConversion"/>
  <hyperlinks>
    <hyperlink ref="L1:N1" location="Contents!A1" display="Back to contents"/>
  </hyperlinks>
  <pageMargins left="0.75" right="0.75" top="1" bottom="1" header="0.5" footer="0.5"/>
  <pageSetup paperSize="9" scale="96" orientation="portrait" r:id="rId1"/>
  <headerFooter alignWithMargins="0"/>
  <ignoredErrors>
    <ignoredError sqref="D9:D21 C8:C26 D22:D25" formulaRange="1"/>
    <ignoredError sqref="J27" evalError="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6"/>
  <sheetViews>
    <sheetView showGridLines="0" workbookViewId="0">
      <selection sqref="A1:N1"/>
    </sheetView>
  </sheetViews>
  <sheetFormatPr defaultColWidth="9.1640625" defaultRowHeight="11.25" customHeight="1" x14ac:dyDescent="0.2"/>
  <cols>
    <col min="1" max="1" width="24.83203125" style="16" customWidth="1"/>
    <col min="2" max="2" width="12.83203125" style="16" customWidth="1"/>
    <col min="3" max="3" width="15.83203125" style="16" customWidth="1"/>
    <col min="4" max="8" width="13.5" style="16" customWidth="1"/>
    <col min="9" max="10" width="12.83203125" style="16" customWidth="1"/>
    <col min="11" max="12" width="10.83203125" style="16" customWidth="1"/>
    <col min="13" max="13" width="10.83203125" style="206" customWidth="1"/>
    <col min="14" max="14" width="13" style="16" customWidth="1"/>
    <col min="15" max="15" width="3" style="16" customWidth="1"/>
    <col min="16" max="16384" width="9.1640625" style="16"/>
  </cols>
  <sheetData>
    <row r="1" spans="1:18" ht="20.100000000000001" customHeight="1" x14ac:dyDescent="0.2">
      <c r="A1" s="847" t="s">
        <v>1046</v>
      </c>
      <c r="B1" s="847"/>
      <c r="C1" s="847"/>
      <c r="D1" s="847"/>
      <c r="E1" s="847"/>
      <c r="F1" s="847"/>
      <c r="G1" s="847"/>
      <c r="H1" s="847"/>
      <c r="I1" s="847"/>
      <c r="J1" s="847"/>
      <c r="K1" s="847"/>
      <c r="L1" s="847"/>
      <c r="M1" s="621"/>
      <c r="P1" s="824" t="s">
        <v>350</v>
      </c>
      <c r="Q1" s="824"/>
      <c r="R1" s="559"/>
    </row>
    <row r="2" spans="1:18" ht="11.25" customHeight="1" x14ac:dyDescent="0.2">
      <c r="A2" s="428"/>
      <c r="B2" s="428"/>
      <c r="C2" s="428"/>
      <c r="D2" s="428"/>
      <c r="E2" s="428"/>
      <c r="F2" s="428"/>
      <c r="G2" s="428"/>
      <c r="H2" s="428"/>
      <c r="I2" s="599"/>
      <c r="J2" s="599"/>
      <c r="K2" s="428"/>
      <c r="L2" s="428"/>
      <c r="M2" s="599"/>
    </row>
    <row r="3" spans="1:18" s="567" customFormat="1" ht="27" customHeight="1" x14ac:dyDescent="0.2">
      <c r="A3" s="843" t="s">
        <v>513</v>
      </c>
      <c r="B3" s="843" t="s">
        <v>147</v>
      </c>
      <c r="C3" s="843" t="s">
        <v>204</v>
      </c>
      <c r="D3" s="843" t="s">
        <v>35</v>
      </c>
      <c r="E3" s="843" t="s">
        <v>398</v>
      </c>
      <c r="F3" s="843" t="s">
        <v>374</v>
      </c>
      <c r="G3" s="843" t="s">
        <v>375</v>
      </c>
      <c r="H3" s="843" t="s">
        <v>376</v>
      </c>
      <c r="I3" s="1005" t="s">
        <v>94</v>
      </c>
      <c r="J3" s="1005"/>
      <c r="K3" s="1006" t="s">
        <v>37</v>
      </c>
      <c r="L3" s="1004" t="s">
        <v>400</v>
      </c>
      <c r="M3" s="1004" t="s">
        <v>200</v>
      </c>
      <c r="N3" s="1004" t="s">
        <v>48</v>
      </c>
    </row>
    <row r="4" spans="1:18" s="567" customFormat="1" ht="12.75" customHeight="1" x14ac:dyDescent="0.2">
      <c r="A4" s="927"/>
      <c r="B4" s="927"/>
      <c r="C4" s="927"/>
      <c r="D4" s="942"/>
      <c r="E4" s="844"/>
      <c r="F4" s="844"/>
      <c r="G4" s="844"/>
      <c r="H4" s="844"/>
      <c r="I4" s="843" t="s">
        <v>201</v>
      </c>
      <c r="J4" s="622" t="s">
        <v>95</v>
      </c>
      <c r="K4" s="942"/>
      <c r="L4" s="942"/>
      <c r="M4" s="942"/>
      <c r="N4" s="927"/>
    </row>
    <row r="5" spans="1:18" s="567" customFormat="1" ht="12.75" customHeight="1" x14ac:dyDescent="0.2">
      <c r="A5" s="927"/>
      <c r="B5" s="927"/>
      <c r="C5" s="927"/>
      <c r="D5" s="942"/>
      <c r="E5" s="844"/>
      <c r="F5" s="844"/>
      <c r="G5" s="844"/>
      <c r="H5" s="844"/>
      <c r="I5" s="927"/>
      <c r="J5" s="919" t="s">
        <v>34</v>
      </c>
      <c r="K5" s="942"/>
      <c r="L5" s="942"/>
      <c r="M5" s="942"/>
      <c r="N5" s="927"/>
    </row>
    <row r="6" spans="1:18" s="567" customFormat="1" ht="12.75" x14ac:dyDescent="0.2">
      <c r="A6" s="927"/>
      <c r="B6" s="927"/>
      <c r="C6" s="927"/>
      <c r="D6" s="942"/>
      <c r="E6" s="844"/>
      <c r="F6" s="844"/>
      <c r="G6" s="844"/>
      <c r="H6" s="844"/>
      <c r="I6" s="927"/>
      <c r="J6" s="919"/>
      <c r="K6" s="942"/>
      <c r="L6" s="942"/>
      <c r="M6" s="942"/>
      <c r="N6" s="927"/>
    </row>
    <row r="7" spans="1:18" s="567" customFormat="1" ht="9" customHeight="1" x14ac:dyDescent="0.2">
      <c r="A7" s="581"/>
      <c r="B7" s="581"/>
      <c r="C7" s="581"/>
      <c r="D7" s="581"/>
      <c r="E7" s="581"/>
      <c r="F7" s="581"/>
      <c r="G7" s="581"/>
      <c r="H7" s="581"/>
      <c r="I7" s="581"/>
      <c r="J7" s="581"/>
      <c r="K7" s="581"/>
      <c r="L7" s="581"/>
      <c r="M7" s="581"/>
      <c r="N7" s="581"/>
    </row>
    <row r="8" spans="1:18" s="566" customFormat="1" ht="21" customHeight="1" x14ac:dyDescent="0.2">
      <c r="A8" s="611" t="s">
        <v>20</v>
      </c>
      <c r="B8" s="234">
        <v>867</v>
      </c>
      <c r="C8" s="234">
        <v>473</v>
      </c>
      <c r="D8" s="234">
        <v>362</v>
      </c>
      <c r="E8" s="234">
        <v>650</v>
      </c>
      <c r="F8" s="234">
        <v>43</v>
      </c>
      <c r="G8" s="234">
        <v>114</v>
      </c>
      <c r="H8" s="234">
        <v>765</v>
      </c>
      <c r="I8" s="234">
        <v>426</v>
      </c>
      <c r="J8" s="234">
        <v>154</v>
      </c>
      <c r="K8" s="234">
        <v>123</v>
      </c>
      <c r="L8" s="234">
        <v>28</v>
      </c>
      <c r="M8" s="234">
        <v>25</v>
      </c>
      <c r="N8" s="234">
        <v>112</v>
      </c>
    </row>
    <row r="9" spans="1:18" s="567" customFormat="1" ht="9" customHeight="1" x14ac:dyDescent="0.2">
      <c r="B9" s="241"/>
      <c r="C9" s="726"/>
      <c r="D9" s="726"/>
      <c r="E9" s="726"/>
      <c r="F9" s="726"/>
      <c r="G9" s="726"/>
      <c r="H9" s="726"/>
      <c r="I9" s="726"/>
      <c r="J9" s="726"/>
      <c r="K9" s="726"/>
      <c r="L9" s="726"/>
      <c r="M9" s="726"/>
      <c r="N9" s="726"/>
    </row>
    <row r="10" spans="1:18" s="567" customFormat="1" ht="12.75" x14ac:dyDescent="0.2">
      <c r="A10" s="160" t="s">
        <v>77</v>
      </c>
      <c r="B10" s="229">
        <v>46</v>
      </c>
      <c r="C10" s="229">
        <v>22</v>
      </c>
      <c r="D10" s="229">
        <v>24</v>
      </c>
      <c r="E10" s="229">
        <v>37</v>
      </c>
      <c r="F10" s="229">
        <v>3</v>
      </c>
      <c r="G10" s="229">
        <v>11</v>
      </c>
      <c r="H10" s="229">
        <v>41</v>
      </c>
      <c r="I10" s="229">
        <v>32</v>
      </c>
      <c r="J10" s="229">
        <v>27</v>
      </c>
      <c r="K10" s="229">
        <v>13</v>
      </c>
      <c r="L10" s="229">
        <v>0</v>
      </c>
      <c r="M10" s="229">
        <v>2</v>
      </c>
      <c r="N10" s="229">
        <v>1</v>
      </c>
    </row>
    <row r="11" spans="1:18" s="567" customFormat="1" ht="12.75" x14ac:dyDescent="0.2">
      <c r="A11" s="160" t="s">
        <v>76</v>
      </c>
      <c r="B11" s="229">
        <v>12</v>
      </c>
      <c r="C11" s="229">
        <v>8</v>
      </c>
      <c r="D11" s="229">
        <v>3</v>
      </c>
      <c r="E11" s="229">
        <v>8</v>
      </c>
      <c r="F11" s="229">
        <v>0</v>
      </c>
      <c r="G11" s="229">
        <v>3</v>
      </c>
      <c r="H11" s="229">
        <v>11</v>
      </c>
      <c r="I11" s="229">
        <v>6</v>
      </c>
      <c r="J11" s="229">
        <v>5</v>
      </c>
      <c r="K11" s="229">
        <v>2</v>
      </c>
      <c r="L11" s="229">
        <v>0</v>
      </c>
      <c r="M11" s="229">
        <v>0</v>
      </c>
      <c r="N11" s="229">
        <v>1</v>
      </c>
    </row>
    <row r="12" spans="1:18" s="567" customFormat="1" ht="12.75" x14ac:dyDescent="0.2">
      <c r="A12" s="160" t="s">
        <v>75</v>
      </c>
      <c r="B12" s="229">
        <v>13</v>
      </c>
      <c r="C12" s="229">
        <v>11</v>
      </c>
      <c r="D12" s="229">
        <v>4</v>
      </c>
      <c r="E12" s="229">
        <v>11</v>
      </c>
      <c r="F12" s="229">
        <v>2</v>
      </c>
      <c r="G12" s="229">
        <v>2</v>
      </c>
      <c r="H12" s="229">
        <v>13</v>
      </c>
      <c r="I12" s="229">
        <v>8</v>
      </c>
      <c r="J12" s="229">
        <v>6</v>
      </c>
      <c r="K12" s="229">
        <v>0</v>
      </c>
      <c r="L12" s="229">
        <v>0</v>
      </c>
      <c r="M12" s="229">
        <v>0</v>
      </c>
      <c r="N12" s="229">
        <v>3</v>
      </c>
    </row>
    <row r="13" spans="1:18" s="567" customFormat="1" ht="12.75" x14ac:dyDescent="0.2">
      <c r="A13" s="160" t="s">
        <v>74</v>
      </c>
      <c r="B13" s="229">
        <v>10</v>
      </c>
      <c r="C13" s="229">
        <v>4</v>
      </c>
      <c r="D13" s="229">
        <v>2</v>
      </c>
      <c r="E13" s="229">
        <v>6</v>
      </c>
      <c r="F13" s="229">
        <v>0</v>
      </c>
      <c r="G13" s="229">
        <v>1</v>
      </c>
      <c r="H13" s="229">
        <v>7</v>
      </c>
      <c r="I13" s="229">
        <v>2</v>
      </c>
      <c r="J13" s="229">
        <v>1</v>
      </c>
      <c r="K13" s="229">
        <v>2</v>
      </c>
      <c r="L13" s="229">
        <v>3</v>
      </c>
      <c r="M13" s="229">
        <v>1</v>
      </c>
      <c r="N13" s="229">
        <v>0</v>
      </c>
    </row>
    <row r="14" spans="1:18" s="688" customFormat="1" ht="12.75" x14ac:dyDescent="0.2">
      <c r="A14" s="693" t="s">
        <v>488</v>
      </c>
      <c r="B14" s="229">
        <v>90</v>
      </c>
      <c r="C14" s="229">
        <v>43</v>
      </c>
      <c r="D14" s="229">
        <v>36</v>
      </c>
      <c r="E14" s="229">
        <v>65</v>
      </c>
      <c r="F14" s="229">
        <v>6</v>
      </c>
      <c r="G14" s="229">
        <v>14</v>
      </c>
      <c r="H14" s="229">
        <v>79</v>
      </c>
      <c r="I14" s="229">
        <v>38</v>
      </c>
      <c r="J14" s="229">
        <v>29</v>
      </c>
      <c r="K14" s="229">
        <v>11</v>
      </c>
      <c r="L14" s="229">
        <v>2</v>
      </c>
      <c r="M14" s="229">
        <v>2</v>
      </c>
      <c r="N14" s="229">
        <v>24</v>
      </c>
    </row>
    <row r="15" spans="1:18" s="567" customFormat="1" ht="12.75" x14ac:dyDescent="0.2">
      <c r="A15" s="160" t="s">
        <v>73</v>
      </c>
      <c r="B15" s="229">
        <v>12</v>
      </c>
      <c r="C15" s="229">
        <v>8</v>
      </c>
      <c r="D15" s="229">
        <v>5</v>
      </c>
      <c r="E15" s="229">
        <v>10</v>
      </c>
      <c r="F15" s="229">
        <v>0</v>
      </c>
      <c r="G15" s="229">
        <v>1</v>
      </c>
      <c r="H15" s="229">
        <v>11</v>
      </c>
      <c r="I15" s="229">
        <v>7</v>
      </c>
      <c r="J15" s="229">
        <v>4</v>
      </c>
      <c r="K15" s="229">
        <v>1</v>
      </c>
      <c r="L15" s="229">
        <v>0</v>
      </c>
      <c r="M15" s="229">
        <v>1</v>
      </c>
      <c r="N15" s="229">
        <v>2</v>
      </c>
    </row>
    <row r="16" spans="1:18" s="567" customFormat="1" ht="12.75" x14ac:dyDescent="0.2">
      <c r="A16" s="160" t="s">
        <v>23</v>
      </c>
      <c r="B16" s="229">
        <v>17</v>
      </c>
      <c r="C16" s="229">
        <v>9</v>
      </c>
      <c r="D16" s="229">
        <v>6</v>
      </c>
      <c r="E16" s="229">
        <v>11</v>
      </c>
      <c r="F16" s="229">
        <v>2</v>
      </c>
      <c r="G16" s="229">
        <v>2</v>
      </c>
      <c r="H16" s="229">
        <v>15</v>
      </c>
      <c r="I16" s="229">
        <v>1</v>
      </c>
      <c r="J16" s="229">
        <v>1</v>
      </c>
      <c r="K16" s="229">
        <v>0</v>
      </c>
      <c r="L16" s="229">
        <v>2</v>
      </c>
      <c r="M16" s="229">
        <v>0</v>
      </c>
      <c r="N16" s="229">
        <v>2</v>
      </c>
    </row>
    <row r="17" spans="1:14" s="567" customFormat="1" ht="12.75" x14ac:dyDescent="0.2">
      <c r="A17" s="160" t="s">
        <v>72</v>
      </c>
      <c r="B17" s="229">
        <v>38</v>
      </c>
      <c r="C17" s="229">
        <v>21</v>
      </c>
      <c r="D17" s="229">
        <v>24</v>
      </c>
      <c r="E17" s="229">
        <v>35</v>
      </c>
      <c r="F17" s="229">
        <v>2</v>
      </c>
      <c r="G17" s="229">
        <v>5</v>
      </c>
      <c r="H17" s="229">
        <v>37</v>
      </c>
      <c r="I17" s="229">
        <v>27</v>
      </c>
      <c r="J17" s="229">
        <v>12</v>
      </c>
      <c r="K17" s="229">
        <v>1</v>
      </c>
      <c r="L17" s="229">
        <v>0</v>
      </c>
      <c r="M17" s="229">
        <v>0</v>
      </c>
      <c r="N17" s="229">
        <v>3</v>
      </c>
    </row>
    <row r="18" spans="1:14" s="567" customFormat="1" ht="12.75" x14ac:dyDescent="0.2">
      <c r="A18" s="160" t="s">
        <v>71</v>
      </c>
      <c r="B18" s="229">
        <v>29</v>
      </c>
      <c r="C18" s="229">
        <v>19</v>
      </c>
      <c r="D18" s="229">
        <v>17</v>
      </c>
      <c r="E18" s="229">
        <v>24</v>
      </c>
      <c r="F18" s="229">
        <v>0</v>
      </c>
      <c r="G18" s="229">
        <v>5</v>
      </c>
      <c r="H18" s="229">
        <v>25</v>
      </c>
      <c r="I18" s="229">
        <v>18</v>
      </c>
      <c r="J18" s="229">
        <v>3</v>
      </c>
      <c r="K18" s="229">
        <v>4</v>
      </c>
      <c r="L18" s="229">
        <v>0</v>
      </c>
      <c r="M18" s="229">
        <v>2</v>
      </c>
      <c r="N18" s="229">
        <v>2</v>
      </c>
    </row>
    <row r="19" spans="1:14" s="567" customFormat="1" ht="12.75" x14ac:dyDescent="0.2">
      <c r="A19" s="160" t="s">
        <v>70</v>
      </c>
      <c r="B19" s="229">
        <v>7</v>
      </c>
      <c r="C19" s="229">
        <v>5</v>
      </c>
      <c r="D19" s="229">
        <v>1</v>
      </c>
      <c r="E19" s="229">
        <v>5</v>
      </c>
      <c r="F19" s="229">
        <v>1</v>
      </c>
      <c r="G19" s="229">
        <v>1</v>
      </c>
      <c r="H19" s="229">
        <v>7</v>
      </c>
      <c r="I19" s="229">
        <v>2</v>
      </c>
      <c r="J19" s="229">
        <v>2</v>
      </c>
      <c r="K19" s="229">
        <v>1</v>
      </c>
      <c r="L19" s="229">
        <v>0</v>
      </c>
      <c r="M19" s="229">
        <v>0</v>
      </c>
      <c r="N19" s="229">
        <v>0</v>
      </c>
    </row>
    <row r="20" spans="1:14" s="567" customFormat="1" ht="12.75" x14ac:dyDescent="0.2">
      <c r="A20" s="160" t="s">
        <v>69</v>
      </c>
      <c r="B20" s="229">
        <v>11</v>
      </c>
      <c r="C20" s="229">
        <v>6</v>
      </c>
      <c r="D20" s="229">
        <v>9</v>
      </c>
      <c r="E20" s="229">
        <v>10</v>
      </c>
      <c r="F20" s="229">
        <v>1</v>
      </c>
      <c r="G20" s="229">
        <v>3</v>
      </c>
      <c r="H20" s="229">
        <v>10</v>
      </c>
      <c r="I20" s="229">
        <v>5</v>
      </c>
      <c r="J20" s="229">
        <v>5</v>
      </c>
      <c r="K20" s="229">
        <v>2</v>
      </c>
      <c r="L20" s="229">
        <v>0</v>
      </c>
      <c r="M20" s="229">
        <v>0</v>
      </c>
      <c r="N20" s="229">
        <v>1</v>
      </c>
    </row>
    <row r="21" spans="1:14" s="567" customFormat="1" ht="12.75" x14ac:dyDescent="0.2">
      <c r="A21" s="485" t="s">
        <v>68</v>
      </c>
      <c r="B21" s="229">
        <v>5</v>
      </c>
      <c r="C21" s="229">
        <v>2</v>
      </c>
      <c r="D21" s="229">
        <v>2</v>
      </c>
      <c r="E21" s="229">
        <v>4</v>
      </c>
      <c r="F21" s="229">
        <v>0</v>
      </c>
      <c r="G21" s="229">
        <v>1</v>
      </c>
      <c r="H21" s="229">
        <v>5</v>
      </c>
      <c r="I21" s="229">
        <v>4</v>
      </c>
      <c r="J21" s="229">
        <v>0</v>
      </c>
      <c r="K21" s="229">
        <v>0</v>
      </c>
      <c r="L21" s="229">
        <v>0</v>
      </c>
      <c r="M21" s="229">
        <v>0</v>
      </c>
      <c r="N21" s="229">
        <v>1</v>
      </c>
    </row>
    <row r="22" spans="1:14" s="567" customFormat="1" ht="12.75" x14ac:dyDescent="0.2">
      <c r="A22" s="485" t="s">
        <v>67</v>
      </c>
      <c r="B22" s="229">
        <v>29</v>
      </c>
      <c r="C22" s="229">
        <v>15</v>
      </c>
      <c r="D22" s="229">
        <v>8</v>
      </c>
      <c r="E22" s="229">
        <v>21</v>
      </c>
      <c r="F22" s="229">
        <v>3</v>
      </c>
      <c r="G22" s="229">
        <v>6</v>
      </c>
      <c r="H22" s="229">
        <v>27</v>
      </c>
      <c r="I22" s="229">
        <v>14</v>
      </c>
      <c r="J22" s="229">
        <v>6</v>
      </c>
      <c r="K22" s="229">
        <v>6</v>
      </c>
      <c r="L22" s="229">
        <v>1</v>
      </c>
      <c r="M22" s="229">
        <v>0</v>
      </c>
      <c r="N22" s="229">
        <v>5</v>
      </c>
    </row>
    <row r="23" spans="1:14" s="567" customFormat="1" ht="12.75" x14ac:dyDescent="0.2">
      <c r="A23" s="485" t="s">
        <v>24</v>
      </c>
      <c r="B23" s="229">
        <v>45</v>
      </c>
      <c r="C23" s="229">
        <v>30</v>
      </c>
      <c r="D23" s="229">
        <v>19</v>
      </c>
      <c r="E23" s="229">
        <v>33</v>
      </c>
      <c r="F23" s="229">
        <v>0</v>
      </c>
      <c r="G23" s="229">
        <v>6</v>
      </c>
      <c r="H23" s="229">
        <v>41</v>
      </c>
      <c r="I23" s="229">
        <v>29</v>
      </c>
      <c r="J23" s="229">
        <v>22</v>
      </c>
      <c r="K23" s="229">
        <v>2</v>
      </c>
      <c r="L23" s="229">
        <v>0</v>
      </c>
      <c r="M23" s="229">
        <v>4</v>
      </c>
      <c r="N23" s="229">
        <v>1</v>
      </c>
    </row>
    <row r="24" spans="1:14" s="567" customFormat="1" ht="12.75" x14ac:dyDescent="0.2">
      <c r="A24" s="485" t="s">
        <v>66</v>
      </c>
      <c r="B24" s="229">
        <v>170</v>
      </c>
      <c r="C24" s="229">
        <v>83</v>
      </c>
      <c r="D24" s="229">
        <v>80</v>
      </c>
      <c r="E24" s="229">
        <v>130</v>
      </c>
      <c r="F24" s="229">
        <v>7</v>
      </c>
      <c r="G24" s="229">
        <v>15</v>
      </c>
      <c r="H24" s="229">
        <v>149</v>
      </c>
      <c r="I24" s="229">
        <v>90</v>
      </c>
      <c r="J24" s="229">
        <v>7</v>
      </c>
      <c r="K24" s="229">
        <v>32</v>
      </c>
      <c r="L24" s="229">
        <v>5</v>
      </c>
      <c r="M24" s="229">
        <v>4</v>
      </c>
      <c r="N24" s="229">
        <v>23</v>
      </c>
    </row>
    <row r="25" spans="1:14" s="567" customFormat="1" ht="12.75" x14ac:dyDescent="0.2">
      <c r="A25" s="485" t="s">
        <v>65</v>
      </c>
      <c r="B25" s="229">
        <v>19</v>
      </c>
      <c r="C25" s="229">
        <v>4</v>
      </c>
      <c r="D25" s="229">
        <v>3</v>
      </c>
      <c r="E25" s="229">
        <v>7</v>
      </c>
      <c r="F25" s="229">
        <v>0</v>
      </c>
      <c r="G25" s="229">
        <v>2</v>
      </c>
      <c r="H25" s="229">
        <v>14</v>
      </c>
      <c r="I25" s="229">
        <v>6</v>
      </c>
      <c r="J25" s="229">
        <v>4</v>
      </c>
      <c r="K25" s="229">
        <v>2</v>
      </c>
      <c r="L25" s="229">
        <v>1</v>
      </c>
      <c r="M25" s="229">
        <v>0</v>
      </c>
      <c r="N25" s="229">
        <v>2</v>
      </c>
    </row>
    <row r="26" spans="1:14" s="567" customFormat="1" ht="12.75" x14ac:dyDescent="0.2">
      <c r="A26" s="485" t="s">
        <v>64</v>
      </c>
      <c r="B26" s="229">
        <v>20</v>
      </c>
      <c r="C26" s="229">
        <v>8</v>
      </c>
      <c r="D26" s="229">
        <v>14</v>
      </c>
      <c r="E26" s="229">
        <v>16</v>
      </c>
      <c r="F26" s="229">
        <v>0</v>
      </c>
      <c r="G26" s="229">
        <v>0</v>
      </c>
      <c r="H26" s="229">
        <v>18</v>
      </c>
      <c r="I26" s="229">
        <v>12</v>
      </c>
      <c r="J26" s="229">
        <v>1</v>
      </c>
      <c r="K26" s="229">
        <v>3</v>
      </c>
      <c r="L26" s="229">
        <v>1</v>
      </c>
      <c r="M26" s="229">
        <v>0</v>
      </c>
      <c r="N26" s="229">
        <v>1</v>
      </c>
    </row>
    <row r="27" spans="1:14" s="567" customFormat="1" ht="12.75" x14ac:dyDescent="0.2">
      <c r="A27" s="485" t="s">
        <v>63</v>
      </c>
      <c r="B27" s="229">
        <v>8</v>
      </c>
      <c r="C27" s="229">
        <v>2</v>
      </c>
      <c r="D27" s="229">
        <v>1</v>
      </c>
      <c r="E27" s="229">
        <v>3</v>
      </c>
      <c r="F27" s="229">
        <v>3</v>
      </c>
      <c r="G27" s="229">
        <v>2</v>
      </c>
      <c r="H27" s="229">
        <v>7</v>
      </c>
      <c r="I27" s="229">
        <v>1</v>
      </c>
      <c r="J27" s="229">
        <v>0</v>
      </c>
      <c r="K27" s="229">
        <v>0</v>
      </c>
      <c r="L27" s="229">
        <v>1</v>
      </c>
      <c r="M27" s="229">
        <v>0</v>
      </c>
      <c r="N27" s="229">
        <v>0</v>
      </c>
    </row>
    <row r="28" spans="1:14" s="567" customFormat="1" ht="12.75" x14ac:dyDescent="0.2">
      <c r="A28" s="485" t="s">
        <v>62</v>
      </c>
      <c r="B28" s="229">
        <v>10</v>
      </c>
      <c r="C28" s="229">
        <v>4</v>
      </c>
      <c r="D28" s="229">
        <v>1</v>
      </c>
      <c r="E28" s="229">
        <v>5</v>
      </c>
      <c r="F28" s="229">
        <v>0</v>
      </c>
      <c r="G28" s="229">
        <v>3</v>
      </c>
      <c r="H28" s="229">
        <v>7</v>
      </c>
      <c r="I28" s="229">
        <v>3</v>
      </c>
      <c r="J28" s="229">
        <v>2</v>
      </c>
      <c r="K28" s="229">
        <v>2</v>
      </c>
      <c r="L28" s="229">
        <v>1</v>
      </c>
      <c r="M28" s="229">
        <v>0</v>
      </c>
      <c r="N28" s="229">
        <v>1</v>
      </c>
    </row>
    <row r="29" spans="1:14" s="688" customFormat="1" ht="12.75" x14ac:dyDescent="0.2">
      <c r="A29" s="693" t="s">
        <v>487</v>
      </c>
      <c r="B29" s="229">
        <v>1</v>
      </c>
      <c r="C29" s="229">
        <v>0</v>
      </c>
      <c r="D29" s="229">
        <v>0</v>
      </c>
      <c r="E29" s="229">
        <v>0</v>
      </c>
      <c r="F29" s="229">
        <v>0</v>
      </c>
      <c r="G29" s="229">
        <v>1</v>
      </c>
      <c r="H29" s="229">
        <v>1</v>
      </c>
      <c r="I29" s="229">
        <v>0</v>
      </c>
      <c r="J29" s="229">
        <v>0</v>
      </c>
      <c r="K29" s="229">
        <v>0</v>
      </c>
      <c r="L29" s="229">
        <v>0</v>
      </c>
      <c r="M29" s="229">
        <v>0</v>
      </c>
      <c r="N29" s="229">
        <v>0</v>
      </c>
    </row>
    <row r="30" spans="1:14" s="567" customFormat="1" ht="12.75" x14ac:dyDescent="0.2">
      <c r="A30" s="485" t="s">
        <v>61</v>
      </c>
      <c r="B30" s="229">
        <v>32</v>
      </c>
      <c r="C30" s="229">
        <v>20</v>
      </c>
      <c r="D30" s="229">
        <v>18</v>
      </c>
      <c r="E30" s="229">
        <v>26</v>
      </c>
      <c r="F30" s="229">
        <v>1</v>
      </c>
      <c r="G30" s="229">
        <v>5</v>
      </c>
      <c r="H30" s="229">
        <v>29</v>
      </c>
      <c r="I30" s="229">
        <v>16</v>
      </c>
      <c r="J30" s="229">
        <v>1</v>
      </c>
      <c r="K30" s="229">
        <v>5</v>
      </c>
      <c r="L30" s="229">
        <v>0</v>
      </c>
      <c r="M30" s="229">
        <v>1</v>
      </c>
      <c r="N30" s="229">
        <v>5</v>
      </c>
    </row>
    <row r="31" spans="1:14" s="567" customFormat="1" ht="12.75" x14ac:dyDescent="0.2">
      <c r="A31" s="160" t="s">
        <v>60</v>
      </c>
      <c r="B31" s="229">
        <v>49</v>
      </c>
      <c r="C31" s="229">
        <v>32</v>
      </c>
      <c r="D31" s="229">
        <v>18</v>
      </c>
      <c r="E31" s="229">
        <v>36</v>
      </c>
      <c r="F31" s="229">
        <v>3</v>
      </c>
      <c r="G31" s="229">
        <v>3</v>
      </c>
      <c r="H31" s="229">
        <v>41</v>
      </c>
      <c r="I31" s="229">
        <v>18</v>
      </c>
      <c r="J31" s="229">
        <v>2</v>
      </c>
      <c r="K31" s="229">
        <v>13</v>
      </c>
      <c r="L31" s="229">
        <v>2</v>
      </c>
      <c r="M31" s="229">
        <v>0</v>
      </c>
      <c r="N31" s="229">
        <v>9</v>
      </c>
    </row>
    <row r="32" spans="1:14" s="567" customFormat="1" ht="12.75" x14ac:dyDescent="0.2">
      <c r="A32" s="485" t="s">
        <v>59</v>
      </c>
      <c r="B32" s="229">
        <v>1</v>
      </c>
      <c r="C32" s="229">
        <v>1</v>
      </c>
      <c r="D32" s="229">
        <v>0</v>
      </c>
      <c r="E32" s="229">
        <v>1</v>
      </c>
      <c r="F32" s="229">
        <v>0</v>
      </c>
      <c r="G32" s="229">
        <v>0</v>
      </c>
      <c r="H32" s="229">
        <v>1</v>
      </c>
      <c r="I32" s="229">
        <v>0</v>
      </c>
      <c r="J32" s="229">
        <v>0</v>
      </c>
      <c r="K32" s="229">
        <v>0</v>
      </c>
      <c r="L32" s="229">
        <v>0</v>
      </c>
      <c r="M32" s="229">
        <v>0</v>
      </c>
      <c r="N32" s="229">
        <v>0</v>
      </c>
    </row>
    <row r="33" spans="1:24" s="567" customFormat="1" ht="12.75" x14ac:dyDescent="0.2">
      <c r="A33" s="160" t="s">
        <v>58</v>
      </c>
      <c r="B33" s="229">
        <v>11</v>
      </c>
      <c r="C33" s="229">
        <v>8</v>
      </c>
      <c r="D33" s="229">
        <v>3</v>
      </c>
      <c r="E33" s="229">
        <v>8</v>
      </c>
      <c r="F33" s="229">
        <v>1</v>
      </c>
      <c r="G33" s="229">
        <v>1</v>
      </c>
      <c r="H33" s="229">
        <v>9</v>
      </c>
      <c r="I33" s="229">
        <v>3</v>
      </c>
      <c r="J33" s="229">
        <v>1</v>
      </c>
      <c r="K33" s="229">
        <v>0</v>
      </c>
      <c r="L33" s="229">
        <v>1</v>
      </c>
      <c r="M33" s="229">
        <v>0</v>
      </c>
      <c r="N33" s="229">
        <v>1</v>
      </c>
    </row>
    <row r="34" spans="1:24" s="567" customFormat="1" ht="12.75" x14ac:dyDescent="0.2">
      <c r="A34" s="160" t="s">
        <v>57</v>
      </c>
      <c r="B34" s="229">
        <v>42</v>
      </c>
      <c r="C34" s="229">
        <v>24</v>
      </c>
      <c r="D34" s="229">
        <v>16</v>
      </c>
      <c r="E34" s="229">
        <v>30</v>
      </c>
      <c r="F34" s="229">
        <v>1</v>
      </c>
      <c r="G34" s="229">
        <v>3</v>
      </c>
      <c r="H34" s="229">
        <v>35</v>
      </c>
      <c r="I34" s="229">
        <v>25</v>
      </c>
      <c r="J34" s="229">
        <v>1</v>
      </c>
      <c r="K34" s="229">
        <v>4</v>
      </c>
      <c r="L34" s="229">
        <v>2</v>
      </c>
      <c r="M34" s="229">
        <v>1</v>
      </c>
      <c r="N34" s="229">
        <v>3</v>
      </c>
    </row>
    <row r="35" spans="1:24" s="567" customFormat="1" ht="12.75" x14ac:dyDescent="0.2">
      <c r="A35" s="160" t="s">
        <v>56</v>
      </c>
      <c r="B35" s="229">
        <v>10</v>
      </c>
      <c r="C35" s="229">
        <v>6</v>
      </c>
      <c r="D35" s="229">
        <v>2</v>
      </c>
      <c r="E35" s="229">
        <v>7</v>
      </c>
      <c r="F35" s="229">
        <v>0</v>
      </c>
      <c r="G35" s="229">
        <v>2</v>
      </c>
      <c r="H35" s="229">
        <v>9</v>
      </c>
      <c r="I35" s="229">
        <v>3</v>
      </c>
      <c r="J35" s="229">
        <v>2</v>
      </c>
      <c r="K35" s="229">
        <v>1</v>
      </c>
      <c r="L35" s="229">
        <v>1</v>
      </c>
      <c r="M35" s="229">
        <v>1</v>
      </c>
      <c r="N35" s="229">
        <v>2</v>
      </c>
    </row>
    <row r="36" spans="1:24" s="567" customFormat="1" ht="12.75" x14ac:dyDescent="0.2">
      <c r="A36" s="160" t="s">
        <v>55</v>
      </c>
      <c r="B36" s="229">
        <v>1</v>
      </c>
      <c r="C36" s="229">
        <v>1</v>
      </c>
      <c r="D36" s="229">
        <v>0</v>
      </c>
      <c r="E36" s="229">
        <v>1</v>
      </c>
      <c r="F36" s="229">
        <v>0</v>
      </c>
      <c r="G36" s="229">
        <v>0</v>
      </c>
      <c r="H36" s="229">
        <v>1</v>
      </c>
      <c r="I36" s="229">
        <v>1</v>
      </c>
      <c r="J36" s="229">
        <v>1</v>
      </c>
      <c r="K36" s="229">
        <v>0</v>
      </c>
      <c r="L36" s="229">
        <v>0</v>
      </c>
      <c r="M36" s="229">
        <v>0</v>
      </c>
      <c r="N36" s="229">
        <v>0</v>
      </c>
    </row>
    <row r="37" spans="1:24" s="567" customFormat="1" ht="12.75" x14ac:dyDescent="0.2">
      <c r="A37" s="160" t="s">
        <v>54</v>
      </c>
      <c r="B37" s="229">
        <v>24</v>
      </c>
      <c r="C37" s="229">
        <v>14</v>
      </c>
      <c r="D37" s="229">
        <v>14</v>
      </c>
      <c r="E37" s="229">
        <v>21</v>
      </c>
      <c r="F37" s="229">
        <v>1</v>
      </c>
      <c r="G37" s="229">
        <v>3</v>
      </c>
      <c r="H37" s="229">
        <v>22</v>
      </c>
      <c r="I37" s="229">
        <v>9</v>
      </c>
      <c r="J37" s="229">
        <v>1</v>
      </c>
      <c r="K37" s="229">
        <v>1</v>
      </c>
      <c r="L37" s="229">
        <v>0</v>
      </c>
      <c r="M37" s="229">
        <v>0</v>
      </c>
      <c r="N37" s="229">
        <v>2</v>
      </c>
    </row>
    <row r="38" spans="1:24" s="567" customFormat="1" ht="12.75" x14ac:dyDescent="0.2">
      <c r="A38" s="160" t="s">
        <v>53</v>
      </c>
      <c r="B38" s="229">
        <v>64</v>
      </c>
      <c r="C38" s="229">
        <v>36</v>
      </c>
      <c r="D38" s="229">
        <v>24</v>
      </c>
      <c r="E38" s="229">
        <v>49</v>
      </c>
      <c r="F38" s="229">
        <v>2</v>
      </c>
      <c r="G38" s="229">
        <v>8</v>
      </c>
      <c r="H38" s="229">
        <v>58</v>
      </c>
      <c r="I38" s="229">
        <v>32</v>
      </c>
      <c r="J38" s="229">
        <v>5</v>
      </c>
      <c r="K38" s="229">
        <v>12</v>
      </c>
      <c r="L38" s="229">
        <v>1</v>
      </c>
      <c r="M38" s="229">
        <v>3</v>
      </c>
      <c r="N38" s="229">
        <v>9</v>
      </c>
    </row>
    <row r="39" spans="1:24" s="567" customFormat="1" ht="12.75" x14ac:dyDescent="0.2">
      <c r="A39" s="160" t="s">
        <v>52</v>
      </c>
      <c r="B39" s="229">
        <v>9</v>
      </c>
      <c r="C39" s="229">
        <v>6</v>
      </c>
      <c r="D39" s="229">
        <v>2</v>
      </c>
      <c r="E39" s="229">
        <v>6</v>
      </c>
      <c r="F39" s="229">
        <v>1</v>
      </c>
      <c r="G39" s="229">
        <v>0</v>
      </c>
      <c r="H39" s="229">
        <v>8</v>
      </c>
      <c r="I39" s="229">
        <v>4</v>
      </c>
      <c r="J39" s="229">
        <v>0</v>
      </c>
      <c r="K39" s="229">
        <v>0</v>
      </c>
      <c r="L39" s="229">
        <v>0</v>
      </c>
      <c r="M39" s="229">
        <v>0</v>
      </c>
      <c r="N39" s="229">
        <v>2</v>
      </c>
    </row>
    <row r="40" spans="1:24" s="567" customFormat="1" ht="12.75" x14ac:dyDescent="0.2">
      <c r="A40" s="160" t="s">
        <v>51</v>
      </c>
      <c r="B40" s="229">
        <v>13</v>
      </c>
      <c r="C40" s="229">
        <v>9</v>
      </c>
      <c r="D40" s="229">
        <v>1</v>
      </c>
      <c r="E40" s="229">
        <v>10</v>
      </c>
      <c r="F40" s="229">
        <v>1</v>
      </c>
      <c r="G40" s="229">
        <v>1</v>
      </c>
      <c r="H40" s="229">
        <v>11</v>
      </c>
      <c r="I40" s="229">
        <v>5</v>
      </c>
      <c r="J40" s="229">
        <v>0</v>
      </c>
      <c r="K40" s="229">
        <v>1</v>
      </c>
      <c r="L40" s="229">
        <v>1</v>
      </c>
      <c r="M40" s="229">
        <v>0</v>
      </c>
      <c r="N40" s="229">
        <v>2</v>
      </c>
    </row>
    <row r="41" spans="1:24" s="567" customFormat="1" ht="12.75" x14ac:dyDescent="0.2">
      <c r="A41" s="160" t="s">
        <v>50</v>
      </c>
      <c r="B41" s="229">
        <v>19</v>
      </c>
      <c r="C41" s="229">
        <v>12</v>
      </c>
      <c r="D41" s="229">
        <v>5</v>
      </c>
      <c r="E41" s="229">
        <v>14</v>
      </c>
      <c r="F41" s="229">
        <v>2</v>
      </c>
      <c r="G41" s="229">
        <v>4</v>
      </c>
      <c r="H41" s="229">
        <v>16</v>
      </c>
      <c r="I41" s="229">
        <v>5</v>
      </c>
      <c r="J41" s="229">
        <v>3</v>
      </c>
      <c r="K41" s="229">
        <v>2</v>
      </c>
      <c r="L41" s="229">
        <v>3</v>
      </c>
      <c r="M41" s="229">
        <v>3</v>
      </c>
      <c r="N41" s="229">
        <v>4</v>
      </c>
    </row>
    <row r="42" spans="1:24" s="567" customFormat="1" ht="6" customHeight="1" thickBot="1" x14ac:dyDescent="0.25">
      <c r="A42" s="623"/>
      <c r="B42" s="623"/>
      <c r="C42" s="143"/>
      <c r="D42" s="143"/>
      <c r="E42" s="143"/>
      <c r="F42" s="143"/>
      <c r="G42" s="143"/>
      <c r="H42" s="143"/>
      <c r="I42" s="143"/>
      <c r="J42" s="143"/>
      <c r="K42" s="143"/>
      <c r="L42" s="143"/>
      <c r="M42" s="143"/>
      <c r="N42" s="143"/>
    </row>
    <row r="43" spans="1:24" ht="15" customHeight="1" x14ac:dyDescent="0.2">
      <c r="B43" s="624"/>
      <c r="C43" s="625"/>
      <c r="D43" s="625"/>
      <c r="E43" s="625"/>
      <c r="F43" s="625"/>
      <c r="G43" s="625"/>
      <c r="H43" s="625"/>
      <c r="I43" s="625"/>
      <c r="J43" s="625"/>
      <c r="K43" s="625"/>
      <c r="L43" s="625"/>
      <c r="M43" s="625"/>
    </row>
    <row r="44" spans="1:24" ht="12.75" customHeight="1" x14ac:dyDescent="0.2">
      <c r="A44" s="124" t="s">
        <v>202</v>
      </c>
      <c r="B44" s="624"/>
      <c r="C44" s="626"/>
      <c r="D44" s="626"/>
      <c r="E44" s="626"/>
      <c r="F44" s="626"/>
      <c r="G44" s="626"/>
      <c r="H44" s="626"/>
      <c r="I44" s="626"/>
      <c r="J44" s="626"/>
      <c r="K44" s="626"/>
      <c r="L44" s="626"/>
      <c r="M44" s="626"/>
    </row>
    <row r="45" spans="1:24" ht="32.450000000000003" customHeight="1" x14ac:dyDescent="0.2">
      <c r="A45" s="985" t="s">
        <v>1047</v>
      </c>
      <c r="B45" s="985"/>
      <c r="C45" s="985"/>
      <c r="D45" s="985"/>
      <c r="E45" s="985"/>
      <c r="F45" s="985"/>
      <c r="G45" s="985"/>
      <c r="H45" s="985"/>
      <c r="I45" s="985"/>
      <c r="J45" s="985"/>
      <c r="K45" s="985"/>
      <c r="L45" s="985"/>
      <c r="M45" s="985"/>
      <c r="N45" s="985"/>
    </row>
    <row r="46" spans="1:24" ht="15" x14ac:dyDescent="0.2">
      <c r="A46" s="985"/>
      <c r="B46" s="985"/>
      <c r="C46" s="985"/>
      <c r="D46" s="985"/>
      <c r="E46" s="985"/>
      <c r="F46" s="985"/>
      <c r="G46" s="985"/>
      <c r="H46" s="985"/>
      <c r="I46" s="985"/>
      <c r="J46" s="985"/>
      <c r="K46" s="985"/>
      <c r="L46" s="985"/>
      <c r="M46" s="985"/>
      <c r="N46" s="985"/>
    </row>
    <row r="47" spans="1:24" ht="12.75" customHeight="1" x14ac:dyDescent="0.2">
      <c r="A47" s="868" t="s">
        <v>203</v>
      </c>
      <c r="B47" s="868"/>
      <c r="C47" s="868"/>
      <c r="D47" s="868"/>
      <c r="E47" s="764"/>
      <c r="F47" s="764"/>
      <c r="G47" s="764"/>
      <c r="H47" s="764"/>
      <c r="I47" s="764"/>
      <c r="J47" s="764"/>
      <c r="K47" s="764"/>
      <c r="L47" s="764"/>
      <c r="M47" s="764"/>
      <c r="N47" s="764"/>
    </row>
    <row r="48" spans="1:24" ht="12.75" customHeight="1" x14ac:dyDescent="0.2">
      <c r="A48" s="1001" t="s">
        <v>514</v>
      </c>
      <c r="B48" s="1001"/>
      <c r="C48" s="1001"/>
      <c r="D48" s="1001"/>
      <c r="E48" s="1001"/>
      <c r="F48" s="1001"/>
      <c r="G48" s="1001"/>
      <c r="H48" s="1001"/>
      <c r="I48" s="1001"/>
      <c r="J48" s="1001"/>
      <c r="K48" s="1001"/>
      <c r="L48" s="1001"/>
      <c r="M48" s="1001"/>
      <c r="N48" s="1001"/>
      <c r="O48" s="738"/>
      <c r="P48" s="738"/>
      <c r="Q48" s="738"/>
      <c r="R48" s="738"/>
      <c r="S48" s="738"/>
      <c r="T48" s="738"/>
      <c r="U48" s="738"/>
      <c r="V48" s="738"/>
      <c r="W48" s="738"/>
      <c r="X48" s="738"/>
    </row>
    <row r="49" spans="1:1" ht="12.75" customHeight="1" x14ac:dyDescent="0.2">
      <c r="A49" s="563"/>
    </row>
    <row r="50" spans="1:1" ht="11.25" customHeight="1" x14ac:dyDescent="0.2">
      <c r="A50" s="562" t="s">
        <v>433</v>
      </c>
    </row>
    <row r="51" spans="1:1" ht="11.25" customHeight="1" x14ac:dyDescent="0.2">
      <c r="A51" s="563"/>
    </row>
    <row r="52" spans="1:1" ht="11.25" customHeight="1" x14ac:dyDescent="0.2">
      <c r="A52" s="563"/>
    </row>
    <row r="53" spans="1:1" ht="11.25" customHeight="1" x14ac:dyDescent="0.2">
      <c r="A53" s="563"/>
    </row>
    <row r="54" spans="1:1" ht="11.25" customHeight="1" x14ac:dyDescent="0.2">
      <c r="A54" s="563"/>
    </row>
    <row r="55" spans="1:1" ht="11.25" customHeight="1" x14ac:dyDescent="0.2">
      <c r="A55" s="563"/>
    </row>
    <row r="56" spans="1:1" ht="11.25" customHeight="1" x14ac:dyDescent="0.2">
      <c r="A56" s="563"/>
    </row>
  </sheetData>
  <mergeCells count="20">
    <mergeCell ref="A3:A6"/>
    <mergeCell ref="D3:D6"/>
    <mergeCell ref="I4:I6"/>
    <mergeCell ref="J5:J6"/>
    <mergeCell ref="P1:Q1"/>
    <mergeCell ref="A1:L1"/>
    <mergeCell ref="A48:N48"/>
    <mergeCell ref="M3:M6"/>
    <mergeCell ref="N3:N6"/>
    <mergeCell ref="A45:N46"/>
    <mergeCell ref="A47:D47"/>
    <mergeCell ref="I3:J3"/>
    <mergeCell ref="B3:B6"/>
    <mergeCell ref="C3:C6"/>
    <mergeCell ref="E3:E6"/>
    <mergeCell ref="F3:F6"/>
    <mergeCell ref="G3:G6"/>
    <mergeCell ref="H3:H6"/>
    <mergeCell ref="K3:K6"/>
    <mergeCell ref="L3:L6"/>
  </mergeCells>
  <phoneticPr fontId="19" type="noConversion"/>
  <pageMargins left="0.74803149606299213" right="0.74803149606299213" top="0.66" bottom="0.68" header="0.51181102362204722" footer="0.51181102362204722"/>
  <pageSetup paperSize="9" scale="80"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9"/>
  <sheetViews>
    <sheetView showGridLines="0" workbookViewId="0">
      <selection sqref="A1:N1"/>
    </sheetView>
  </sheetViews>
  <sheetFormatPr defaultRowHeight="11.25" x14ac:dyDescent="0.2"/>
  <cols>
    <col min="1" max="1" width="37.83203125" customWidth="1"/>
    <col min="2" max="6" width="12.83203125" customWidth="1"/>
    <col min="7" max="7" width="15.5" customWidth="1"/>
    <col min="8" max="8" width="12.83203125" customWidth="1"/>
    <col min="9" max="9" width="2.6640625" customWidth="1"/>
  </cols>
  <sheetData>
    <row r="1" spans="1:12" ht="22.5" customHeight="1" x14ac:dyDescent="0.2">
      <c r="A1" s="1007" t="s">
        <v>1048</v>
      </c>
      <c r="B1" s="1007"/>
      <c r="C1" s="1007"/>
      <c r="D1" s="1007"/>
      <c r="E1" s="1007"/>
      <c r="F1" s="1007"/>
      <c r="G1" s="1007"/>
      <c r="H1" s="1007"/>
      <c r="I1" s="448"/>
      <c r="J1" s="503" t="s">
        <v>350</v>
      </c>
      <c r="K1" s="503"/>
      <c r="L1" s="503"/>
    </row>
    <row r="2" spans="1:12" ht="12" customHeight="1" x14ac:dyDescent="0.2">
      <c r="A2" s="448"/>
      <c r="B2" s="448"/>
      <c r="C2" s="448"/>
      <c r="D2" s="448"/>
      <c r="E2" s="448"/>
      <c r="F2" s="448"/>
      <c r="G2" s="448"/>
      <c r="H2" s="448"/>
      <c r="I2" s="448"/>
    </row>
    <row r="3" spans="1:12" ht="6" customHeight="1" x14ac:dyDescent="0.25">
      <c r="A3" s="429"/>
      <c r="B3" s="430"/>
      <c r="C3" s="430"/>
      <c r="D3" s="430"/>
      <c r="E3" s="430"/>
      <c r="F3" s="430"/>
      <c r="G3" s="430"/>
      <c r="H3" s="430"/>
      <c r="I3" s="35"/>
    </row>
    <row r="4" spans="1:12" s="134" customFormat="1" ht="12.75" x14ac:dyDescent="0.2">
      <c r="A4" s="144"/>
      <c r="B4" s="983" t="s">
        <v>88</v>
      </c>
      <c r="C4" s="983"/>
      <c r="D4" s="983"/>
      <c r="E4" s="983"/>
      <c r="F4" s="983"/>
      <c r="G4" s="983"/>
      <c r="H4" s="983"/>
      <c r="I4" s="376"/>
    </row>
    <row r="5" spans="1:12" s="134" customFormat="1" ht="12.75" x14ac:dyDescent="0.2">
      <c r="B5" s="431"/>
      <c r="C5" s="431"/>
      <c r="D5" s="432"/>
      <c r="E5" s="433"/>
      <c r="F5" s="433"/>
      <c r="G5" s="433"/>
      <c r="H5" s="433"/>
      <c r="I5" s="376"/>
    </row>
    <row r="6" spans="1:12" s="134" customFormat="1" ht="14.25" x14ac:dyDescent="0.2">
      <c r="A6" s="578" t="s">
        <v>970</v>
      </c>
      <c r="B6" s="432" t="s">
        <v>224</v>
      </c>
      <c r="C6" s="431" t="s">
        <v>207</v>
      </c>
      <c r="D6" s="432" t="s">
        <v>208</v>
      </c>
      <c r="E6" s="433" t="s">
        <v>209</v>
      </c>
      <c r="F6" s="433" t="s">
        <v>226</v>
      </c>
      <c r="G6" s="433" t="s">
        <v>217</v>
      </c>
      <c r="H6" s="433" t="s">
        <v>225</v>
      </c>
      <c r="I6" s="376"/>
    </row>
    <row r="7" spans="1:12" s="134" customFormat="1" ht="6" customHeight="1" x14ac:dyDescent="0.2">
      <c r="A7" s="449"/>
      <c r="B7" s="449"/>
      <c r="C7" s="449"/>
      <c r="D7" s="449"/>
      <c r="E7" s="449"/>
      <c r="F7" s="449"/>
      <c r="G7" s="449"/>
      <c r="H7" s="449"/>
      <c r="I7" s="376"/>
    </row>
    <row r="8" spans="1:12" s="134" customFormat="1" ht="6" customHeight="1" x14ac:dyDescent="0.2">
      <c r="A8" s="144"/>
      <c r="B8" s="144"/>
      <c r="C8" s="144"/>
      <c r="D8" s="144"/>
      <c r="E8" s="144"/>
      <c r="F8" s="144"/>
      <c r="G8" s="144"/>
      <c r="H8" s="144"/>
      <c r="I8" s="376"/>
    </row>
    <row r="9" spans="1:12" s="134" customFormat="1" ht="14.25" x14ac:dyDescent="0.2">
      <c r="A9" s="668" t="s">
        <v>429</v>
      </c>
      <c r="B9" s="723">
        <f>'C4 calc LA rates'!C124</f>
        <v>5.7918594823968841E-2</v>
      </c>
      <c r="C9" s="723">
        <f>'C4 calc LA rates'!D124</f>
        <v>0.23615310022246305</v>
      </c>
      <c r="D9" s="723">
        <f>'C4 calc LA rates'!E124</f>
        <v>0.34682508563354025</v>
      </c>
      <c r="E9" s="723">
        <f>'C4 calc LA rates'!F124</f>
        <v>0.19543494870455794</v>
      </c>
      <c r="F9" s="723">
        <f>'C4 calc LA rates'!G124</f>
        <v>7.0697413578377929E-2</v>
      </c>
      <c r="G9" s="723">
        <f>'C4 calc LA rates'!K124</f>
        <v>0.18243823569693021</v>
      </c>
      <c r="H9" s="723">
        <f>'C4 calc LA rates'!M124</f>
        <v>0.12323285212057745</v>
      </c>
      <c r="I9" s="376"/>
    </row>
    <row r="10" spans="1:12" s="134" customFormat="1" ht="6" customHeight="1" x14ac:dyDescent="0.2">
      <c r="A10" s="144"/>
      <c r="B10" s="203"/>
      <c r="C10" s="203"/>
      <c r="D10" s="203"/>
      <c r="E10" s="203"/>
      <c r="F10" s="203"/>
      <c r="G10" s="203"/>
      <c r="H10" s="203"/>
      <c r="I10" s="376"/>
    </row>
    <row r="11" spans="1:12" s="134" customFormat="1" ht="12.75" x14ac:dyDescent="0.2">
      <c r="A11" s="376" t="s">
        <v>77</v>
      </c>
      <c r="B11" s="203">
        <f>'C4 calc LA rates'!C126</f>
        <v>4.4774031061984049E-2</v>
      </c>
      <c r="C11" s="203">
        <f>'C4 calc LA rates'!D126</f>
        <v>0.17626458241528864</v>
      </c>
      <c r="D11" s="203">
        <f>'C4 calc LA rates'!E126</f>
        <v>0.38795303726391017</v>
      </c>
      <c r="E11" s="203">
        <f>'C4 calc LA rates'!F126</f>
        <v>0.2766625054826411</v>
      </c>
      <c r="F11" s="203">
        <f>'C4 calc LA rates'!G126</f>
        <v>5.5674858824465122E-2</v>
      </c>
      <c r="G11" s="203">
        <f>'C4 calc LA rates'!K126</f>
        <v>0.18525107040767505</v>
      </c>
      <c r="H11" s="203">
        <f>'C4 calc LA rates'!M126</f>
        <v>0.13716582212126507</v>
      </c>
      <c r="I11" s="376"/>
    </row>
    <row r="12" spans="1:12" s="134" customFormat="1" ht="12.75" x14ac:dyDescent="0.2">
      <c r="A12" s="376" t="s">
        <v>76</v>
      </c>
      <c r="B12" s="203">
        <f>'C4 calc LA rates'!C127</f>
        <v>4.2049197561146542E-2</v>
      </c>
      <c r="C12" s="203">
        <f>'C4 calc LA rates'!D127</f>
        <v>5.3803214742080836E-2</v>
      </c>
      <c r="D12" s="203">
        <f>'C4 calc LA rates'!E127</f>
        <v>0.15600624024960999</v>
      </c>
      <c r="E12" s="203">
        <f>'C4 calc LA rates'!F127</f>
        <v>6.3963786656170044E-2</v>
      </c>
      <c r="F12" s="203">
        <f>'C4 calc LA rates'!G127</f>
        <v>3.497012968089757E-2</v>
      </c>
      <c r="G12" s="203">
        <f>'C4 calc LA rates'!K127</f>
        <v>7.2131729092145325E-2</v>
      </c>
      <c r="H12" s="203">
        <f>'C4 calc LA rates'!M127</f>
        <v>4.913061835489195E-2</v>
      </c>
      <c r="I12" s="376"/>
    </row>
    <row r="13" spans="1:12" s="134" customFormat="1" ht="12.75" x14ac:dyDescent="0.2">
      <c r="A13" s="376" t="s">
        <v>75</v>
      </c>
      <c r="B13" s="203">
        <f>'C4 calc LA rates'!C128</f>
        <v>4.5742166653960512E-2</v>
      </c>
      <c r="C13" s="203">
        <f>'C4 calc LA rates'!D128</f>
        <v>0.31017876091747615</v>
      </c>
      <c r="D13" s="203">
        <f>'C4 calc LA rates'!E128</f>
        <v>0.21720243266724587</v>
      </c>
      <c r="E13" s="203">
        <f>'C4 calc LA rates'!F128</f>
        <v>0.18108765774432686</v>
      </c>
      <c r="F13" s="203">
        <f>'C4 calc LA rates'!G128</f>
        <v>2.5166729583490626E-2</v>
      </c>
      <c r="G13" s="203">
        <f>'C4 calc LA rates'!K128</f>
        <v>0.15121314179668705</v>
      </c>
      <c r="H13" s="203">
        <f>'C4 calc LA rates'!M128</f>
        <v>9.5939695048826448E-2</v>
      </c>
      <c r="I13" s="376"/>
    </row>
    <row r="14" spans="1:12" s="134" customFormat="1" ht="12.75" x14ac:dyDescent="0.2">
      <c r="A14" s="376" t="s">
        <v>159</v>
      </c>
      <c r="B14" s="203">
        <f>'C4 calc LA rates'!C129</f>
        <v>6.1425061425061427E-2</v>
      </c>
      <c r="C14" s="203">
        <f>'C4 calc LA rates'!D129</f>
        <v>0.2635046113306983</v>
      </c>
      <c r="D14" s="203">
        <f>'C4 calc LA rates'!E129</f>
        <v>0.12658227848101267</v>
      </c>
      <c r="E14" s="203">
        <f>'C4 calc LA rates'!F129</f>
        <v>0.17756732761171945</v>
      </c>
      <c r="F14" s="203">
        <f>'C4 calc LA rates'!G129</f>
        <v>7.7718193829175414E-2</v>
      </c>
      <c r="G14" s="203">
        <f>'C4 calc LA rates'!K129</f>
        <v>0.13708781030011116</v>
      </c>
      <c r="H14" s="203">
        <f>'C4 calc LA rates'!M129</f>
        <v>9.3553907586993723E-2</v>
      </c>
      <c r="I14" s="376"/>
    </row>
    <row r="15" spans="1:12" s="691" customFormat="1" ht="12.75" x14ac:dyDescent="0.2">
      <c r="A15" s="693" t="s">
        <v>488</v>
      </c>
      <c r="B15" s="203">
        <f>'C4 calc LA rates'!C130</f>
        <v>4.4355118164806986E-2</v>
      </c>
      <c r="C15" s="203">
        <f>'C4 calc LA rates'!D130</f>
        <v>0.16426295213377576</v>
      </c>
      <c r="D15" s="203">
        <f>'C4 calc LA rates'!E130</f>
        <v>0.35550071247043613</v>
      </c>
      <c r="E15" s="203">
        <f>'C4 calc LA rates'!F130</f>
        <v>0.29080559336715756</v>
      </c>
      <c r="F15" s="203">
        <f>'C4 calc LA rates'!G130</f>
        <v>0.11616200727948579</v>
      </c>
      <c r="G15" s="203">
        <f>'C4 calc LA rates'!K130</f>
        <v>0.19319504937685972</v>
      </c>
      <c r="H15" s="203">
        <f>'C4 calc LA rates'!M130</f>
        <v>0.14250624226061184</v>
      </c>
      <c r="I15" s="693"/>
    </row>
    <row r="16" spans="1:12" s="134" customFormat="1" ht="12.75" x14ac:dyDescent="0.2">
      <c r="A16" s="376" t="s">
        <v>73</v>
      </c>
      <c r="B16" s="203">
        <f>'C4 calc LA rates'!C131</f>
        <v>0</v>
      </c>
      <c r="C16" s="203">
        <f>'C4 calc LA rates'!D131</f>
        <v>0.45288277303605645</v>
      </c>
      <c r="D16" s="203">
        <f>'C4 calc LA rates'!E131</f>
        <v>0.57750759878419455</v>
      </c>
      <c r="E16" s="203">
        <f>'C4 calc LA rates'!F131</f>
        <v>0.19221528111484862</v>
      </c>
      <c r="F16" s="203">
        <f>'C4 calc LA rates'!G131</f>
        <v>5.9092923622396216E-2</v>
      </c>
      <c r="G16" s="203">
        <f>'C4 calc LA rates'!K131</f>
        <v>0.25167031189142225</v>
      </c>
      <c r="H16" s="203">
        <f>'C4 calc LA rates'!M131</f>
        <v>0.1680015628052354</v>
      </c>
      <c r="I16" s="376"/>
    </row>
    <row r="17" spans="1:9" s="134" customFormat="1" ht="12.75" x14ac:dyDescent="0.2">
      <c r="A17" s="376" t="s">
        <v>113</v>
      </c>
      <c r="B17" s="203">
        <f>'C4 calc LA rates'!C132</f>
        <v>6.2227753578095832E-2</v>
      </c>
      <c r="C17" s="203">
        <f>'C4 calc LA rates'!D132</f>
        <v>0.23236741388737014</v>
      </c>
      <c r="D17" s="203">
        <f>'C4 calc LA rates'!E132</f>
        <v>0.23755938984746186</v>
      </c>
      <c r="E17" s="203">
        <f>'C4 calc LA rates'!F132</f>
        <v>9.4367949212885521E-2</v>
      </c>
      <c r="F17" s="203">
        <f>'C4 calc LA rates'!G132</f>
        <v>4.5768685065678064E-2</v>
      </c>
      <c r="G17" s="203">
        <f>'C4 calc LA rates'!K132</f>
        <v>0.12410189418680601</v>
      </c>
      <c r="H17" s="203">
        <f>'C4 calc LA rates'!M132</f>
        <v>7.6020272072552686E-2</v>
      </c>
      <c r="I17" s="376"/>
    </row>
    <row r="18" spans="1:9" s="134" customFormat="1" ht="12.75" x14ac:dyDescent="0.2">
      <c r="A18" s="376" t="s">
        <v>72</v>
      </c>
      <c r="B18" s="203">
        <f>'C4 calc LA rates'!C133</f>
        <v>4.0239829383123413E-2</v>
      </c>
      <c r="C18" s="203">
        <f>'C4 calc LA rates'!D133</f>
        <v>0.49956178790534617</v>
      </c>
      <c r="D18" s="203">
        <f>'C4 calc LA rates'!E133</f>
        <v>0.81612464449115862</v>
      </c>
      <c r="E18" s="203">
        <f>'C4 calc LA rates'!F133</f>
        <v>0.29585798816568049</v>
      </c>
      <c r="F18" s="203">
        <f>'C4 calc LA rates'!G133</f>
        <v>0.12074378169524269</v>
      </c>
      <c r="G18" s="203">
        <f>'C4 calc LA rates'!K133</f>
        <v>0.33395658564386632</v>
      </c>
      <c r="H18" s="203">
        <f>'C4 calc LA rates'!M133</f>
        <v>0.22682778640383447</v>
      </c>
      <c r="I18" s="376"/>
    </row>
    <row r="19" spans="1:9" s="134" customFormat="1" ht="12.75" x14ac:dyDescent="0.2">
      <c r="A19" s="376" t="s">
        <v>71</v>
      </c>
      <c r="B19" s="203">
        <f>'C4 calc LA rates'!C134</f>
        <v>6.8681318681318687E-2</v>
      </c>
      <c r="C19" s="203">
        <f>'C4 calc LA rates'!D134</f>
        <v>0.38230088495575221</v>
      </c>
      <c r="D19" s="203">
        <f>'C4 calc LA rates'!E134</f>
        <v>0.41991995275900529</v>
      </c>
      <c r="E19" s="203">
        <f>'C4 calc LA rates'!F134</f>
        <v>0.20840931589642056</v>
      </c>
      <c r="F19" s="203">
        <f>'C4 calc LA rates'!G134</f>
        <v>3.7502343896493533E-2</v>
      </c>
      <c r="G19" s="203">
        <f>'C4 calc LA rates'!K134</f>
        <v>0.21992466948102835</v>
      </c>
      <c r="H19" s="203">
        <f>'C4 calc LA rates'!M134</f>
        <v>0.14247113731269959</v>
      </c>
      <c r="I19" s="376"/>
    </row>
    <row r="20" spans="1:9" s="134" customFormat="1" ht="12.75" x14ac:dyDescent="0.2">
      <c r="A20" s="376" t="s">
        <v>70</v>
      </c>
      <c r="B20" s="203">
        <f>'C4 calc LA rates'!C135</f>
        <v>6.2058800713676206E-2</v>
      </c>
      <c r="C20" s="203">
        <f>'C4 calc LA rates'!D135</f>
        <v>6.1519532451553366E-2</v>
      </c>
      <c r="D20" s="203">
        <f>'C4 calc LA rates'!E135</f>
        <v>0.17677782241864201</v>
      </c>
      <c r="E20" s="203">
        <f>'C4 calc LA rates'!F135</f>
        <v>3.5225738272764637E-2</v>
      </c>
      <c r="F20" s="203">
        <f>'C4 calc LA rates'!G135</f>
        <v>4.027656575149359E-2</v>
      </c>
      <c r="G20" s="203">
        <f>'C4 calc LA rates'!K135</f>
        <v>7.1621480475686006E-2</v>
      </c>
      <c r="H20" s="203">
        <f>'C4 calc LA rates'!M135</f>
        <v>4.6855964764314501E-2</v>
      </c>
      <c r="I20" s="376"/>
    </row>
    <row r="21" spans="1:9" s="134" customFormat="1" ht="12.75" x14ac:dyDescent="0.2">
      <c r="A21" s="376" t="s">
        <v>69</v>
      </c>
      <c r="B21" s="203">
        <f>'C4 calc LA rates'!C136</f>
        <v>5.0530570995452245E-2</v>
      </c>
      <c r="C21" s="203">
        <f>'C4 calc LA rates'!D136</f>
        <v>0.269049678101278</v>
      </c>
      <c r="D21" s="203">
        <f>'C4 calc LA rates'!E136</f>
        <v>0.22798084960863288</v>
      </c>
      <c r="E21" s="203">
        <f>'C4 calc LA rates'!F136</f>
        <v>0.13480392156862744</v>
      </c>
      <c r="F21" s="203">
        <f>'C4 calc LA rates'!G136</f>
        <v>1.51952590791673E-2</v>
      </c>
      <c r="G21" s="203">
        <f>'C4 calc LA rates'!K136</f>
        <v>0.13554727211114875</v>
      </c>
      <c r="H21" s="203">
        <f>'C4 calc LA rates'!M136</f>
        <v>9.0116563816240572E-2</v>
      </c>
      <c r="I21" s="376"/>
    </row>
    <row r="22" spans="1:9" s="134" customFormat="1" ht="12.75" x14ac:dyDescent="0.2">
      <c r="A22" s="376" t="s">
        <v>68</v>
      </c>
      <c r="B22" s="203">
        <f>'C4 calc LA rates'!C137</f>
        <v>0</v>
      </c>
      <c r="C22" s="203">
        <f>'C4 calc LA rates'!D137</f>
        <v>0.19533634476864853</v>
      </c>
      <c r="D22" s="203">
        <f>'C4 calc LA rates'!E137</f>
        <v>0.21193924408336276</v>
      </c>
      <c r="E22" s="203">
        <f>'C4 calc LA rates'!F137</f>
        <v>4.0769178501053202E-2</v>
      </c>
      <c r="F22" s="203">
        <f>'C4 calc LA rates'!G137</f>
        <v>3.3046926635822871E-2</v>
      </c>
      <c r="G22" s="203">
        <f>'C4 calc LA rates'!K137</f>
        <v>8.658758334054896E-2</v>
      </c>
      <c r="H22" s="203">
        <f>'C4 calc LA rates'!M137</f>
        <v>5.410669840926307E-2</v>
      </c>
      <c r="I22" s="376"/>
    </row>
    <row r="23" spans="1:9" s="134" customFormat="1" ht="12.75" x14ac:dyDescent="0.2">
      <c r="A23" s="376" t="s">
        <v>67</v>
      </c>
      <c r="B23" s="203">
        <f>'C4 calc LA rates'!C138</f>
        <v>8.8431990272481067E-2</v>
      </c>
      <c r="C23" s="203">
        <f>'C4 calc LA rates'!D138</f>
        <v>0.23459159735551291</v>
      </c>
      <c r="D23" s="203">
        <f>'C4 calc LA rates'!E138</f>
        <v>0.24535417329274387</v>
      </c>
      <c r="E23" s="203">
        <f>'C4 calc LA rates'!F138</f>
        <v>8.8831462488896062E-2</v>
      </c>
      <c r="F23" s="203">
        <f>'C4 calc LA rates'!G138</f>
        <v>7.1432215929384146E-2</v>
      </c>
      <c r="G23" s="203">
        <f>'C4 calc LA rates'!K138</f>
        <v>0.14531645079100589</v>
      </c>
      <c r="H23" s="203">
        <f>'C4 calc LA rates'!M138</f>
        <v>9.765996575559642E-2</v>
      </c>
      <c r="I23" s="376"/>
    </row>
    <row r="24" spans="1:9" s="134" customFormat="1" ht="12.75" x14ac:dyDescent="0.2">
      <c r="A24" s="376" t="s">
        <v>24</v>
      </c>
      <c r="B24" s="203">
        <f>'C4 calc LA rates'!C139</f>
        <v>6.0888096377158266E-2</v>
      </c>
      <c r="C24" s="203">
        <f>'C4 calc LA rates'!D139</f>
        <v>0.32333991108152443</v>
      </c>
      <c r="D24" s="203">
        <f>'C4 calc LA rates'!E139</f>
        <v>0.33017102859281106</v>
      </c>
      <c r="E24" s="203">
        <f>'C4 calc LA rates'!F139</f>
        <v>0.1623200952277892</v>
      </c>
      <c r="F24" s="203">
        <f>'C4 calc LA rates'!G139</f>
        <v>2.1132266858265886E-2</v>
      </c>
      <c r="G24" s="203">
        <f>'C4 calc LA rates'!K139</f>
        <v>0.17524180405934517</v>
      </c>
      <c r="H24" s="203">
        <f>'C4 calc LA rates'!M139</f>
        <v>0.11545268890401633</v>
      </c>
      <c r="I24" s="376"/>
    </row>
    <row r="25" spans="1:9" s="134" customFormat="1" ht="12.75" x14ac:dyDescent="0.2">
      <c r="A25" s="376" t="s">
        <v>66</v>
      </c>
      <c r="B25" s="203">
        <f>'C4 calc LA rates'!C140</f>
        <v>6.0354751819025158E-2</v>
      </c>
      <c r="C25" s="203">
        <f>'C4 calc LA rates'!D140</f>
        <v>0.21188167223535165</v>
      </c>
      <c r="D25" s="203">
        <f>'C4 calc LA rates'!E140</f>
        <v>0.64167596631835244</v>
      </c>
      <c r="E25" s="203">
        <f>'C4 calc LA rates'!F140</f>
        <v>0.4839192669341798</v>
      </c>
      <c r="F25" s="203">
        <f>'C4 calc LA rates'!G140</f>
        <v>0.17509232140583217</v>
      </c>
      <c r="G25" s="203">
        <f>'C4 calc LA rates'!K140</f>
        <v>0.30771040404634475</v>
      </c>
      <c r="H25" s="203">
        <f>'C4 calc LA rates'!M140</f>
        <v>0.2217997465145754</v>
      </c>
      <c r="I25" s="376"/>
    </row>
    <row r="26" spans="1:9" s="134" customFormat="1" ht="12.75" x14ac:dyDescent="0.2">
      <c r="A26" s="376" t="s">
        <v>65</v>
      </c>
      <c r="B26" s="203">
        <f>'C4 calc LA rates'!C141</f>
        <v>6.4557779212395097E-2</v>
      </c>
      <c r="C26" s="203">
        <f>'C4 calc LA rates'!D141</f>
        <v>0.17848828185627813</v>
      </c>
      <c r="D26" s="203">
        <f>'C4 calc LA rates'!E141</f>
        <v>0.15843865903280399</v>
      </c>
      <c r="E26" s="203">
        <f>'C4 calc LA rates'!F141</f>
        <v>0.12737089851862107</v>
      </c>
      <c r="F26" s="203">
        <f>'C4 calc LA rates'!G141</f>
        <v>5.4135338345864661E-2</v>
      </c>
      <c r="G26" s="203">
        <f>'C4 calc LA rates'!K141</f>
        <v>0.11510440646751348</v>
      </c>
      <c r="H26" s="203">
        <f>'C4 calc LA rates'!M141</f>
        <v>7.5510554316114642E-2</v>
      </c>
      <c r="I26" s="376"/>
    </row>
    <row r="27" spans="1:9" s="134" customFormat="1" ht="12.75" x14ac:dyDescent="0.2">
      <c r="A27" s="376" t="s">
        <v>64</v>
      </c>
      <c r="B27" s="203">
        <f>'C4 calc LA rates'!C142</f>
        <v>6.2234208069702313E-2</v>
      </c>
      <c r="C27" s="203">
        <f>'C4 calc LA rates'!D142</f>
        <v>0.46250412950115627</v>
      </c>
      <c r="D27" s="203">
        <f>'C4 calc LA rates'!E142</f>
        <v>0.64226075786769432</v>
      </c>
      <c r="E27" s="203">
        <f>'C4 calc LA rates'!F142</f>
        <v>0.24420024420024419</v>
      </c>
      <c r="F27" s="203">
        <f>'C4 calc LA rates'!G142</f>
        <v>0.11106997408367271</v>
      </c>
      <c r="G27" s="203">
        <f>'C4 calc LA rates'!K142</f>
        <v>0.29246517355499113</v>
      </c>
      <c r="H27" s="203">
        <f>'C4 calc LA rates'!M142</f>
        <v>0.19026160971335587</v>
      </c>
      <c r="I27" s="376"/>
    </row>
    <row r="28" spans="1:9" s="134" customFormat="1" ht="12.75" x14ac:dyDescent="0.2">
      <c r="A28" s="376" t="s">
        <v>63</v>
      </c>
      <c r="B28" s="203">
        <f>'C4 calc LA rates'!C143</f>
        <v>9.9581756622186809E-2</v>
      </c>
      <c r="C28" s="203">
        <f>'C4 calc LA rates'!D143</f>
        <v>0.14064697609001406</v>
      </c>
      <c r="D28" s="203">
        <f>'C4 calc LA rates'!E143</f>
        <v>0.18065215427693976</v>
      </c>
      <c r="E28" s="203">
        <f>'C4 calc LA rates'!F143</f>
        <v>9.1897687241537754E-2</v>
      </c>
      <c r="F28" s="203">
        <f>'C4 calc LA rates'!G143</f>
        <v>0.12525722465777936</v>
      </c>
      <c r="G28" s="203">
        <f>'C4 calc LA rates'!K143</f>
        <v>0.12657770062565549</v>
      </c>
      <c r="H28" s="203">
        <f>'C4 calc LA rates'!M143</f>
        <v>8.5826954302945957E-2</v>
      </c>
      <c r="I28" s="376"/>
    </row>
    <row r="29" spans="1:9" s="134" customFormat="1" ht="12.75" x14ac:dyDescent="0.2">
      <c r="A29" s="376" t="s">
        <v>62</v>
      </c>
      <c r="B29" s="203">
        <f>'C4 calc LA rates'!C144</f>
        <v>7.2169598556608025E-2</v>
      </c>
      <c r="C29" s="203">
        <f>'C4 calc LA rates'!D144</f>
        <v>0.18516803999629664</v>
      </c>
      <c r="D29" s="203">
        <f>'C4 calc LA rates'!E144</f>
        <v>0.10303967027305512</v>
      </c>
      <c r="E29" s="203">
        <f>'C4 calc LA rates'!F144</f>
        <v>0.11130434782608696</v>
      </c>
      <c r="F29" s="203">
        <f>'C4 calc LA rates'!G144</f>
        <v>6.4412238325281798E-2</v>
      </c>
      <c r="G29" s="203">
        <f>'C4 calc LA rates'!K144</f>
        <v>0.10608848442654201</v>
      </c>
      <c r="H29" s="203">
        <f>'C4 calc LA rates'!M144</f>
        <v>6.964229186451408E-2</v>
      </c>
      <c r="I29" s="376"/>
    </row>
    <row r="30" spans="1:9" s="691" customFormat="1" ht="12.75" x14ac:dyDescent="0.2">
      <c r="A30" s="693" t="s">
        <v>487</v>
      </c>
      <c r="B30" s="203">
        <f>'C4 calc LA rates'!C145</f>
        <v>0</v>
      </c>
      <c r="C30" s="203">
        <f>'C4 calc LA rates'!D145</f>
        <v>7.7429345722028656E-2</v>
      </c>
      <c r="D30" s="203">
        <f>'C4 calc LA rates'!E145</f>
        <v>6.1050061050061048E-2</v>
      </c>
      <c r="E30" s="203">
        <f>'C4 calc LA rates'!F145</f>
        <v>0.14319809069212411</v>
      </c>
      <c r="F30" s="203">
        <f>'C4 calc LA rates'!G145</f>
        <v>4.9950049950049952E-2</v>
      </c>
      <c r="G30" s="203">
        <f>'C4 calc LA rates'!K145</f>
        <v>7.1925197794293932E-2</v>
      </c>
      <c r="H30" s="203">
        <f>'C4 calc LA rates'!M145</f>
        <v>4.4036697247706424E-2</v>
      </c>
      <c r="I30" s="693"/>
    </row>
    <row r="31" spans="1:9" s="134" customFormat="1" ht="12.75" x14ac:dyDescent="0.2">
      <c r="A31" s="376" t="s">
        <v>61</v>
      </c>
      <c r="B31" s="203">
        <f>'C4 calc LA rates'!C146</f>
        <v>4.9504950495049507E-2</v>
      </c>
      <c r="C31" s="203">
        <f>'C4 calc LA rates'!D146</f>
        <v>0.27915416288645406</v>
      </c>
      <c r="D31" s="203">
        <f>'C4 calc LA rates'!E146</f>
        <v>0.50003125195324705</v>
      </c>
      <c r="E31" s="203">
        <f>'C4 calc LA rates'!F146</f>
        <v>0.21008403361344538</v>
      </c>
      <c r="F31" s="203">
        <f>'C4 calc LA rates'!G146</f>
        <v>6.4068339562199678E-2</v>
      </c>
      <c r="G31" s="203">
        <f>'C4 calc LA rates'!K146</f>
        <v>0.2135512174740605</v>
      </c>
      <c r="H31" s="203">
        <f>'C4 calc LA rates'!M146</f>
        <v>0.13481828839390386</v>
      </c>
      <c r="I31" s="376"/>
    </row>
    <row r="32" spans="1:9" s="134" customFormat="1" ht="12.75" x14ac:dyDescent="0.2">
      <c r="A32" s="376" t="s">
        <v>60</v>
      </c>
      <c r="B32" s="203">
        <f>'C4 calc LA rates'!C147</f>
        <v>8.1017966925606449E-2</v>
      </c>
      <c r="C32" s="203">
        <f>'C4 calc LA rates'!D147</f>
        <v>0.30640668523676878</v>
      </c>
      <c r="D32" s="203">
        <f>'C4 calc LA rates'!E147</f>
        <v>0.26609308823203315</v>
      </c>
      <c r="E32" s="203">
        <f>'C4 calc LA rates'!F147</f>
        <v>0.14103028339463702</v>
      </c>
      <c r="F32" s="203">
        <f>'C4 calc LA rates'!G147</f>
        <v>8.2384298521928759E-2</v>
      </c>
      <c r="G32" s="203">
        <f>'C4 calc LA rates'!K147</f>
        <v>0.17598399170999268</v>
      </c>
      <c r="H32" s="203">
        <f>'C4 calc LA rates'!M147</f>
        <v>0.11834319526627218</v>
      </c>
      <c r="I32" s="376"/>
    </row>
    <row r="33" spans="1:9" s="134" customFormat="1" ht="12.75" x14ac:dyDescent="0.2">
      <c r="A33" s="376" t="s">
        <v>59</v>
      </c>
      <c r="B33" s="203">
        <f>'C4 calc LA rates'!C148</f>
        <v>0</v>
      </c>
      <c r="C33" s="203">
        <f>'C4 calc LA rates'!D148</f>
        <v>0.17889087656529518</v>
      </c>
      <c r="D33" s="203">
        <f>'C4 calc LA rates'!E148</f>
        <v>8.0289040545965473E-2</v>
      </c>
      <c r="E33" s="203">
        <f>'C4 calc LA rates'!F148</f>
        <v>0</v>
      </c>
      <c r="F33" s="203">
        <f>'C4 calc LA rates'!G148</f>
        <v>6.5146579804560262E-2</v>
      </c>
      <c r="G33" s="203">
        <f>'C4 calc LA rates'!K148</f>
        <v>5.8784627819825117E-2</v>
      </c>
      <c r="H33" s="203">
        <f>'C4 calc LA rates'!M148</f>
        <v>3.7071362372567189E-2</v>
      </c>
      <c r="I33" s="376"/>
    </row>
    <row r="34" spans="1:9" s="134" customFormat="1" ht="12.75" x14ac:dyDescent="0.2">
      <c r="A34" s="376" t="s">
        <v>160</v>
      </c>
      <c r="B34" s="203">
        <f>'C4 calc LA rates'!C149</f>
        <v>7.1153276015416544E-2</v>
      </c>
      <c r="C34" s="203">
        <f>'C4 calc LA rates'!D149</f>
        <v>0.15961691939345571</v>
      </c>
      <c r="D34" s="203">
        <f>'C4 calc LA rates'!E149</f>
        <v>0.12745495625977638</v>
      </c>
      <c r="E34" s="203">
        <f>'C4 calc LA rates'!F149</f>
        <v>5.244526025960404E-2</v>
      </c>
      <c r="F34" s="203">
        <f>'C4 calc LA rates'!G149</f>
        <v>3.9236843395948795E-2</v>
      </c>
      <c r="G34" s="203">
        <f>'C4 calc LA rates'!K149</f>
        <v>8.5392538826919995E-2</v>
      </c>
      <c r="H34" s="203">
        <f>'C4 calc LA rates'!M149</f>
        <v>5.5059423890418319E-2</v>
      </c>
      <c r="I34" s="376"/>
    </row>
    <row r="35" spans="1:9" s="134" customFormat="1" ht="12.75" x14ac:dyDescent="0.2">
      <c r="A35" s="376" t="s">
        <v>57</v>
      </c>
      <c r="B35" s="203">
        <f>'C4 calc LA rates'!C150</f>
        <v>6.6262779250283982E-2</v>
      </c>
      <c r="C35" s="203">
        <f>'C4 calc LA rates'!D150</f>
        <v>0.25239541949053518</v>
      </c>
      <c r="D35" s="203">
        <f>'C4 calc LA rates'!E150</f>
        <v>0.44514513586200499</v>
      </c>
      <c r="E35" s="203">
        <f>'C4 calc LA rates'!F150</f>
        <v>0.2290212918232242</v>
      </c>
      <c r="F35" s="203">
        <f>'C4 calc LA rates'!G150</f>
        <v>7.1364852809991081E-2</v>
      </c>
      <c r="G35" s="203">
        <f>'C4 calc LA rates'!K150</f>
        <v>0.21318608349205795</v>
      </c>
      <c r="H35" s="203">
        <f>'C4 calc LA rates'!M150</f>
        <v>0.14922803191184067</v>
      </c>
      <c r="I35" s="376"/>
    </row>
    <row r="36" spans="1:9" s="134" customFormat="1" ht="12.75" x14ac:dyDescent="0.2">
      <c r="A36" s="376" t="s">
        <v>56</v>
      </c>
      <c r="B36" s="203">
        <f>'C4 calc LA rates'!C151</f>
        <v>8.5609108809177298E-2</v>
      </c>
      <c r="C36" s="203">
        <f>'C4 calc LA rates'!D151</f>
        <v>0.21621621621621623</v>
      </c>
      <c r="D36" s="203">
        <f>'C4 calc LA rates'!E151</f>
        <v>0.22951572182694516</v>
      </c>
      <c r="E36" s="203">
        <f>'C4 calc LA rates'!F151</f>
        <v>0.13090433075160904</v>
      </c>
      <c r="F36" s="203">
        <f>'C4 calc LA rates'!G151</f>
        <v>2.4076080414108584E-2</v>
      </c>
      <c r="G36" s="203">
        <f>'C4 calc LA rates'!K151</f>
        <v>0.12880143112701253</v>
      </c>
      <c r="H36" s="203">
        <f>'C4 calc LA rates'!M151</f>
        <v>8.5934759733426874E-2</v>
      </c>
      <c r="I36" s="376"/>
    </row>
    <row r="37" spans="1:9" s="134" customFormat="1" ht="12.75" x14ac:dyDescent="0.2">
      <c r="A37" s="376" t="s">
        <v>55</v>
      </c>
      <c r="B37" s="203">
        <f>'C4 calc LA rates'!C152</f>
        <v>0</v>
      </c>
      <c r="C37" s="203">
        <f>'C4 calc LA rates'!D152</f>
        <v>7.4404761904761904E-2</v>
      </c>
      <c r="D37" s="203">
        <f>'C4 calc LA rates'!E152</f>
        <v>0.33079722130334105</v>
      </c>
      <c r="E37" s="203">
        <f>'C4 calc LA rates'!F152</f>
        <v>0</v>
      </c>
      <c r="F37" s="203">
        <f>'C4 calc LA rates'!G152</f>
        <v>0.12915724895059735</v>
      </c>
      <c r="G37" s="203">
        <f>'C4 calc LA rates'!K152</f>
        <v>0.10693757519048255</v>
      </c>
      <c r="H37" s="203">
        <f>'C4 calc LA rates'!M152</f>
        <v>6.890611541774333E-2</v>
      </c>
      <c r="I37" s="376"/>
    </row>
    <row r="38" spans="1:9" s="134" customFormat="1" ht="12.75" x14ac:dyDescent="0.2">
      <c r="A38" s="376" t="s">
        <v>54</v>
      </c>
      <c r="B38" s="203">
        <f>'C4 calc LA rates'!C153</f>
        <v>4.8278081750885098E-2</v>
      </c>
      <c r="C38" s="203">
        <f>'C4 calc LA rates'!D153</f>
        <v>0.48141214228403317</v>
      </c>
      <c r="D38" s="203">
        <f>'C4 calc LA rates'!E153</f>
        <v>0.44150110375275936</v>
      </c>
      <c r="E38" s="203">
        <f>'C4 calc LA rates'!F153</f>
        <v>0.12907768129547054</v>
      </c>
      <c r="F38" s="203">
        <f>'C4 calc LA rates'!G153</f>
        <v>2.4714241581711462E-2</v>
      </c>
      <c r="G38" s="203">
        <f>'C4 calc LA rates'!K153</f>
        <v>0.20414618016619224</v>
      </c>
      <c r="H38" s="203">
        <f>'C4 calc LA rates'!M153</f>
        <v>0.12618857193637253</v>
      </c>
      <c r="I38" s="376"/>
    </row>
    <row r="39" spans="1:9" s="134" customFormat="1" ht="12.75" x14ac:dyDescent="0.2">
      <c r="A39" s="376" t="s">
        <v>53</v>
      </c>
      <c r="B39" s="203">
        <f>'C4 calc LA rates'!C154</f>
        <v>6.0073180055704223E-2</v>
      </c>
      <c r="C39" s="203">
        <f>'C4 calc LA rates'!D154</f>
        <v>0.28359511343804539</v>
      </c>
      <c r="D39" s="203">
        <f>'C4 calc LA rates'!E154</f>
        <v>0.39015825794337827</v>
      </c>
      <c r="E39" s="203">
        <f>'C4 calc LA rates'!F154</f>
        <v>0.15149099027268378</v>
      </c>
      <c r="F39" s="203">
        <f>'C4 calc LA rates'!G154</f>
        <v>5.7145578360874326E-2</v>
      </c>
      <c r="G39" s="203">
        <f>'C4 calc LA rates'!K154</f>
        <v>0.18695300505160581</v>
      </c>
      <c r="H39" s="203">
        <f>'C4 calc LA rates'!M154</f>
        <v>0.12369172216936251</v>
      </c>
      <c r="I39" s="376"/>
    </row>
    <row r="40" spans="1:9" s="134" customFormat="1" ht="12.75" x14ac:dyDescent="0.2">
      <c r="A40" s="376" t="s">
        <v>52</v>
      </c>
      <c r="B40" s="203">
        <f>'C4 calc LA rates'!C155</f>
        <v>8.5849191586779228E-2</v>
      </c>
      <c r="C40" s="203">
        <f>'C4 calc LA rates'!D155</f>
        <v>0.1195695496213631</v>
      </c>
      <c r="D40" s="203">
        <f>'C4 calc LA rates'!E155</f>
        <v>0.17962996227770792</v>
      </c>
      <c r="E40" s="203">
        <f>'C4 calc LA rates'!F155</f>
        <v>0.21598272138228941</v>
      </c>
      <c r="F40" s="203">
        <f>'C4 calc LA rates'!G155</f>
        <v>7.1212390956026342E-2</v>
      </c>
      <c r="G40" s="203">
        <f>'C4 calc LA rates'!K155</f>
        <v>0.13604990708786832</v>
      </c>
      <c r="H40" s="203">
        <f>'C4 calc LA rates'!M155</f>
        <v>8.9597902097902096E-2</v>
      </c>
      <c r="I40" s="376"/>
    </row>
    <row r="41" spans="1:9" s="134" customFormat="1" ht="12.75" x14ac:dyDescent="0.2">
      <c r="A41" s="376" t="s">
        <v>51</v>
      </c>
      <c r="B41" s="203">
        <f>'C4 calc LA rates'!C156</f>
        <v>9.0678273485672839E-2</v>
      </c>
      <c r="C41" s="203">
        <f>'C4 calc LA rates'!D156</f>
        <v>0.32324683487474187</v>
      </c>
      <c r="D41" s="203">
        <f>'C4 calc LA rates'!E156</f>
        <v>0.52253429131286744</v>
      </c>
      <c r="E41" s="203">
        <f>'C4 calc LA rates'!F156</f>
        <v>0.20839121978327313</v>
      </c>
      <c r="F41" s="203">
        <f>'C4 calc LA rates'!G156</f>
        <v>8.3507306889352817E-2</v>
      </c>
      <c r="G41" s="203">
        <f>'C4 calc LA rates'!K156</f>
        <v>0.23965031306431742</v>
      </c>
      <c r="H41" s="203">
        <f>'C4 calc LA rates'!M156</f>
        <v>0.15828781629695687</v>
      </c>
      <c r="I41" s="376"/>
    </row>
    <row r="42" spans="1:9" s="134" customFormat="1" ht="12.75" x14ac:dyDescent="0.2">
      <c r="A42" s="376" t="s">
        <v>50</v>
      </c>
      <c r="B42" s="203">
        <f>'C4 calc LA rates'!C157</f>
        <v>4.7109812974042493E-2</v>
      </c>
      <c r="C42" s="203">
        <f>'C4 calc LA rates'!D157</f>
        <v>0.23531541315956195</v>
      </c>
      <c r="D42" s="203">
        <f>'C4 calc LA rates'!E157</f>
        <v>0.16917747522758397</v>
      </c>
      <c r="E42" s="203">
        <f>'C4 calc LA rates'!F157</f>
        <v>0.14902072097644053</v>
      </c>
      <c r="F42" s="203">
        <f>'C4 calc LA rates'!G157</f>
        <v>3.834355828220859E-2</v>
      </c>
      <c r="G42" s="203">
        <f>'C4 calc LA rates'!K157</f>
        <v>0.13140043857029496</v>
      </c>
      <c r="H42" s="203">
        <f>'C4 calc LA rates'!M157</f>
        <v>8.916478555304741E-2</v>
      </c>
      <c r="I42" s="376"/>
    </row>
    <row r="43" spans="1:9" ht="6" customHeight="1" thickBot="1" x14ac:dyDescent="0.25">
      <c r="A43" s="440"/>
      <c r="B43" s="35"/>
      <c r="C43" s="441"/>
      <c r="D43" s="441"/>
      <c r="E43" s="441"/>
      <c r="F43" s="441"/>
      <c r="G43" s="441"/>
      <c r="H43" s="16"/>
      <c r="I43" s="35"/>
    </row>
    <row r="44" spans="1:9" ht="12" customHeight="1" x14ac:dyDescent="0.2">
      <c r="A44" s="450"/>
      <c r="B44" s="451"/>
      <c r="C44" s="451"/>
      <c r="D44" s="451"/>
      <c r="E44" s="451"/>
      <c r="F44" s="451"/>
      <c r="G44" s="451"/>
      <c r="H44" s="451"/>
      <c r="I44" s="35"/>
    </row>
    <row r="45" spans="1:9" s="146" customFormat="1" ht="10.5" customHeight="1" x14ac:dyDescent="0.2">
      <c r="A45" s="452" t="s">
        <v>202</v>
      </c>
      <c r="B45" s="453"/>
      <c r="C45" s="453"/>
      <c r="D45" s="453"/>
      <c r="E45" s="453"/>
      <c r="F45" s="453"/>
      <c r="G45" s="453"/>
      <c r="H45" s="141"/>
      <c r="I45" s="454"/>
    </row>
    <row r="46" spans="1:9" s="146" customFormat="1" ht="10.5" customHeight="1" x14ac:dyDescent="0.2">
      <c r="A46" s="952" t="s">
        <v>222</v>
      </c>
      <c r="B46" s="952"/>
      <c r="C46" s="952"/>
      <c r="D46" s="952"/>
      <c r="E46" s="952"/>
      <c r="F46" s="952"/>
      <c r="G46" s="952"/>
      <c r="H46" s="952"/>
      <c r="I46" s="454"/>
    </row>
    <row r="47" spans="1:9" s="146" customFormat="1" ht="10.5" customHeight="1" x14ac:dyDescent="0.2">
      <c r="A47" s="952"/>
      <c r="B47" s="952"/>
      <c r="C47" s="952"/>
      <c r="D47" s="952"/>
      <c r="E47" s="952"/>
      <c r="F47" s="952"/>
      <c r="G47" s="952"/>
      <c r="H47" s="952"/>
      <c r="I47" s="454"/>
    </row>
    <row r="48" spans="1:9" s="146" customFormat="1" ht="10.5" customHeight="1" x14ac:dyDescent="0.2">
      <c r="A48" s="985" t="s">
        <v>1</v>
      </c>
      <c r="B48" s="985"/>
      <c r="C48" s="985"/>
      <c r="D48" s="985"/>
      <c r="E48" s="985"/>
      <c r="F48" s="985"/>
      <c r="G48" s="985"/>
      <c r="H48" s="985"/>
      <c r="I48" s="454"/>
    </row>
    <row r="49" spans="1:9" s="146" customFormat="1" ht="10.5" customHeight="1" x14ac:dyDescent="0.2">
      <c r="A49" s="985"/>
      <c r="B49" s="985"/>
      <c r="C49" s="985"/>
      <c r="D49" s="985"/>
      <c r="E49" s="985"/>
      <c r="F49" s="985"/>
      <c r="G49" s="985"/>
      <c r="H49" s="985"/>
      <c r="I49" s="454"/>
    </row>
    <row r="50" spans="1:9" s="146" customFormat="1" ht="10.5" customHeight="1" x14ac:dyDescent="0.2">
      <c r="A50" s="985" t="s">
        <v>407</v>
      </c>
      <c r="B50" s="985"/>
      <c r="C50" s="985"/>
      <c r="D50" s="985"/>
      <c r="E50" s="985"/>
      <c r="F50" s="985"/>
      <c r="G50" s="985"/>
      <c r="H50" s="985"/>
      <c r="I50" s="454"/>
    </row>
    <row r="51" spans="1:9" s="146" customFormat="1" ht="10.5" customHeight="1" x14ac:dyDescent="0.2">
      <c r="A51" s="985"/>
      <c r="B51" s="985"/>
      <c r="C51" s="985"/>
      <c r="D51" s="985"/>
      <c r="E51" s="985"/>
      <c r="F51" s="985"/>
      <c r="G51" s="985"/>
      <c r="H51" s="985"/>
      <c r="I51" s="454"/>
    </row>
    <row r="52" spans="1:9" s="146" customFormat="1" ht="10.5" customHeight="1" x14ac:dyDescent="0.2">
      <c r="A52" s="509" t="s">
        <v>223</v>
      </c>
      <c r="B52" s="453"/>
      <c r="C52" s="453"/>
      <c r="D52" s="453"/>
      <c r="E52" s="453"/>
      <c r="F52" s="453"/>
      <c r="G52" s="453"/>
      <c r="H52" s="141"/>
      <c r="I52" s="454"/>
    </row>
    <row r="53" spans="1:9" s="146" customFormat="1" ht="10.5" customHeight="1" x14ac:dyDescent="0.2">
      <c r="A53" s="960" t="s">
        <v>1010</v>
      </c>
      <c r="B53" s="960"/>
      <c r="C53" s="960"/>
      <c r="D53" s="960"/>
      <c r="E53" s="960"/>
      <c r="F53" s="960"/>
      <c r="G53" s="960"/>
      <c r="H53" s="960"/>
      <c r="I53" s="454"/>
    </row>
    <row r="54" spans="1:9" s="146" customFormat="1" ht="10.5" customHeight="1" x14ac:dyDescent="0.2">
      <c r="A54" s="960"/>
      <c r="B54" s="960"/>
      <c r="C54" s="960"/>
      <c r="D54" s="960"/>
      <c r="E54" s="960"/>
      <c r="F54" s="960"/>
      <c r="G54" s="960"/>
      <c r="H54" s="960"/>
      <c r="I54" s="454"/>
    </row>
    <row r="55" spans="1:9" s="146" customFormat="1" ht="10.5" customHeight="1" x14ac:dyDescent="0.2">
      <c r="A55" s="1001" t="s">
        <v>1011</v>
      </c>
      <c r="B55" s="1001"/>
      <c r="C55" s="1001"/>
      <c r="D55" s="1001"/>
      <c r="E55" s="1001"/>
      <c r="F55" s="1001"/>
      <c r="G55" s="1001"/>
      <c r="H55" s="731"/>
      <c r="I55" s="454"/>
    </row>
    <row r="56" spans="1:9" s="146" customFormat="1" ht="10.5" customHeight="1" x14ac:dyDescent="0.2">
      <c r="A56" s="1001"/>
      <c r="B56" s="1001"/>
      <c r="C56" s="1001"/>
      <c r="D56" s="1001"/>
      <c r="E56" s="1001"/>
      <c r="F56" s="1001"/>
      <c r="G56" s="1001"/>
      <c r="H56" s="454"/>
      <c r="I56" s="454"/>
    </row>
    <row r="57" spans="1:9" s="146" customFormat="1" ht="10.5" customHeight="1" x14ac:dyDescent="0.2">
      <c r="A57" s="813"/>
      <c r="B57" s="813"/>
      <c r="C57" s="813"/>
      <c r="D57" s="813"/>
      <c r="E57" s="813"/>
      <c r="F57" s="813"/>
      <c r="G57" s="813"/>
      <c r="H57" s="454"/>
      <c r="I57" s="454"/>
    </row>
    <row r="58" spans="1:9" s="146" customFormat="1" ht="10.5" customHeight="1" x14ac:dyDescent="0.2">
      <c r="A58" s="455" t="s">
        <v>433</v>
      </c>
      <c r="B58" s="454"/>
      <c r="C58" s="454"/>
      <c r="D58" s="454"/>
      <c r="E58" s="454"/>
      <c r="F58" s="454"/>
      <c r="G58" s="454"/>
      <c r="H58" s="454"/>
      <c r="I58" s="454"/>
    </row>
    <row r="59" spans="1:9" x14ac:dyDescent="0.2">
      <c r="A59" s="35"/>
      <c r="B59" s="35"/>
      <c r="C59" s="35"/>
      <c r="D59" s="35"/>
      <c r="E59" s="35"/>
      <c r="F59" s="35"/>
      <c r="G59" s="35"/>
      <c r="H59" s="35"/>
      <c r="I59" s="35"/>
    </row>
  </sheetData>
  <mergeCells count="7">
    <mergeCell ref="A1:H1"/>
    <mergeCell ref="B4:H4"/>
    <mergeCell ref="A55:G56"/>
    <mergeCell ref="A53:H54"/>
    <mergeCell ref="A50:H51"/>
    <mergeCell ref="A48:H49"/>
    <mergeCell ref="A46:H47"/>
  </mergeCells>
  <phoneticPr fontId="33" type="noConversion"/>
  <hyperlinks>
    <hyperlink ref="J1:L1" location="Contents!A1" display="Back to contents"/>
  </hyperlinks>
  <pageMargins left="0.75" right="0.75" top="1" bottom="1" header="0.5" footer="0.5"/>
  <pageSetup paperSize="9" scale="82"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2"/>
  <sheetViews>
    <sheetView showGridLines="0" zoomScaleNormal="100" workbookViewId="0">
      <selection sqref="A1:N1"/>
    </sheetView>
  </sheetViews>
  <sheetFormatPr defaultColWidth="9.1640625" defaultRowHeight="11.25" customHeight="1" x14ac:dyDescent="0.2"/>
  <cols>
    <col min="1" max="1" width="22.6640625" style="22" customWidth="1"/>
    <col min="2" max="2" width="16" style="22" customWidth="1"/>
    <col min="3" max="3" width="3.83203125" style="22" customWidth="1"/>
    <col min="4" max="4" width="12.5" style="22" customWidth="1"/>
    <col min="5" max="5" width="3" style="22" customWidth="1"/>
    <col min="6" max="8" width="12.83203125" style="22" customWidth="1"/>
    <col min="9" max="9" width="5.83203125" style="22" customWidth="1"/>
    <col min="10" max="10" width="12.1640625" style="22" customWidth="1"/>
    <col min="11" max="11" width="2.6640625" style="22" customWidth="1"/>
    <col min="12" max="13" width="16.83203125" style="22" customWidth="1"/>
    <col min="14" max="14" width="3.83203125" style="22" customWidth="1"/>
    <col min="15" max="16384" width="9.1640625" style="22"/>
  </cols>
  <sheetData>
    <row r="1" spans="1:17" s="517" customFormat="1" ht="17.25" customHeight="1" x14ac:dyDescent="0.25">
      <c r="A1" s="947" t="s">
        <v>1049</v>
      </c>
      <c r="B1" s="947"/>
      <c r="C1" s="947"/>
      <c r="D1" s="947"/>
      <c r="E1" s="947"/>
      <c r="F1" s="947"/>
      <c r="G1" s="947"/>
      <c r="H1" s="947"/>
      <c r="I1" s="947"/>
      <c r="J1" s="947"/>
      <c r="K1" s="947"/>
      <c r="L1" s="947"/>
      <c r="M1" s="947"/>
      <c r="N1" s="518"/>
      <c r="O1" s="824" t="s">
        <v>350</v>
      </c>
      <c r="P1" s="824"/>
      <c r="Q1" s="812"/>
    </row>
    <row r="2" spans="1:17" s="517" customFormat="1" ht="18" customHeight="1" x14ac:dyDescent="0.25">
      <c r="A2" s="947"/>
      <c r="B2" s="947"/>
      <c r="C2" s="947"/>
      <c r="D2" s="947"/>
      <c r="E2" s="947"/>
      <c r="F2" s="947"/>
      <c r="G2" s="947"/>
      <c r="H2" s="947"/>
      <c r="I2" s="947"/>
      <c r="J2" s="947"/>
      <c r="K2" s="947"/>
      <c r="L2" s="947"/>
      <c r="M2" s="947"/>
      <c r="N2" s="518"/>
    </row>
    <row r="3" spans="1:17" s="517" customFormat="1" ht="15" customHeight="1" x14ac:dyDescent="0.25">
      <c r="A3" s="525"/>
      <c r="B3" s="525"/>
      <c r="C3" s="525"/>
      <c r="D3" s="525"/>
      <c r="E3" s="525"/>
      <c r="F3" s="525"/>
      <c r="G3" s="525"/>
      <c r="H3" s="525"/>
      <c r="I3" s="525"/>
      <c r="J3" s="525"/>
      <c r="K3" s="525"/>
      <c r="L3" s="525"/>
      <c r="M3" s="525"/>
      <c r="N3" s="518"/>
    </row>
    <row r="4" spans="1:17" s="517" customFormat="1" ht="12.75" customHeight="1" x14ac:dyDescent="0.25">
      <c r="A4" s="395"/>
      <c r="B4" s="466"/>
      <c r="C4" s="414"/>
      <c r="D4" s="414"/>
      <c r="E4" s="414"/>
      <c r="F4" s="414"/>
      <c r="G4" s="514"/>
      <c r="H4" s="514"/>
      <c r="I4" s="514"/>
      <c r="J4" s="514"/>
      <c r="K4" s="514"/>
      <c r="L4" s="514"/>
      <c r="M4" s="514"/>
      <c r="N4" s="518"/>
    </row>
    <row r="5" spans="1:17" s="517" customFormat="1" ht="15.6" customHeight="1" x14ac:dyDescent="0.25">
      <c r="A5" s="395"/>
      <c r="B5" s="1008" t="s">
        <v>420</v>
      </c>
      <c r="C5" s="410"/>
      <c r="D5" s="950" t="s">
        <v>397</v>
      </c>
      <c r="E5" s="950"/>
      <c r="F5" s="950"/>
      <c r="G5" s="950"/>
      <c r="H5" s="950"/>
      <c r="I5" s="514"/>
      <c r="J5" s="990" t="s">
        <v>418</v>
      </c>
      <c r="K5" s="990"/>
      <c r="L5" s="990"/>
      <c r="M5" s="990"/>
      <c r="N5" s="518"/>
    </row>
    <row r="6" spans="1:17" s="517" customFormat="1" ht="18" customHeight="1" x14ac:dyDescent="0.25">
      <c r="A6" s="395"/>
      <c r="B6" s="1008"/>
      <c r="C6" s="410"/>
      <c r="D6" s="463"/>
      <c r="E6" s="514"/>
      <c r="F6" s="514"/>
      <c r="G6" s="409"/>
      <c r="H6" s="409"/>
      <c r="I6" s="409"/>
      <c r="J6" s="989" t="s">
        <v>395</v>
      </c>
      <c r="K6" s="989"/>
      <c r="L6" s="989"/>
      <c r="M6" s="989"/>
      <c r="N6" s="518"/>
    </row>
    <row r="7" spans="1:17" s="517" customFormat="1" ht="18" customHeight="1" x14ac:dyDescent="0.25">
      <c r="A7" s="578" t="s">
        <v>970</v>
      </c>
      <c r="B7" s="1008"/>
      <c r="C7" s="410"/>
      <c r="D7" s="463"/>
      <c r="E7" s="514"/>
      <c r="F7" s="951" t="s">
        <v>2</v>
      </c>
      <c r="G7" s="951"/>
      <c r="H7" s="951"/>
      <c r="I7" s="409"/>
      <c r="J7" s="516"/>
      <c r="K7" s="409"/>
      <c r="L7" s="951" t="s">
        <v>248</v>
      </c>
      <c r="M7" s="951"/>
      <c r="N7" s="518"/>
    </row>
    <row r="8" spans="1:17" s="517" customFormat="1" ht="18" customHeight="1" x14ac:dyDescent="0.25">
      <c r="A8" s="395"/>
      <c r="B8" s="1008"/>
      <c r="C8" s="465"/>
      <c r="D8" s="466" t="s">
        <v>245</v>
      </c>
      <c r="E8" s="466"/>
      <c r="F8" s="466" t="s">
        <v>247</v>
      </c>
      <c r="G8" s="466" t="s">
        <v>246</v>
      </c>
      <c r="H8" s="467" t="s">
        <v>3</v>
      </c>
      <c r="I8" s="466"/>
      <c r="J8" s="466" t="s">
        <v>245</v>
      </c>
      <c r="K8" s="514"/>
      <c r="L8" s="466" t="s">
        <v>4</v>
      </c>
      <c r="M8" s="466" t="s">
        <v>5</v>
      </c>
      <c r="N8" s="518"/>
    </row>
    <row r="9" spans="1:17" s="517" customFormat="1" ht="12.75" customHeight="1" x14ac:dyDescent="0.25">
      <c r="A9" s="476"/>
      <c r="B9" s="482"/>
      <c r="C9" s="477"/>
      <c r="D9" s="477"/>
      <c r="E9" s="477"/>
      <c r="F9" s="477"/>
      <c r="G9" s="476"/>
      <c r="H9" s="476"/>
      <c r="I9" s="476"/>
      <c r="J9" s="476"/>
      <c r="K9" s="476"/>
      <c r="L9" s="476"/>
      <c r="M9" s="476"/>
      <c r="N9" s="518"/>
    </row>
    <row r="10" spans="1:17" s="517" customFormat="1" ht="6" customHeight="1" x14ac:dyDescent="0.25">
      <c r="A10" s="395"/>
      <c r="B10" s="483"/>
      <c r="C10" s="414"/>
      <c r="D10" s="414"/>
      <c r="E10" s="414"/>
      <c r="F10" s="414"/>
      <c r="G10" s="395"/>
      <c r="H10" s="395"/>
      <c r="I10" s="395"/>
      <c r="J10" s="395"/>
      <c r="K10" s="395"/>
      <c r="L10" s="395"/>
      <c r="M10" s="395"/>
      <c r="N10" s="518"/>
    </row>
    <row r="11" spans="1:17" s="517" customFormat="1" ht="12.75" customHeight="1" x14ac:dyDescent="0.25">
      <c r="A11" s="514" t="s">
        <v>20</v>
      </c>
      <c r="B11" s="419">
        <f>AVERAGE('C1 - summary'!G6:K6)</f>
        <v>602.4</v>
      </c>
      <c r="C11" s="417"/>
      <c r="D11" s="419">
        <v>61500</v>
      </c>
      <c r="E11" s="514"/>
      <c r="F11" s="526">
        <v>59900</v>
      </c>
      <c r="G11" s="526">
        <v>63300</v>
      </c>
      <c r="H11" s="468">
        <f>AVERAGE((D11-F11)/D11,(G11-D11)/D11)</f>
        <v>2.7642276422764227E-2</v>
      </c>
      <c r="I11" s="514"/>
      <c r="J11" s="469">
        <f>1000*B11/D11</f>
        <v>9.795121951219512</v>
      </c>
      <c r="K11" s="573"/>
      <c r="L11" s="469">
        <f>1000*B11/G11</f>
        <v>9.5165876777251182</v>
      </c>
      <c r="M11" s="469">
        <f>1000*B11/F11</f>
        <v>10.056761268781303</v>
      </c>
      <c r="N11" s="518"/>
    </row>
    <row r="12" spans="1:17" s="306" customFormat="1" ht="6" customHeight="1" x14ac:dyDescent="0.2">
      <c r="A12" s="519"/>
      <c r="B12" s="419"/>
      <c r="C12" s="479"/>
      <c r="D12" s="521"/>
      <c r="E12" s="521"/>
      <c r="F12" s="527"/>
      <c r="G12" s="521"/>
      <c r="H12" s="521"/>
      <c r="I12" s="521"/>
      <c r="J12" s="575"/>
      <c r="K12" s="575"/>
      <c r="L12" s="575"/>
      <c r="M12" s="575"/>
      <c r="N12" s="528"/>
    </row>
    <row r="13" spans="1:17" ht="12.75" customHeight="1" x14ac:dyDescent="0.2">
      <c r="A13" s="529" t="s">
        <v>77</v>
      </c>
      <c r="B13" s="478">
        <f>AVERAGE('C1 - summary'!G8:K8)</f>
        <v>28</v>
      </c>
      <c r="C13" s="479"/>
      <c r="D13" s="478">
        <v>3100</v>
      </c>
      <c r="E13" s="519"/>
      <c r="F13" s="527">
        <v>2700</v>
      </c>
      <c r="G13" s="527">
        <v>3500</v>
      </c>
      <c r="H13" s="480">
        <f t="shared" ref="H13:H35" si="0">AVERAGE((D13-F13)/D13,(G13-D13)/D13)</f>
        <v>0.12903225806451613</v>
      </c>
      <c r="I13" s="519"/>
      <c r="J13" s="481">
        <f t="shared" ref="J13:J35" si="1">1000*B13/D13</f>
        <v>9.0322580645161299</v>
      </c>
      <c r="K13" s="574"/>
      <c r="L13" s="481">
        <f t="shared" ref="L13:L35" si="2">1000*B13/G13</f>
        <v>8</v>
      </c>
      <c r="M13" s="481">
        <f t="shared" ref="M13:M35" si="3">1000*B13/F13</f>
        <v>10.37037037037037</v>
      </c>
      <c r="N13" s="530"/>
    </row>
    <row r="14" spans="1:17" ht="12.75" customHeight="1" x14ac:dyDescent="0.2">
      <c r="A14" s="529" t="s">
        <v>76</v>
      </c>
      <c r="B14" s="478">
        <f>AVERAGE('C1 - summary'!G9:K9)</f>
        <v>14.2</v>
      </c>
      <c r="C14" s="479"/>
      <c r="D14" s="478">
        <v>1100</v>
      </c>
      <c r="E14" s="519"/>
      <c r="F14" s="527">
        <v>970</v>
      </c>
      <c r="G14" s="527">
        <v>1300</v>
      </c>
      <c r="H14" s="480">
        <f t="shared" si="0"/>
        <v>0.15</v>
      </c>
      <c r="I14" s="519"/>
      <c r="J14" s="481">
        <f t="shared" si="1"/>
        <v>12.909090909090908</v>
      </c>
      <c r="K14" s="574"/>
      <c r="L14" s="481">
        <f t="shared" si="2"/>
        <v>10.923076923076923</v>
      </c>
      <c r="M14" s="481">
        <f t="shared" si="3"/>
        <v>14.639175257731958</v>
      </c>
      <c r="N14" s="530"/>
    </row>
    <row r="15" spans="1:17" ht="12.75" customHeight="1" x14ac:dyDescent="0.2">
      <c r="A15" s="529" t="s">
        <v>75</v>
      </c>
      <c r="B15" s="478">
        <f>AVERAGE('C1 - summary'!G10:K10)</f>
        <v>10.199999999999999</v>
      </c>
      <c r="C15" s="479"/>
      <c r="D15" s="478">
        <v>700</v>
      </c>
      <c r="E15" s="519"/>
      <c r="F15" s="527">
        <v>590</v>
      </c>
      <c r="G15" s="527">
        <v>860</v>
      </c>
      <c r="H15" s="480">
        <f t="shared" si="0"/>
        <v>0.19285714285714284</v>
      </c>
      <c r="I15" s="519"/>
      <c r="J15" s="481">
        <f t="shared" si="1"/>
        <v>14.571428571428571</v>
      </c>
      <c r="K15" s="574"/>
      <c r="L15" s="481">
        <f t="shared" si="2"/>
        <v>11.86046511627907</v>
      </c>
      <c r="M15" s="481">
        <f t="shared" si="3"/>
        <v>17.288135593220339</v>
      </c>
      <c r="N15" s="530"/>
    </row>
    <row r="16" spans="1:17" ht="12.75" customHeight="1" x14ac:dyDescent="0.2">
      <c r="A16" s="529" t="s">
        <v>74</v>
      </c>
      <c r="B16" s="478">
        <f>AVERAGE('C1 - summary'!G11:K11)</f>
        <v>8.6</v>
      </c>
      <c r="C16" s="479"/>
      <c r="D16" s="478">
        <v>710</v>
      </c>
      <c r="E16" s="519"/>
      <c r="F16" s="527">
        <v>590</v>
      </c>
      <c r="G16" s="527">
        <v>900</v>
      </c>
      <c r="H16" s="480">
        <f t="shared" si="0"/>
        <v>0.21830985915492956</v>
      </c>
      <c r="I16" s="519"/>
      <c r="J16" s="481">
        <f t="shared" si="1"/>
        <v>12.112676056338028</v>
      </c>
      <c r="K16" s="574"/>
      <c r="L16" s="481">
        <f t="shared" si="2"/>
        <v>9.5555555555555554</v>
      </c>
      <c r="M16" s="481">
        <f t="shared" si="3"/>
        <v>14.576271186440678</v>
      </c>
      <c r="N16" s="530"/>
    </row>
    <row r="17" spans="1:14" ht="12.75" customHeight="1" x14ac:dyDescent="0.2">
      <c r="A17" s="529" t="s">
        <v>488</v>
      </c>
      <c r="B17" s="478">
        <f>AVERAGE('C1 - summary'!G12:K12)</f>
        <v>61.8</v>
      </c>
      <c r="C17" s="479"/>
      <c r="D17" s="478">
        <v>6600</v>
      </c>
      <c r="E17" s="519"/>
      <c r="F17" s="527">
        <v>5900</v>
      </c>
      <c r="G17" s="527">
        <v>7500</v>
      </c>
      <c r="H17" s="480">
        <f>AVERAGE((D17-F17)/D17,(G17-D17)/D17)</f>
        <v>0.12121212121212122</v>
      </c>
      <c r="I17" s="519"/>
      <c r="J17" s="481">
        <f>1000*B17/D17</f>
        <v>9.3636363636363633</v>
      </c>
      <c r="K17" s="574"/>
      <c r="L17" s="481">
        <f>1000*B17/G17</f>
        <v>8.24</v>
      </c>
      <c r="M17" s="481">
        <f>1000*B17/F17</f>
        <v>10.474576271186441</v>
      </c>
      <c r="N17" s="530"/>
    </row>
    <row r="18" spans="1:14" ht="12.75" customHeight="1" x14ac:dyDescent="0.2">
      <c r="A18" s="529" t="s">
        <v>73</v>
      </c>
      <c r="B18" s="478">
        <f>AVERAGE('C1 - summary'!G13:K13)</f>
        <v>7.4</v>
      </c>
      <c r="C18" s="479"/>
      <c r="D18" s="478">
        <v>630</v>
      </c>
      <c r="E18" s="519"/>
      <c r="F18" s="527">
        <v>550</v>
      </c>
      <c r="G18" s="527">
        <v>740</v>
      </c>
      <c r="H18" s="480">
        <f t="shared" si="0"/>
        <v>0.15079365079365079</v>
      </c>
      <c r="I18" s="519"/>
      <c r="J18" s="481">
        <f t="shared" si="1"/>
        <v>11.746031746031745</v>
      </c>
      <c r="K18" s="574"/>
      <c r="L18" s="481">
        <f t="shared" si="2"/>
        <v>10</v>
      </c>
      <c r="M18" s="481">
        <f t="shared" si="3"/>
        <v>13.454545454545455</v>
      </c>
      <c r="N18" s="530"/>
    </row>
    <row r="19" spans="1:14" ht="12.75" customHeight="1" x14ac:dyDescent="0.2">
      <c r="A19" s="529" t="s">
        <v>23</v>
      </c>
      <c r="B19" s="478">
        <f>AVERAGE('C1 - summary'!G14:K14)</f>
        <v>10.4</v>
      </c>
      <c r="C19" s="479"/>
      <c r="D19" s="478">
        <v>1300</v>
      </c>
      <c r="E19" s="519"/>
      <c r="F19" s="527">
        <v>1100</v>
      </c>
      <c r="G19" s="527">
        <v>1600</v>
      </c>
      <c r="H19" s="480">
        <f t="shared" si="0"/>
        <v>0.19230769230769232</v>
      </c>
      <c r="I19" s="519"/>
      <c r="J19" s="481">
        <f t="shared" si="1"/>
        <v>8</v>
      </c>
      <c r="K19" s="574"/>
      <c r="L19" s="481">
        <f t="shared" si="2"/>
        <v>6.5</v>
      </c>
      <c r="M19" s="481">
        <f t="shared" si="3"/>
        <v>9.454545454545455</v>
      </c>
      <c r="N19" s="530"/>
    </row>
    <row r="20" spans="1:14" ht="12.75" customHeight="1" x14ac:dyDescent="0.2">
      <c r="A20" s="529" t="s">
        <v>72</v>
      </c>
      <c r="B20" s="478">
        <f>AVERAGE('C1 - summary'!G15:K15)</f>
        <v>32.4</v>
      </c>
      <c r="C20" s="479"/>
      <c r="D20" s="478">
        <v>2800</v>
      </c>
      <c r="E20" s="519"/>
      <c r="F20" s="527">
        <v>2500</v>
      </c>
      <c r="G20" s="527">
        <v>3100</v>
      </c>
      <c r="H20" s="480">
        <f t="shared" si="0"/>
        <v>0.10714285714285714</v>
      </c>
      <c r="I20" s="519"/>
      <c r="J20" s="481">
        <f t="shared" si="1"/>
        <v>11.571428571428571</v>
      </c>
      <c r="K20" s="574"/>
      <c r="L20" s="481">
        <f t="shared" si="2"/>
        <v>10.451612903225806</v>
      </c>
      <c r="M20" s="481">
        <f t="shared" si="3"/>
        <v>12.96</v>
      </c>
      <c r="N20" s="530"/>
    </row>
    <row r="21" spans="1:14" ht="12.75" customHeight="1" x14ac:dyDescent="0.2">
      <c r="A21" s="529" t="s">
        <v>71</v>
      </c>
      <c r="B21" s="478">
        <f>AVERAGE('C1 - summary'!G16:K16)</f>
        <v>15</v>
      </c>
      <c r="C21" s="479"/>
      <c r="D21" s="478">
        <v>1600</v>
      </c>
      <c r="E21" s="519"/>
      <c r="F21" s="527">
        <v>1400</v>
      </c>
      <c r="G21" s="527">
        <v>1800</v>
      </c>
      <c r="H21" s="480">
        <f t="shared" si="0"/>
        <v>0.125</v>
      </c>
      <c r="I21" s="519"/>
      <c r="J21" s="481">
        <f t="shared" si="1"/>
        <v>9.375</v>
      </c>
      <c r="K21" s="574"/>
      <c r="L21" s="481">
        <f t="shared" si="2"/>
        <v>8.3333333333333339</v>
      </c>
      <c r="M21" s="481">
        <f t="shared" si="3"/>
        <v>10.714285714285714</v>
      </c>
      <c r="N21" s="530"/>
    </row>
    <row r="22" spans="1:14" ht="12.75" customHeight="1" x14ac:dyDescent="0.2">
      <c r="A22" s="529" t="s">
        <v>70</v>
      </c>
      <c r="B22" s="478">
        <f>AVERAGE('C1 - summary'!G17:K17)</f>
        <v>4</v>
      </c>
      <c r="C22" s="479"/>
      <c r="D22" s="478">
        <v>390</v>
      </c>
      <c r="E22" s="519"/>
      <c r="F22" s="527">
        <v>300</v>
      </c>
      <c r="G22" s="527">
        <v>530</v>
      </c>
      <c r="H22" s="480">
        <f t="shared" si="0"/>
        <v>0.29487179487179488</v>
      </c>
      <c r="I22" s="519"/>
      <c r="J22" s="481">
        <f t="shared" si="1"/>
        <v>10.256410256410257</v>
      </c>
      <c r="K22" s="574"/>
      <c r="L22" s="481">
        <f t="shared" si="2"/>
        <v>7.5471698113207548</v>
      </c>
      <c r="M22" s="481">
        <f t="shared" si="3"/>
        <v>13.333333333333334</v>
      </c>
      <c r="N22" s="530"/>
    </row>
    <row r="23" spans="1:14" ht="12.75" customHeight="1" x14ac:dyDescent="0.2">
      <c r="A23" s="529" t="s">
        <v>69</v>
      </c>
      <c r="B23" s="478">
        <f>AVERAGE('C1 - summary'!G18:K18)</f>
        <v>8.6</v>
      </c>
      <c r="C23" s="479"/>
      <c r="D23" s="478">
        <v>880</v>
      </c>
      <c r="E23" s="519"/>
      <c r="F23" s="527">
        <v>640</v>
      </c>
      <c r="G23" s="527">
        <v>1300</v>
      </c>
      <c r="H23" s="480">
        <f t="shared" si="0"/>
        <v>0.375</v>
      </c>
      <c r="I23" s="519"/>
      <c r="J23" s="481">
        <f t="shared" si="1"/>
        <v>9.7727272727272734</v>
      </c>
      <c r="K23" s="574"/>
      <c r="L23" s="481">
        <f t="shared" si="2"/>
        <v>6.615384615384615</v>
      </c>
      <c r="M23" s="481">
        <f t="shared" si="3"/>
        <v>13.4375</v>
      </c>
      <c r="N23" s="530"/>
    </row>
    <row r="24" spans="1:14" ht="12.75" customHeight="1" x14ac:dyDescent="0.2">
      <c r="A24" s="531" t="s">
        <v>68</v>
      </c>
      <c r="B24" s="478">
        <f>AVERAGE('C1 - summary'!G19:K19)</f>
        <v>4.5999999999999996</v>
      </c>
      <c r="C24" s="479"/>
      <c r="D24" s="478">
        <v>900</v>
      </c>
      <c r="E24" s="519"/>
      <c r="F24" s="527">
        <v>770</v>
      </c>
      <c r="G24" s="527">
        <v>1100</v>
      </c>
      <c r="H24" s="480">
        <f t="shared" si="0"/>
        <v>0.18333333333333332</v>
      </c>
      <c r="I24" s="519"/>
      <c r="J24" s="481">
        <f t="shared" si="1"/>
        <v>5.1111111111111107</v>
      </c>
      <c r="K24" s="574"/>
      <c r="L24" s="481">
        <f t="shared" si="2"/>
        <v>4.1818181818181817</v>
      </c>
      <c r="M24" s="481">
        <f t="shared" si="3"/>
        <v>5.9740259740259738</v>
      </c>
      <c r="N24" s="530"/>
    </row>
    <row r="25" spans="1:14" ht="12.75" customHeight="1" x14ac:dyDescent="0.2">
      <c r="A25" s="531" t="s">
        <v>67</v>
      </c>
      <c r="B25" s="478">
        <f>AVERAGE('C1 - summary'!G20:K20)</f>
        <v>11.8</v>
      </c>
      <c r="C25" s="479"/>
      <c r="D25" s="478">
        <v>1700</v>
      </c>
      <c r="E25" s="519"/>
      <c r="F25" s="527">
        <v>1400</v>
      </c>
      <c r="G25" s="527">
        <v>2100</v>
      </c>
      <c r="H25" s="480">
        <f t="shared" si="0"/>
        <v>0.20588235294117646</v>
      </c>
      <c r="I25" s="519"/>
      <c r="J25" s="481">
        <f t="shared" si="1"/>
        <v>6.9411764705882355</v>
      </c>
      <c r="K25" s="574"/>
      <c r="L25" s="481">
        <f t="shared" si="2"/>
        <v>5.6190476190476186</v>
      </c>
      <c r="M25" s="481">
        <f t="shared" si="3"/>
        <v>8.4285714285714288</v>
      </c>
      <c r="N25" s="530"/>
    </row>
    <row r="26" spans="1:14" ht="12.75" customHeight="1" x14ac:dyDescent="0.2">
      <c r="A26" s="531" t="s">
        <v>24</v>
      </c>
      <c r="B26" s="478">
        <f>AVERAGE('C1 - summary'!G21:K21)</f>
        <v>40.200000000000003</v>
      </c>
      <c r="C26" s="479"/>
      <c r="D26" s="478">
        <v>2900</v>
      </c>
      <c r="E26" s="519"/>
      <c r="F26" s="527">
        <v>2600</v>
      </c>
      <c r="G26" s="527">
        <v>3400</v>
      </c>
      <c r="H26" s="480">
        <f t="shared" si="0"/>
        <v>0.13793103448275862</v>
      </c>
      <c r="I26" s="519"/>
      <c r="J26" s="481">
        <f t="shared" si="1"/>
        <v>13.862068965517242</v>
      </c>
      <c r="K26" s="574"/>
      <c r="L26" s="481">
        <f t="shared" si="2"/>
        <v>11.823529411764707</v>
      </c>
      <c r="M26" s="481">
        <f t="shared" si="3"/>
        <v>15.461538461538462</v>
      </c>
      <c r="N26" s="530"/>
    </row>
    <row r="27" spans="1:14" ht="12.75" customHeight="1" x14ac:dyDescent="0.2">
      <c r="A27" s="531" t="s">
        <v>66</v>
      </c>
      <c r="B27" s="478">
        <f>AVERAGE('C1 - summary'!G22:K22)</f>
        <v>122.4</v>
      </c>
      <c r="C27" s="479"/>
      <c r="D27" s="478">
        <v>13600</v>
      </c>
      <c r="E27" s="519"/>
      <c r="F27" s="527">
        <v>13000</v>
      </c>
      <c r="G27" s="527">
        <v>14500</v>
      </c>
      <c r="H27" s="480">
        <f t="shared" si="0"/>
        <v>5.514705882352941E-2</v>
      </c>
      <c r="I27" s="519"/>
      <c r="J27" s="481">
        <f t="shared" si="1"/>
        <v>9</v>
      </c>
      <c r="K27" s="574"/>
      <c r="L27" s="481">
        <f t="shared" si="2"/>
        <v>8.4413793103448285</v>
      </c>
      <c r="M27" s="481">
        <f t="shared" si="3"/>
        <v>9.4153846153846157</v>
      </c>
      <c r="N27" s="530"/>
    </row>
    <row r="28" spans="1:14" ht="12.75" customHeight="1" x14ac:dyDescent="0.2">
      <c r="A28" s="531" t="s">
        <v>65</v>
      </c>
      <c r="B28" s="478">
        <f>AVERAGE('C1 - summary'!G23:K23)</f>
        <v>18</v>
      </c>
      <c r="C28" s="479"/>
      <c r="D28" s="478">
        <v>1300</v>
      </c>
      <c r="E28" s="519"/>
      <c r="F28" s="527">
        <v>1200</v>
      </c>
      <c r="G28" s="527">
        <v>1500</v>
      </c>
      <c r="H28" s="480">
        <f t="shared" si="0"/>
        <v>0.11538461538461539</v>
      </c>
      <c r="I28" s="519"/>
      <c r="J28" s="481">
        <f t="shared" si="1"/>
        <v>13.846153846153847</v>
      </c>
      <c r="K28" s="574"/>
      <c r="L28" s="481">
        <f t="shared" si="2"/>
        <v>12</v>
      </c>
      <c r="M28" s="481">
        <f t="shared" si="3"/>
        <v>15</v>
      </c>
      <c r="N28" s="530"/>
    </row>
    <row r="29" spans="1:14" ht="12.75" customHeight="1" x14ac:dyDescent="0.2">
      <c r="A29" s="531" t="s">
        <v>64</v>
      </c>
      <c r="B29" s="478">
        <f>AVERAGE('C1 - summary'!G24:K24)</f>
        <v>15.2</v>
      </c>
      <c r="C29" s="479"/>
      <c r="D29" s="478">
        <v>1700</v>
      </c>
      <c r="E29" s="519"/>
      <c r="F29" s="527">
        <v>1500</v>
      </c>
      <c r="G29" s="527">
        <v>1900</v>
      </c>
      <c r="H29" s="480">
        <f t="shared" si="0"/>
        <v>0.11764705882352941</v>
      </c>
      <c r="I29" s="519"/>
      <c r="J29" s="481">
        <f t="shared" si="1"/>
        <v>8.9411764705882355</v>
      </c>
      <c r="K29" s="574"/>
      <c r="L29" s="481">
        <f t="shared" si="2"/>
        <v>8</v>
      </c>
      <c r="M29" s="481">
        <f t="shared" si="3"/>
        <v>10.133333333333333</v>
      </c>
      <c r="N29" s="530"/>
    </row>
    <row r="30" spans="1:14" ht="12.75" customHeight="1" x14ac:dyDescent="0.2">
      <c r="A30" s="531" t="s">
        <v>63</v>
      </c>
      <c r="B30" s="478">
        <f>AVERAGE('C1 - summary'!G25:K25)</f>
        <v>6.6</v>
      </c>
      <c r="C30" s="479"/>
      <c r="D30" s="478">
        <v>920</v>
      </c>
      <c r="E30" s="519"/>
      <c r="F30" s="527">
        <v>620</v>
      </c>
      <c r="G30" s="527">
        <v>1500</v>
      </c>
      <c r="H30" s="480">
        <f t="shared" si="0"/>
        <v>0.47826086956521741</v>
      </c>
      <c r="I30" s="519"/>
      <c r="J30" s="481">
        <f t="shared" si="1"/>
        <v>7.1739130434782608</v>
      </c>
      <c r="K30" s="574"/>
      <c r="L30" s="481">
        <f t="shared" si="2"/>
        <v>4.4000000000000004</v>
      </c>
      <c r="M30" s="481">
        <f t="shared" si="3"/>
        <v>10.64516129032258</v>
      </c>
      <c r="N30" s="530"/>
    </row>
    <row r="31" spans="1:14" ht="12.75" customHeight="1" x14ac:dyDescent="0.2">
      <c r="A31" s="531" t="s">
        <v>62</v>
      </c>
      <c r="B31" s="478">
        <f>AVERAGE('C1 - summary'!G26:K26)</f>
        <v>6.6</v>
      </c>
      <c r="C31" s="479"/>
      <c r="D31" s="478">
        <v>350</v>
      </c>
      <c r="E31" s="519"/>
      <c r="F31" s="527">
        <v>260</v>
      </c>
      <c r="G31" s="527">
        <v>510</v>
      </c>
      <c r="H31" s="480">
        <f t="shared" si="0"/>
        <v>0.3571428571428571</v>
      </c>
      <c r="I31" s="519"/>
      <c r="J31" s="481">
        <f t="shared" si="1"/>
        <v>18.857142857142858</v>
      </c>
      <c r="K31" s="574"/>
      <c r="L31" s="481">
        <f t="shared" si="2"/>
        <v>12.941176470588236</v>
      </c>
      <c r="M31" s="481">
        <f t="shared" si="3"/>
        <v>25.384615384615383</v>
      </c>
      <c r="N31" s="530"/>
    </row>
    <row r="32" spans="1:14" ht="12.75" customHeight="1" x14ac:dyDescent="0.2">
      <c r="A32" s="693" t="s">
        <v>487</v>
      </c>
      <c r="B32" s="478">
        <f>AVERAGE('C1 - summary'!G27:K27)</f>
        <v>1.2</v>
      </c>
      <c r="C32" s="479"/>
      <c r="D32" s="478">
        <v>110</v>
      </c>
      <c r="E32" s="519"/>
      <c r="F32" s="519">
        <v>70</v>
      </c>
      <c r="G32" s="527">
        <v>240</v>
      </c>
      <c r="H32" s="480">
        <f>AVERAGE((D32-F32)/D32,(G32-D32)/D32)</f>
        <v>0.77272727272727271</v>
      </c>
      <c r="I32" s="519"/>
      <c r="J32" s="481">
        <f>1000*B32/D32</f>
        <v>10.909090909090908</v>
      </c>
      <c r="K32" s="574"/>
      <c r="L32" s="481">
        <f>1000*B32/G32</f>
        <v>5</v>
      </c>
      <c r="M32" s="481">
        <f>1000*B32/F32</f>
        <v>17.142857142857142</v>
      </c>
      <c r="N32" s="530"/>
    </row>
    <row r="33" spans="1:14" ht="12.75" customHeight="1" x14ac:dyDescent="0.2">
      <c r="A33" s="531" t="s">
        <v>61</v>
      </c>
      <c r="B33" s="478">
        <f>AVERAGE('C1 - summary'!G28:K28)</f>
        <v>15.2</v>
      </c>
      <c r="C33" s="479"/>
      <c r="D33" s="478">
        <v>1800</v>
      </c>
      <c r="E33" s="519"/>
      <c r="F33" s="527">
        <v>1600</v>
      </c>
      <c r="G33" s="527">
        <v>2100</v>
      </c>
      <c r="H33" s="480">
        <f t="shared" si="0"/>
        <v>0.1388888888888889</v>
      </c>
      <c r="I33" s="519"/>
      <c r="J33" s="481">
        <f t="shared" si="1"/>
        <v>8.4444444444444446</v>
      </c>
      <c r="K33" s="574"/>
      <c r="L33" s="481">
        <f t="shared" si="2"/>
        <v>7.2380952380952381</v>
      </c>
      <c r="M33" s="481">
        <f t="shared" si="3"/>
        <v>9.5</v>
      </c>
      <c r="N33" s="530"/>
    </row>
    <row r="34" spans="1:14" ht="12.75" customHeight="1" x14ac:dyDescent="0.2">
      <c r="A34" s="529" t="s">
        <v>60</v>
      </c>
      <c r="B34" s="478">
        <f>AVERAGE('C1 - summary'!G29:K29)</f>
        <v>35.6</v>
      </c>
      <c r="C34" s="479"/>
      <c r="D34" s="478">
        <v>3700</v>
      </c>
      <c r="E34" s="519"/>
      <c r="F34" s="527">
        <v>3400</v>
      </c>
      <c r="G34" s="527">
        <v>4100</v>
      </c>
      <c r="H34" s="480">
        <f t="shared" si="0"/>
        <v>9.45945945945946E-2</v>
      </c>
      <c r="I34" s="519"/>
      <c r="J34" s="481">
        <f t="shared" si="1"/>
        <v>9.621621621621621</v>
      </c>
      <c r="K34" s="574"/>
      <c r="L34" s="481">
        <f t="shared" si="2"/>
        <v>8.6829268292682933</v>
      </c>
      <c r="M34" s="481">
        <f t="shared" si="3"/>
        <v>10.470588235294118</v>
      </c>
      <c r="N34" s="530"/>
    </row>
    <row r="35" spans="1:14" ht="12.75" customHeight="1" x14ac:dyDescent="0.2">
      <c r="A35" s="531" t="s">
        <v>59</v>
      </c>
      <c r="B35" s="478">
        <f>AVERAGE('C1 - summary'!G30:K30)</f>
        <v>0.6</v>
      </c>
      <c r="C35" s="479"/>
      <c r="D35" s="297">
        <v>30</v>
      </c>
      <c r="E35" s="519"/>
      <c r="F35" s="297">
        <v>20</v>
      </c>
      <c r="G35" s="297">
        <v>110</v>
      </c>
      <c r="H35" s="480">
        <f t="shared" si="0"/>
        <v>1.5</v>
      </c>
      <c r="I35" s="519"/>
      <c r="J35" s="481">
        <f t="shared" si="1"/>
        <v>20</v>
      </c>
      <c r="K35" s="297"/>
      <c r="L35" s="481">
        <f t="shared" si="2"/>
        <v>5.4545454545454541</v>
      </c>
      <c r="M35" s="481">
        <f t="shared" si="3"/>
        <v>30</v>
      </c>
      <c r="N35" s="530"/>
    </row>
    <row r="36" spans="1:14" ht="12.75" customHeight="1" x14ac:dyDescent="0.2">
      <c r="A36" s="529" t="s">
        <v>58</v>
      </c>
      <c r="B36" s="478">
        <f>AVERAGE('C1 - summary'!G31:K31)</f>
        <v>7</v>
      </c>
      <c r="C36" s="479"/>
      <c r="D36" s="478">
        <v>1100</v>
      </c>
      <c r="E36" s="519"/>
      <c r="F36" s="527">
        <v>920</v>
      </c>
      <c r="G36" s="527">
        <v>1400</v>
      </c>
      <c r="H36" s="480">
        <f t="shared" ref="H36:H44" si="4">AVERAGE((D36-F36)/D36,(G36-D36)/D36)</f>
        <v>0.21818181818181817</v>
      </c>
      <c r="I36" s="519"/>
      <c r="J36" s="481">
        <f t="shared" ref="J36:J44" si="5">1000*B36/D36</f>
        <v>6.3636363636363633</v>
      </c>
      <c r="K36" s="574"/>
      <c r="L36" s="481">
        <f t="shared" ref="L36:L44" si="6">1000*B36/G36</f>
        <v>5</v>
      </c>
      <c r="M36" s="481">
        <f t="shared" ref="M36:M44" si="7">1000*B36/F36</f>
        <v>7.6086956521739131</v>
      </c>
      <c r="N36" s="530"/>
    </row>
    <row r="37" spans="1:14" ht="12.75" customHeight="1" x14ac:dyDescent="0.2">
      <c r="A37" s="529" t="s">
        <v>57</v>
      </c>
      <c r="B37" s="478">
        <f>AVERAGE('C1 - summary'!G32:K32)</f>
        <v>22.4</v>
      </c>
      <c r="C37" s="479"/>
      <c r="D37" s="478">
        <v>2800</v>
      </c>
      <c r="E37" s="519"/>
      <c r="F37" s="527">
        <v>2500</v>
      </c>
      <c r="G37" s="527">
        <v>3200</v>
      </c>
      <c r="H37" s="480">
        <f t="shared" si="4"/>
        <v>0.125</v>
      </c>
      <c r="I37" s="519"/>
      <c r="J37" s="481">
        <f t="shared" si="5"/>
        <v>8</v>
      </c>
      <c r="K37" s="574"/>
      <c r="L37" s="481">
        <f t="shared" si="6"/>
        <v>7</v>
      </c>
      <c r="M37" s="481">
        <f t="shared" si="7"/>
        <v>8.9600000000000009</v>
      </c>
      <c r="N37" s="530"/>
    </row>
    <row r="38" spans="1:14" ht="12.75" customHeight="1" x14ac:dyDescent="0.2">
      <c r="A38" s="529" t="s">
        <v>56</v>
      </c>
      <c r="B38" s="478">
        <f>AVERAGE('C1 - summary'!G33:K33)</f>
        <v>9.4</v>
      </c>
      <c r="C38" s="479"/>
      <c r="D38" s="478">
        <v>710</v>
      </c>
      <c r="E38" s="519"/>
      <c r="F38" s="527">
        <v>610</v>
      </c>
      <c r="G38" s="527">
        <v>860</v>
      </c>
      <c r="H38" s="480">
        <f t="shared" si="4"/>
        <v>0.176056338028169</v>
      </c>
      <c r="I38" s="519"/>
      <c r="J38" s="481">
        <f t="shared" si="5"/>
        <v>13.23943661971831</v>
      </c>
      <c r="K38" s="574"/>
      <c r="L38" s="481">
        <f t="shared" si="6"/>
        <v>10.930232558139535</v>
      </c>
      <c r="M38" s="481">
        <f t="shared" si="7"/>
        <v>15.409836065573771</v>
      </c>
      <c r="N38" s="530"/>
    </row>
    <row r="39" spans="1:14" ht="12.75" customHeight="1" x14ac:dyDescent="0.2">
      <c r="A39" s="529" t="s">
        <v>55</v>
      </c>
      <c r="B39" s="478">
        <f>AVERAGE('C1 - summary'!G34:K34)</f>
        <v>2</v>
      </c>
      <c r="C39" s="479"/>
      <c r="D39" s="478">
        <v>340</v>
      </c>
      <c r="E39" s="519"/>
      <c r="F39" s="527">
        <v>130</v>
      </c>
      <c r="G39" s="527">
        <v>1300</v>
      </c>
      <c r="H39" s="480">
        <f t="shared" si="4"/>
        <v>1.7205882352941178</v>
      </c>
      <c r="I39" s="519"/>
      <c r="J39" s="481">
        <f t="shared" si="5"/>
        <v>5.882352941176471</v>
      </c>
      <c r="K39" s="574"/>
      <c r="L39" s="481">
        <f t="shared" si="6"/>
        <v>1.5384615384615385</v>
      </c>
      <c r="M39" s="481">
        <f t="shared" si="7"/>
        <v>15.384615384615385</v>
      </c>
      <c r="N39" s="530"/>
    </row>
    <row r="40" spans="1:14" ht="12.75" customHeight="1" x14ac:dyDescent="0.2">
      <c r="A40" s="529" t="s">
        <v>54</v>
      </c>
      <c r="B40" s="478">
        <f>AVERAGE('C1 - summary'!G35:K35)</f>
        <v>12.2</v>
      </c>
      <c r="C40" s="479"/>
      <c r="D40" s="478">
        <v>780</v>
      </c>
      <c r="E40" s="519"/>
      <c r="F40" s="527">
        <v>670</v>
      </c>
      <c r="G40" s="527">
        <v>930</v>
      </c>
      <c r="H40" s="480">
        <f t="shared" si="4"/>
        <v>0.16666666666666669</v>
      </c>
      <c r="I40" s="519"/>
      <c r="J40" s="481">
        <f t="shared" si="5"/>
        <v>15.641025641025641</v>
      </c>
      <c r="K40" s="574"/>
      <c r="L40" s="481">
        <f t="shared" si="6"/>
        <v>13.118279569892474</v>
      </c>
      <c r="M40" s="481">
        <f t="shared" si="7"/>
        <v>18.208955223880597</v>
      </c>
      <c r="N40" s="530"/>
    </row>
    <row r="41" spans="1:14" ht="12.75" customHeight="1" x14ac:dyDescent="0.2">
      <c r="A41" s="529" t="s">
        <v>53</v>
      </c>
      <c r="B41" s="478">
        <f>AVERAGE('C1 - summary'!G36:K36)</f>
        <v>33</v>
      </c>
      <c r="C41" s="479"/>
      <c r="D41" s="478">
        <v>3200</v>
      </c>
      <c r="E41" s="519"/>
      <c r="F41" s="527">
        <v>2800</v>
      </c>
      <c r="G41" s="527">
        <v>3600</v>
      </c>
      <c r="H41" s="480">
        <f t="shared" si="4"/>
        <v>0.125</v>
      </c>
      <c r="I41" s="519"/>
      <c r="J41" s="481">
        <f t="shared" si="5"/>
        <v>10.3125</v>
      </c>
      <c r="K41" s="574"/>
      <c r="L41" s="481">
        <f t="shared" si="6"/>
        <v>9.1666666666666661</v>
      </c>
      <c r="M41" s="481">
        <f t="shared" si="7"/>
        <v>11.785714285714286</v>
      </c>
      <c r="N41" s="530"/>
    </row>
    <row r="42" spans="1:14" ht="12.75" customHeight="1" x14ac:dyDescent="0.2">
      <c r="A42" s="529" t="s">
        <v>52</v>
      </c>
      <c r="B42" s="478">
        <f>AVERAGE('C1 - summary'!G37:K37)</f>
        <v>8.1999999999999993</v>
      </c>
      <c r="C42" s="479"/>
      <c r="D42" s="478">
        <v>820</v>
      </c>
      <c r="E42" s="519"/>
      <c r="F42" s="527">
        <v>710</v>
      </c>
      <c r="G42" s="527">
        <v>970</v>
      </c>
      <c r="H42" s="480">
        <f t="shared" si="4"/>
        <v>0.15853658536585366</v>
      </c>
      <c r="I42" s="519"/>
      <c r="J42" s="481">
        <f t="shared" si="5"/>
        <v>10</v>
      </c>
      <c r="K42" s="574"/>
      <c r="L42" s="481">
        <f t="shared" si="6"/>
        <v>8.4536082474226806</v>
      </c>
      <c r="M42" s="481">
        <f t="shared" si="7"/>
        <v>11.549295774647888</v>
      </c>
      <c r="N42" s="530"/>
    </row>
    <row r="43" spans="1:14" ht="12.75" customHeight="1" x14ac:dyDescent="0.2">
      <c r="A43" s="529" t="s">
        <v>51</v>
      </c>
      <c r="B43" s="478">
        <f>AVERAGE('C1 - summary'!G38:K38)</f>
        <v>15</v>
      </c>
      <c r="C43" s="479"/>
      <c r="D43" s="478">
        <v>1500</v>
      </c>
      <c r="E43" s="519"/>
      <c r="F43" s="527">
        <v>1300</v>
      </c>
      <c r="G43" s="527">
        <v>1800</v>
      </c>
      <c r="H43" s="480">
        <f t="shared" si="4"/>
        <v>0.16666666666666669</v>
      </c>
      <c r="I43" s="519"/>
      <c r="J43" s="481">
        <f t="shared" si="5"/>
        <v>10</v>
      </c>
      <c r="K43" s="574"/>
      <c r="L43" s="481">
        <f t="shared" si="6"/>
        <v>8.3333333333333339</v>
      </c>
      <c r="M43" s="481">
        <f t="shared" si="7"/>
        <v>11.538461538461538</v>
      </c>
      <c r="N43" s="530"/>
    </row>
    <row r="44" spans="1:14" ht="12.75" customHeight="1" x14ac:dyDescent="0.2">
      <c r="A44" s="529" t="s">
        <v>50</v>
      </c>
      <c r="B44" s="478">
        <f>AVERAGE('C1 - summary'!G39:K39)</f>
        <v>14.6</v>
      </c>
      <c r="C44" s="532"/>
      <c r="D44" s="478">
        <v>1400</v>
      </c>
      <c r="E44" s="519"/>
      <c r="F44" s="527">
        <v>1200</v>
      </c>
      <c r="G44" s="527">
        <v>1700</v>
      </c>
      <c r="H44" s="480">
        <f t="shared" si="4"/>
        <v>0.17857142857142855</v>
      </c>
      <c r="I44" s="519"/>
      <c r="J44" s="481">
        <f t="shared" si="5"/>
        <v>10.428571428571429</v>
      </c>
      <c r="K44" s="574"/>
      <c r="L44" s="481">
        <f t="shared" si="6"/>
        <v>8.5882352941176467</v>
      </c>
      <c r="M44" s="481">
        <f t="shared" si="7"/>
        <v>12.166666666666666</v>
      </c>
      <c r="N44" s="530"/>
    </row>
    <row r="45" spans="1:14" ht="6" customHeight="1" thickBot="1" x14ac:dyDescent="0.25">
      <c r="A45" s="533"/>
      <c r="B45" s="534"/>
      <c r="C45" s="535"/>
      <c r="D45" s="535"/>
      <c r="E45" s="535"/>
      <c r="F45" s="535"/>
      <c r="G45" s="535"/>
      <c r="H45" s="535"/>
      <c r="I45" s="535"/>
      <c r="J45" s="535"/>
      <c r="K45" s="535"/>
      <c r="L45" s="535"/>
      <c r="M45" s="535"/>
      <c r="N45" s="536"/>
    </row>
    <row r="46" spans="1:14" ht="6" customHeight="1" x14ac:dyDescent="0.2">
      <c r="A46" s="530"/>
      <c r="B46" s="530"/>
      <c r="C46" s="530"/>
      <c r="D46" s="530"/>
      <c r="E46" s="530"/>
      <c r="F46" s="530"/>
      <c r="G46" s="530"/>
      <c r="H46" s="530"/>
      <c r="I46" s="530"/>
      <c r="J46" s="530"/>
      <c r="K46" s="530"/>
      <c r="L46" s="530"/>
      <c r="M46" s="530"/>
      <c r="N46" s="530"/>
    </row>
    <row r="47" spans="1:14" ht="11.25" customHeight="1" x14ac:dyDescent="0.2">
      <c r="A47" s="452" t="s">
        <v>202</v>
      </c>
      <c r="B47" s="530"/>
      <c r="C47" s="530"/>
      <c r="D47" s="530"/>
      <c r="E47" s="530"/>
      <c r="F47" s="530"/>
      <c r="G47" s="530"/>
      <c r="H47" s="530"/>
      <c r="I47" s="530"/>
      <c r="J47" s="530"/>
      <c r="K47" s="530"/>
      <c r="L47" s="530"/>
      <c r="M47" s="530"/>
      <c r="N47" s="530"/>
    </row>
    <row r="48" spans="1:14" ht="11.25" customHeight="1" x14ac:dyDescent="0.2">
      <c r="A48" s="958" t="s">
        <v>990</v>
      </c>
      <c r="B48" s="958"/>
      <c r="C48" s="958"/>
      <c r="D48" s="958"/>
      <c r="E48" s="958"/>
      <c r="F48" s="537"/>
      <c r="G48" s="537"/>
      <c r="H48" s="530"/>
      <c r="I48" s="530"/>
      <c r="J48" s="530"/>
      <c r="K48" s="530"/>
      <c r="L48" s="530"/>
      <c r="M48" s="530"/>
      <c r="N48" s="530"/>
    </row>
    <row r="49" spans="1:14" ht="11.25" customHeight="1" x14ac:dyDescent="0.2">
      <c r="A49" s="1001" t="s">
        <v>515</v>
      </c>
      <c r="B49" s="1001"/>
      <c r="C49" s="1001"/>
      <c r="D49" s="1001"/>
      <c r="E49" s="1001"/>
      <c r="F49" s="1001"/>
      <c r="G49" s="1001"/>
      <c r="H49" s="1001"/>
      <c r="I49" s="1001"/>
      <c r="J49" s="1001"/>
      <c r="K49" s="1001"/>
      <c r="L49" s="1001"/>
      <c r="M49" s="1001"/>
      <c r="N49" s="530"/>
    </row>
    <row r="50" spans="1:14" ht="11.25" customHeight="1" x14ac:dyDescent="0.2">
      <c r="A50" s="1001"/>
      <c r="B50" s="1001"/>
      <c r="C50" s="1001"/>
      <c r="D50" s="1001"/>
      <c r="E50" s="1001"/>
      <c r="F50" s="1001"/>
      <c r="G50" s="1001"/>
      <c r="H50" s="1001"/>
      <c r="I50" s="1001"/>
      <c r="J50" s="1001"/>
      <c r="K50" s="1001"/>
      <c r="L50" s="1001"/>
      <c r="M50" s="1001"/>
      <c r="N50" s="530"/>
    </row>
    <row r="51" spans="1:14" ht="15" x14ac:dyDescent="0.2">
      <c r="A51" s="530"/>
      <c r="B51" s="530"/>
      <c r="C51" s="530"/>
      <c r="D51" s="530"/>
      <c r="E51" s="530"/>
      <c r="F51" s="530"/>
      <c r="G51" s="530"/>
      <c r="H51" s="530"/>
      <c r="I51" s="530"/>
      <c r="J51" s="530"/>
      <c r="K51" s="530"/>
      <c r="L51" s="530"/>
      <c r="M51" s="530"/>
      <c r="N51" s="530"/>
    </row>
    <row r="52" spans="1:14" ht="15" x14ac:dyDescent="0.2">
      <c r="A52" s="986" t="s">
        <v>433</v>
      </c>
      <c r="B52" s="986"/>
      <c r="C52" s="530"/>
      <c r="D52" s="530"/>
      <c r="E52" s="530"/>
      <c r="F52" s="530"/>
      <c r="G52" s="530"/>
      <c r="H52" s="530"/>
      <c r="I52" s="530"/>
      <c r="J52" s="530"/>
      <c r="K52" s="530"/>
      <c r="L52" s="530"/>
      <c r="M52" s="530"/>
      <c r="N52" s="530"/>
    </row>
  </sheetData>
  <mergeCells count="11">
    <mergeCell ref="A1:M2"/>
    <mergeCell ref="A49:M50"/>
    <mergeCell ref="O1:P1"/>
    <mergeCell ref="A52:B52"/>
    <mergeCell ref="B5:B8"/>
    <mergeCell ref="D5:H5"/>
    <mergeCell ref="J5:M5"/>
    <mergeCell ref="F7:H7"/>
    <mergeCell ref="J6:M6"/>
    <mergeCell ref="L7:M7"/>
    <mergeCell ref="A48:E48"/>
  </mergeCells>
  <phoneticPr fontId="33" type="noConversion"/>
  <hyperlinks>
    <hyperlink ref="O1:Q1" location="Contents!A1" display="Back to contents"/>
  </hyperlinks>
  <pageMargins left="0.75" right="0.75" top="1" bottom="1" header="0.5" footer="0.5"/>
  <pageSetup paperSize="9" scale="74" orientation="landscape" r:id="rId1"/>
  <headerFooter alignWithMargins="0"/>
  <ignoredErrors>
    <ignoredError sqref="B17:B24 B11:B16 B32:B44 B25:B31" formulaRange="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5"/>
  <sheetViews>
    <sheetView showGridLines="0" zoomScaleNormal="100" workbookViewId="0">
      <selection sqref="A1:N1"/>
    </sheetView>
  </sheetViews>
  <sheetFormatPr defaultRowHeight="11.25" x14ac:dyDescent="0.2"/>
  <cols>
    <col min="1" max="1" width="2.33203125" customWidth="1"/>
    <col min="2" max="2" width="15.5" customWidth="1"/>
    <col min="12" max="12" width="2" customWidth="1"/>
    <col min="14" max="14" width="2.5" customWidth="1"/>
  </cols>
  <sheetData>
    <row r="1" spans="2:17" ht="18" customHeight="1" x14ac:dyDescent="0.25">
      <c r="B1" s="994" t="s">
        <v>1050</v>
      </c>
      <c r="C1" s="995"/>
      <c r="D1" s="995"/>
      <c r="E1" s="995"/>
      <c r="F1" s="995"/>
      <c r="G1" s="995"/>
      <c r="H1" s="995"/>
      <c r="I1" s="995"/>
      <c r="J1" s="995"/>
      <c r="K1" s="995"/>
      <c r="L1" s="995"/>
      <c r="M1" s="995"/>
      <c r="O1" s="852" t="s">
        <v>350</v>
      </c>
      <c r="P1" s="852"/>
      <c r="Q1" s="852"/>
    </row>
    <row r="3" spans="2:17" s="792" customFormat="1" ht="12.75" x14ac:dyDescent="0.2">
      <c r="B3" s="796" t="s">
        <v>1043</v>
      </c>
    </row>
    <row r="4" spans="2:17" ht="40.9" customHeight="1" x14ac:dyDescent="0.2">
      <c r="B4" s="996" t="s">
        <v>1051</v>
      </c>
      <c r="C4" s="996"/>
      <c r="D4" s="996"/>
      <c r="E4" s="996"/>
      <c r="F4" s="996"/>
      <c r="G4" s="996"/>
      <c r="H4" s="996"/>
      <c r="I4" s="996"/>
      <c r="J4" s="996"/>
      <c r="K4" s="996"/>
      <c r="L4" s="996"/>
    </row>
    <row r="63" spans="2:3" x14ac:dyDescent="0.2">
      <c r="B63" s="992" t="s">
        <v>433</v>
      </c>
      <c r="C63" s="993"/>
    </row>
    <row r="64" spans="2:3" x14ac:dyDescent="0.2">
      <c r="B64" s="184"/>
      <c r="C64" s="184"/>
    </row>
    <row r="65" ht="5.25" customHeight="1" x14ac:dyDescent="0.2"/>
  </sheetData>
  <mergeCells count="4">
    <mergeCell ref="B63:C63"/>
    <mergeCell ref="B4:L4"/>
    <mergeCell ref="B1:M1"/>
    <mergeCell ref="O1:Q1"/>
  </mergeCells>
  <phoneticPr fontId="33" type="noConversion"/>
  <hyperlinks>
    <hyperlink ref="O1:Q1" location="Contents!A1" display="Back to contents"/>
  </hyperlinks>
  <pageMargins left="0.75" right="0.75" top="1" bottom="1" header="0.5" footer="0.5"/>
  <pageSetup paperSize="9" scale="96"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3"/>
  <sheetViews>
    <sheetView showGridLines="0" workbookViewId="0">
      <selection sqref="A1:N1"/>
    </sheetView>
  </sheetViews>
  <sheetFormatPr defaultRowHeight="15" x14ac:dyDescent="0.2"/>
  <cols>
    <col min="1" max="1" width="9.1640625" style="4" customWidth="1"/>
    <col min="2" max="2" width="15.1640625" style="4" customWidth="1"/>
    <col min="3" max="3" width="14.33203125" style="4" customWidth="1"/>
    <col min="4" max="4" width="20.83203125" style="4" customWidth="1"/>
    <col min="5" max="5" width="3" style="4" customWidth="1"/>
    <col min="6" max="6" width="16.1640625" style="4" customWidth="1"/>
    <col min="7" max="7" width="2.5" style="4" customWidth="1"/>
    <col min="8" max="8" width="15.1640625" style="4" customWidth="1"/>
    <col min="9" max="9" width="14.33203125" style="4" customWidth="1"/>
    <col min="10" max="10" width="20.83203125" style="4" customWidth="1"/>
    <col min="11" max="11" width="2.6640625" style="4" customWidth="1"/>
    <col min="12" max="16384" width="9.33203125" style="4"/>
  </cols>
  <sheetData>
    <row r="1" spans="1:14" ht="18" customHeight="1" x14ac:dyDescent="0.2">
      <c r="A1" s="1010" t="s">
        <v>458</v>
      </c>
      <c r="B1" s="1010"/>
      <c r="C1" s="1010"/>
      <c r="D1" s="1010"/>
      <c r="E1" s="1010"/>
      <c r="F1" s="1010"/>
      <c r="G1" s="1010"/>
      <c r="H1" s="1010"/>
      <c r="I1" s="1010"/>
      <c r="J1" s="1010"/>
      <c r="K1" s="504"/>
      <c r="L1" s="852" t="s">
        <v>350</v>
      </c>
      <c r="M1" s="852"/>
      <c r="N1" s="852"/>
    </row>
    <row r="2" spans="1:14" ht="12" customHeight="1" x14ac:dyDescent="0.2">
      <c r="A2" s="6"/>
      <c r="B2" s="6"/>
      <c r="C2" s="6"/>
      <c r="D2" s="6"/>
      <c r="E2" s="570"/>
      <c r="F2" s="570"/>
      <c r="G2" s="570"/>
      <c r="H2" s="570"/>
      <c r="I2" s="6"/>
      <c r="J2" s="6"/>
      <c r="K2" s="6"/>
    </row>
    <row r="3" spans="1:14" ht="6" customHeight="1" x14ac:dyDescent="0.2">
      <c r="A3" s="13"/>
      <c r="B3" s="9"/>
      <c r="C3" s="9"/>
      <c r="D3" s="9"/>
      <c r="E3" s="647"/>
      <c r="F3" s="9"/>
      <c r="G3" s="647"/>
      <c r="H3" s="9"/>
      <c r="I3" s="9"/>
      <c r="J3" s="9"/>
    </row>
    <row r="4" spans="1:14" ht="20.25" customHeight="1" x14ac:dyDescent="0.2">
      <c r="A4" s="571"/>
      <c r="B4" s="1012" t="s">
        <v>424</v>
      </c>
      <c r="C4" s="1012"/>
      <c r="D4" s="1012"/>
      <c r="E4" s="811"/>
      <c r="F4" s="647"/>
      <c r="G4" s="811"/>
      <c r="H4" s="1012" t="s">
        <v>425</v>
      </c>
      <c r="I4" s="1012"/>
      <c r="J4" s="1012"/>
    </row>
    <row r="5" spans="1:14" s="32" customFormat="1" ht="112.5" customHeight="1" x14ac:dyDescent="0.2">
      <c r="A5" s="152" t="s">
        <v>18</v>
      </c>
      <c r="B5" s="650" t="s">
        <v>230</v>
      </c>
      <c r="C5" s="650" t="s">
        <v>260</v>
      </c>
      <c r="D5" s="650" t="s">
        <v>422</v>
      </c>
      <c r="E5" s="648"/>
      <c r="F5" s="650" t="s">
        <v>423</v>
      </c>
      <c r="G5" s="654"/>
      <c r="H5" s="650" t="s">
        <v>230</v>
      </c>
      <c r="I5" s="650" t="s">
        <v>260</v>
      </c>
      <c r="J5" s="650" t="s">
        <v>422</v>
      </c>
    </row>
    <row r="6" spans="1:14" s="32" customFormat="1" ht="6.75" customHeight="1" x14ac:dyDescent="0.2">
      <c r="A6" s="649"/>
      <c r="B6" s="648"/>
      <c r="C6" s="648"/>
      <c r="D6" s="648"/>
      <c r="E6" s="648"/>
      <c r="F6" s="648"/>
      <c r="G6" s="654"/>
      <c r="H6" s="648"/>
    </row>
    <row r="7" spans="1:14" s="32" customFormat="1" ht="12.75" customHeight="1" x14ac:dyDescent="0.2">
      <c r="A7" s="148">
        <v>1979</v>
      </c>
      <c r="B7" s="149"/>
      <c r="C7" s="148">
        <v>339</v>
      </c>
      <c r="D7" s="149"/>
      <c r="E7" s="149"/>
      <c r="F7" s="651">
        <v>5203600</v>
      </c>
      <c r="G7" s="149"/>
      <c r="H7" s="149"/>
      <c r="I7" s="653">
        <f t="shared" ref="I7:I23" si="0">1000000*C7/F7</f>
        <v>65.147205780613419</v>
      </c>
    </row>
    <row r="8" spans="1:14" s="32" customFormat="1" ht="12.75" customHeight="1" x14ac:dyDescent="0.2">
      <c r="A8" s="148">
        <v>1980</v>
      </c>
      <c r="B8" s="149"/>
      <c r="C8" s="148">
        <v>306</v>
      </c>
      <c r="D8" s="149"/>
      <c r="E8" s="149"/>
      <c r="F8" s="651">
        <v>5193900</v>
      </c>
      <c r="G8" s="149"/>
      <c r="H8" s="149"/>
      <c r="I8" s="653">
        <f t="shared" si="0"/>
        <v>58.915265985097903</v>
      </c>
    </row>
    <row r="9" spans="1:14" s="32" customFormat="1" ht="12.75" customHeight="1" x14ac:dyDescent="0.2">
      <c r="A9" s="148">
        <v>1981</v>
      </c>
      <c r="B9" s="149"/>
      <c r="C9" s="148">
        <v>307</v>
      </c>
      <c r="D9" s="149"/>
      <c r="E9" s="149"/>
      <c r="F9" s="651">
        <v>5180200</v>
      </c>
      <c r="G9" s="149"/>
      <c r="H9" s="149"/>
      <c r="I9" s="653">
        <f t="shared" si="0"/>
        <v>59.264121076406319</v>
      </c>
    </row>
    <row r="10" spans="1:14" s="32" customFormat="1" ht="12.75" customHeight="1" x14ac:dyDescent="0.2">
      <c r="A10" s="148">
        <v>1982</v>
      </c>
      <c r="B10" s="149"/>
      <c r="C10" s="148">
        <v>265</v>
      </c>
      <c r="D10" s="149"/>
      <c r="E10" s="149"/>
      <c r="F10" s="651">
        <v>5164540</v>
      </c>
      <c r="G10" s="149"/>
      <c r="H10" s="149"/>
      <c r="I10" s="653">
        <f t="shared" si="0"/>
        <v>51.31144303268055</v>
      </c>
    </row>
    <row r="11" spans="1:14" s="32" customFormat="1" ht="12.75" customHeight="1" x14ac:dyDescent="0.2">
      <c r="A11" s="148">
        <v>1983</v>
      </c>
      <c r="B11" s="149"/>
      <c r="C11" s="148">
        <v>212</v>
      </c>
      <c r="D11" s="149"/>
      <c r="E11" s="149"/>
      <c r="F11" s="651">
        <v>5148120</v>
      </c>
      <c r="G11" s="149"/>
      <c r="H11" s="149"/>
      <c r="I11" s="653">
        <f t="shared" si="0"/>
        <v>41.180081272386815</v>
      </c>
    </row>
    <row r="12" spans="1:14" s="32" customFormat="1" ht="12.75" customHeight="1" x14ac:dyDescent="0.2">
      <c r="A12" s="148">
        <v>1984</v>
      </c>
      <c r="B12" s="149"/>
      <c r="C12" s="148">
        <v>201</v>
      </c>
      <c r="D12" s="149"/>
      <c r="E12" s="149"/>
      <c r="F12" s="651">
        <v>5138880</v>
      </c>
      <c r="G12" s="149"/>
      <c r="H12" s="149"/>
      <c r="I12" s="653">
        <f t="shared" si="0"/>
        <v>39.113581169437701</v>
      </c>
    </row>
    <row r="13" spans="1:14" s="32" customFormat="1" ht="12.75" customHeight="1" x14ac:dyDescent="0.2">
      <c r="A13" s="148">
        <v>1985</v>
      </c>
      <c r="B13" s="149"/>
      <c r="C13" s="148">
        <v>242</v>
      </c>
      <c r="D13" s="149"/>
      <c r="E13" s="149"/>
      <c r="F13" s="651">
        <v>5127890</v>
      </c>
      <c r="G13" s="149"/>
      <c r="H13" s="149"/>
      <c r="I13" s="653">
        <f t="shared" si="0"/>
        <v>47.192900003705226</v>
      </c>
    </row>
    <row r="14" spans="1:14" s="32" customFormat="1" ht="12.75" customHeight="1" x14ac:dyDescent="0.2">
      <c r="A14" s="148">
        <v>1986</v>
      </c>
      <c r="B14" s="149"/>
      <c r="C14" s="148">
        <v>223</v>
      </c>
      <c r="D14" s="149"/>
      <c r="E14" s="149"/>
      <c r="F14" s="651">
        <v>5111760</v>
      </c>
      <c r="G14" s="149"/>
      <c r="H14" s="149"/>
      <c r="I14" s="653">
        <f t="shared" si="0"/>
        <v>43.624896317510995</v>
      </c>
    </row>
    <row r="15" spans="1:14" s="32" customFormat="1" ht="12.75" customHeight="1" x14ac:dyDescent="0.2">
      <c r="A15" s="148">
        <v>1987</v>
      </c>
      <c r="B15" s="149"/>
      <c r="C15" s="148">
        <v>250</v>
      </c>
      <c r="D15" s="149"/>
      <c r="E15" s="149"/>
      <c r="F15" s="651">
        <v>5099020</v>
      </c>
      <c r="G15" s="149"/>
      <c r="H15" s="149"/>
      <c r="I15" s="653">
        <f t="shared" si="0"/>
        <v>49.029029107554003</v>
      </c>
    </row>
    <row r="16" spans="1:14" s="32" customFormat="1" ht="12.75" customHeight="1" x14ac:dyDescent="0.2">
      <c r="A16" s="148">
        <v>1988</v>
      </c>
      <c r="B16" s="149"/>
      <c r="C16" s="148">
        <v>238</v>
      </c>
      <c r="D16" s="149"/>
      <c r="E16" s="149"/>
      <c r="F16" s="651">
        <v>5077440</v>
      </c>
      <c r="G16" s="149"/>
      <c r="H16" s="149"/>
      <c r="I16" s="653">
        <f t="shared" si="0"/>
        <v>46.874015251780428</v>
      </c>
    </row>
    <row r="17" spans="1:10" s="32" customFormat="1" ht="12.75" customHeight="1" x14ac:dyDescent="0.2">
      <c r="A17" s="148">
        <v>1989</v>
      </c>
      <c r="B17" s="149"/>
      <c r="C17" s="148">
        <v>264</v>
      </c>
      <c r="D17" s="149"/>
      <c r="E17" s="149"/>
      <c r="F17" s="651">
        <v>5078190</v>
      </c>
      <c r="G17" s="149"/>
      <c r="H17" s="149"/>
      <c r="I17" s="653">
        <f t="shared" si="0"/>
        <v>51.987026873748327</v>
      </c>
    </row>
    <row r="18" spans="1:10" s="32" customFormat="1" ht="12.75" customHeight="1" x14ac:dyDescent="0.2">
      <c r="A18" s="148">
        <v>1990</v>
      </c>
      <c r="B18" s="149"/>
      <c r="C18" s="148">
        <v>275</v>
      </c>
      <c r="D18" s="149"/>
      <c r="E18" s="149"/>
      <c r="F18" s="651">
        <v>5081270</v>
      </c>
      <c r="G18" s="149"/>
      <c r="H18" s="149"/>
      <c r="I18" s="653">
        <f t="shared" si="0"/>
        <v>54.120328185670118</v>
      </c>
    </row>
    <row r="19" spans="1:10" s="32" customFormat="1" ht="12.75" customHeight="1" x14ac:dyDescent="0.2">
      <c r="A19" s="148">
        <v>1991</v>
      </c>
      <c r="B19" s="149"/>
      <c r="C19" s="148">
        <v>275</v>
      </c>
      <c r="D19" s="149"/>
      <c r="E19" s="149"/>
      <c r="F19" s="651">
        <v>5083330</v>
      </c>
      <c r="G19" s="149"/>
      <c r="H19" s="149"/>
      <c r="I19" s="653">
        <f t="shared" si="0"/>
        <v>54.098396130095821</v>
      </c>
    </row>
    <row r="20" spans="1:10" s="32" customFormat="1" ht="12.75" customHeight="1" x14ac:dyDescent="0.2">
      <c r="A20" s="148">
        <v>1992</v>
      </c>
      <c r="B20" s="149"/>
      <c r="C20" s="148">
        <v>311</v>
      </c>
      <c r="D20" s="149"/>
      <c r="E20" s="149"/>
      <c r="F20" s="651">
        <v>5085620</v>
      </c>
      <c r="G20" s="149"/>
      <c r="H20" s="149"/>
      <c r="I20" s="653">
        <f t="shared" si="0"/>
        <v>61.152819125298393</v>
      </c>
    </row>
    <row r="21" spans="1:10" s="32" customFormat="1" ht="12.75" customHeight="1" x14ac:dyDescent="0.2">
      <c r="A21" s="148">
        <v>1993</v>
      </c>
      <c r="B21" s="149"/>
      <c r="C21" s="148">
        <v>372</v>
      </c>
      <c r="D21" s="149"/>
      <c r="E21" s="149"/>
      <c r="F21" s="651">
        <v>5092460</v>
      </c>
      <c r="G21" s="149"/>
      <c r="H21" s="149"/>
      <c r="I21" s="653">
        <f t="shared" si="0"/>
        <v>73.049174662147564</v>
      </c>
    </row>
    <row r="22" spans="1:10" s="32" customFormat="1" ht="12.75" customHeight="1" x14ac:dyDescent="0.2">
      <c r="A22" s="148">
        <v>1994</v>
      </c>
      <c r="B22" s="149"/>
      <c r="C22" s="148">
        <v>422</v>
      </c>
      <c r="D22" s="149"/>
      <c r="E22" s="149"/>
      <c r="F22" s="651">
        <v>5102210</v>
      </c>
      <c r="G22" s="149"/>
      <c r="H22" s="149"/>
      <c r="I22" s="653">
        <f t="shared" si="0"/>
        <v>82.709257361025905</v>
      </c>
    </row>
    <row r="23" spans="1:10" s="32" customFormat="1" ht="12.75" customHeight="1" x14ac:dyDescent="0.2">
      <c r="A23" s="148">
        <v>1995</v>
      </c>
      <c r="B23" s="149"/>
      <c r="C23" s="148">
        <v>426</v>
      </c>
      <c r="D23" s="149"/>
      <c r="E23" s="149"/>
      <c r="F23" s="651">
        <v>5103690</v>
      </c>
      <c r="G23" s="149"/>
      <c r="H23" s="149"/>
      <c r="I23" s="653">
        <f t="shared" si="0"/>
        <v>83.469019474145171</v>
      </c>
    </row>
    <row r="24" spans="1:10" s="32" customFormat="1" ht="12.75" customHeight="1" x14ac:dyDescent="0.2">
      <c r="A24" s="148">
        <v>1996</v>
      </c>
      <c r="B24" s="148">
        <v>244</v>
      </c>
      <c r="C24" s="148">
        <v>460</v>
      </c>
      <c r="D24" s="148">
        <v>208</v>
      </c>
      <c r="E24" s="148"/>
      <c r="F24" s="651">
        <v>5092190</v>
      </c>
      <c r="G24" s="148"/>
      <c r="H24" s="653">
        <f>1000000*B24/F24</f>
        <v>47.916515291063376</v>
      </c>
      <c r="I24" s="653">
        <f>1000000*C24/F24</f>
        <v>90.334414073316196</v>
      </c>
      <c r="J24" s="653">
        <f>1000000*D24/F24</f>
        <v>40.846865494021237</v>
      </c>
    </row>
    <row r="25" spans="1:10" s="32" customFormat="1" ht="12.75" x14ac:dyDescent="0.2">
      <c r="A25" s="148">
        <v>1997</v>
      </c>
      <c r="B25" s="148">
        <v>224</v>
      </c>
      <c r="C25" s="148">
        <v>447</v>
      </c>
      <c r="D25" s="148">
        <v>188</v>
      </c>
      <c r="E25" s="148"/>
      <c r="F25" s="651">
        <v>5083340</v>
      </c>
      <c r="G25" s="148"/>
      <c r="H25" s="653">
        <f t="shared" ref="H25:H44" si="1">1000000*B25/F25</f>
        <v>44.065515979651174</v>
      </c>
      <c r="I25" s="653">
        <f t="shared" ref="I25:I44" si="2">1000000*C25/F25</f>
        <v>87.934310905821761</v>
      </c>
      <c r="J25" s="653">
        <f t="shared" ref="J25:J44" si="3">1000000*D25/F25</f>
        <v>36.983558054350091</v>
      </c>
    </row>
    <row r="26" spans="1:10" s="32" customFormat="1" ht="12.75" x14ac:dyDescent="0.2">
      <c r="A26" s="148">
        <v>1998</v>
      </c>
      <c r="B26" s="148">
        <v>249</v>
      </c>
      <c r="C26" s="148">
        <v>449</v>
      </c>
      <c r="D26" s="148">
        <v>230</v>
      </c>
      <c r="E26" s="148"/>
      <c r="F26" s="651">
        <v>5077070</v>
      </c>
      <c r="G26" s="148"/>
      <c r="H26" s="653">
        <f t="shared" si="1"/>
        <v>49.044035240798337</v>
      </c>
      <c r="I26" s="653">
        <f t="shared" si="2"/>
        <v>88.436834630997794</v>
      </c>
      <c r="J26" s="653">
        <f t="shared" si="3"/>
        <v>45.301719298729388</v>
      </c>
    </row>
    <row r="27" spans="1:10" s="32" customFormat="1" ht="12.75" x14ac:dyDescent="0.2">
      <c r="A27" s="148">
        <v>1999</v>
      </c>
      <c r="B27" s="148">
        <v>291</v>
      </c>
      <c r="C27" s="148">
        <v>492</v>
      </c>
      <c r="D27" s="148">
        <v>272</v>
      </c>
      <c r="E27" s="148"/>
      <c r="F27" s="651">
        <v>5071950</v>
      </c>
      <c r="G27" s="148"/>
      <c r="H27" s="653">
        <f t="shared" si="1"/>
        <v>57.374382633898207</v>
      </c>
      <c r="I27" s="653">
        <f t="shared" si="2"/>
        <v>97.004110844941295</v>
      </c>
      <c r="J27" s="653">
        <f t="shared" si="3"/>
        <v>53.628288922406568</v>
      </c>
    </row>
    <row r="28" spans="1:10" s="32" customFormat="1" ht="12.75" x14ac:dyDescent="0.2">
      <c r="A28" s="148">
        <v>2000</v>
      </c>
      <c r="B28" s="148">
        <v>292</v>
      </c>
      <c r="C28" s="148">
        <v>495</v>
      </c>
      <c r="D28" s="148">
        <v>320</v>
      </c>
      <c r="E28" s="148"/>
      <c r="F28" s="651">
        <v>5062940</v>
      </c>
      <c r="G28" s="148"/>
      <c r="H28" s="653">
        <f t="shared" si="1"/>
        <v>57.673999691878635</v>
      </c>
      <c r="I28" s="653">
        <f t="shared" si="2"/>
        <v>97.769280299588772</v>
      </c>
      <c r="J28" s="653">
        <f t="shared" si="3"/>
        <v>63.204383223976585</v>
      </c>
    </row>
    <row r="29" spans="1:10" s="32" customFormat="1" ht="12.75" x14ac:dyDescent="0.2">
      <c r="A29" s="148">
        <v>2001</v>
      </c>
      <c r="B29" s="148">
        <v>332</v>
      </c>
      <c r="C29" s="148">
        <v>551</v>
      </c>
      <c r="D29" s="148">
        <v>378</v>
      </c>
      <c r="E29" s="148"/>
      <c r="F29" s="651">
        <v>5064200</v>
      </c>
      <c r="G29" s="148"/>
      <c r="H29" s="653">
        <f t="shared" si="1"/>
        <v>65.558232297302638</v>
      </c>
      <c r="I29" s="653">
        <f t="shared" si="2"/>
        <v>108.8029698669089</v>
      </c>
      <c r="J29" s="653">
        <f t="shared" si="3"/>
        <v>74.641601832471068</v>
      </c>
    </row>
    <row r="30" spans="1:10" s="32" customFormat="1" ht="12.75" x14ac:dyDescent="0.2">
      <c r="A30" s="148">
        <v>2002</v>
      </c>
      <c r="B30" s="148">
        <v>382</v>
      </c>
      <c r="C30" s="148">
        <v>566</v>
      </c>
      <c r="D30" s="148">
        <v>417</v>
      </c>
      <c r="E30" s="148"/>
      <c r="F30" s="651">
        <v>5066000</v>
      </c>
      <c r="G30" s="148"/>
      <c r="H30" s="653">
        <f t="shared" si="1"/>
        <v>75.404658507698386</v>
      </c>
      <c r="I30" s="653">
        <f t="shared" si="2"/>
        <v>111.7252270035531</v>
      </c>
      <c r="J30" s="653">
        <f t="shared" si="3"/>
        <v>82.313462297670739</v>
      </c>
    </row>
    <row r="31" spans="1:10" s="32" customFormat="1" ht="12.75" x14ac:dyDescent="0.2">
      <c r="A31" s="148">
        <v>2003</v>
      </c>
      <c r="B31" s="148">
        <v>317</v>
      </c>
      <c r="C31" s="148">
        <v>493</v>
      </c>
      <c r="D31" s="148">
        <v>331</v>
      </c>
      <c r="E31" s="148"/>
      <c r="F31" s="651">
        <v>5068500</v>
      </c>
      <c r="G31" s="148"/>
      <c r="H31" s="653">
        <f t="shared" si="1"/>
        <v>62.543158725461183</v>
      </c>
      <c r="I31" s="653">
        <f t="shared" si="2"/>
        <v>97.26743612508632</v>
      </c>
      <c r="J31" s="653">
        <f t="shared" si="3"/>
        <v>65.305317154976819</v>
      </c>
    </row>
    <row r="32" spans="1:10" s="32" customFormat="1" ht="12.75" x14ac:dyDescent="0.2">
      <c r="A32" s="148">
        <v>2004</v>
      </c>
      <c r="B32" s="148">
        <v>356</v>
      </c>
      <c r="C32" s="148">
        <v>546</v>
      </c>
      <c r="D32" s="148">
        <v>387</v>
      </c>
      <c r="E32" s="148"/>
      <c r="F32" s="651">
        <v>5084300</v>
      </c>
      <c r="G32" s="148"/>
      <c r="H32" s="653">
        <f t="shared" si="1"/>
        <v>70.019471707019648</v>
      </c>
      <c r="I32" s="653">
        <f t="shared" si="2"/>
        <v>107.38941447200204</v>
      </c>
      <c r="J32" s="653">
        <f t="shared" si="3"/>
        <v>76.116672894990458</v>
      </c>
    </row>
    <row r="33" spans="1:11" s="32" customFormat="1" ht="12.75" x14ac:dyDescent="0.2">
      <c r="A33" s="148">
        <v>2005</v>
      </c>
      <c r="B33" s="148">
        <v>336</v>
      </c>
      <c r="C33" s="148">
        <v>480</v>
      </c>
      <c r="D33" s="148">
        <v>352</v>
      </c>
      <c r="E33" s="148"/>
      <c r="F33" s="651">
        <v>5110200</v>
      </c>
      <c r="G33" s="148"/>
      <c r="H33" s="653">
        <f t="shared" si="1"/>
        <v>65.75085123869907</v>
      </c>
      <c r="I33" s="653">
        <f t="shared" si="2"/>
        <v>93.929787483855819</v>
      </c>
      <c r="J33" s="653">
        <f t="shared" si="3"/>
        <v>68.881844154827604</v>
      </c>
    </row>
    <row r="34" spans="1:11" s="32" customFormat="1" ht="12.75" x14ac:dyDescent="0.2">
      <c r="A34" s="148">
        <v>2006</v>
      </c>
      <c r="B34" s="148">
        <v>421</v>
      </c>
      <c r="C34" s="148">
        <v>577</v>
      </c>
      <c r="D34" s="148">
        <v>415</v>
      </c>
      <c r="E34" s="148"/>
      <c r="F34" s="651">
        <v>5133100</v>
      </c>
      <c r="G34" s="148"/>
      <c r="H34" s="653">
        <f t="shared" si="1"/>
        <v>82.016715045489079</v>
      </c>
      <c r="I34" s="653">
        <f t="shared" si="2"/>
        <v>112.40770684381758</v>
      </c>
      <c r="J34" s="653">
        <f t="shared" si="3"/>
        <v>80.847830745553367</v>
      </c>
    </row>
    <row r="35" spans="1:11" s="32" customFormat="1" ht="12.75" x14ac:dyDescent="0.2">
      <c r="A35" s="148">
        <v>2007</v>
      </c>
      <c r="B35" s="148">
        <v>455</v>
      </c>
      <c r="C35" s="151">
        <v>630</v>
      </c>
      <c r="D35" s="151">
        <v>450</v>
      </c>
      <c r="E35" s="151"/>
      <c r="F35" s="652">
        <v>5170000</v>
      </c>
      <c r="G35" s="151"/>
      <c r="H35" s="653">
        <f t="shared" si="1"/>
        <v>88.007736943907162</v>
      </c>
      <c r="I35" s="653">
        <f t="shared" si="2"/>
        <v>121.85686653771761</v>
      </c>
      <c r="J35" s="653">
        <f t="shared" si="3"/>
        <v>87.040618955512571</v>
      </c>
    </row>
    <row r="36" spans="1:11" s="32" customFormat="1" ht="12.75" x14ac:dyDescent="0.2">
      <c r="A36" s="148">
        <v>2008</v>
      </c>
      <c r="B36" s="148">
        <v>574</v>
      </c>
      <c r="C36" s="151">
        <v>737</v>
      </c>
      <c r="D36" s="151">
        <v>559</v>
      </c>
      <c r="E36" s="151"/>
      <c r="F36" s="652">
        <v>5202900</v>
      </c>
      <c r="G36" s="151"/>
      <c r="H36" s="653">
        <f t="shared" si="1"/>
        <v>110.32308904649331</v>
      </c>
      <c r="I36" s="653">
        <f t="shared" si="2"/>
        <v>141.65177112764036</v>
      </c>
      <c r="J36" s="653">
        <f t="shared" si="3"/>
        <v>107.44008149301351</v>
      </c>
    </row>
    <row r="37" spans="1:11" s="32" customFormat="1" ht="12.75" x14ac:dyDescent="0.2">
      <c r="A37" s="148">
        <v>2009</v>
      </c>
      <c r="B37" s="148">
        <v>545</v>
      </c>
      <c r="C37" s="151">
        <v>716</v>
      </c>
      <c r="D37" s="151">
        <v>534</v>
      </c>
      <c r="E37" s="151"/>
      <c r="F37" s="652">
        <v>5231900</v>
      </c>
      <c r="G37" s="151"/>
      <c r="H37" s="653">
        <f t="shared" si="1"/>
        <v>104.16865765782985</v>
      </c>
      <c r="I37" s="653">
        <f t="shared" si="2"/>
        <v>136.85276859267188</v>
      </c>
      <c r="J37" s="653">
        <f t="shared" si="3"/>
        <v>102.06617098950667</v>
      </c>
    </row>
    <row r="38" spans="1:11" s="32" customFormat="1" ht="12.75" x14ac:dyDescent="0.2">
      <c r="A38" s="148">
        <v>2010</v>
      </c>
      <c r="B38" s="148">
        <v>485</v>
      </c>
      <c r="C38" s="151">
        <v>692</v>
      </c>
      <c r="D38" s="151">
        <v>482</v>
      </c>
      <c r="E38" s="151"/>
      <c r="F38" s="652">
        <v>5262200</v>
      </c>
      <c r="G38" s="151"/>
      <c r="H38" s="653">
        <f t="shared" si="1"/>
        <v>92.166774352932237</v>
      </c>
      <c r="I38" s="653">
        <f t="shared" si="2"/>
        <v>131.50393371593631</v>
      </c>
      <c r="J38" s="653">
        <f t="shared" si="3"/>
        <v>91.596670594048121</v>
      </c>
    </row>
    <row r="39" spans="1:11" s="32" customFormat="1" ht="12.75" x14ac:dyDescent="0.2">
      <c r="A39" s="148">
        <v>2011</v>
      </c>
      <c r="B39" s="148">
        <v>584</v>
      </c>
      <c r="C39" s="151">
        <v>749</v>
      </c>
      <c r="D39" s="151">
        <v>558</v>
      </c>
      <c r="E39" s="151"/>
      <c r="F39" s="652">
        <v>5299900</v>
      </c>
      <c r="G39" s="151"/>
      <c r="H39" s="653">
        <f t="shared" si="1"/>
        <v>110.19075831619465</v>
      </c>
      <c r="I39" s="653">
        <f t="shared" si="2"/>
        <v>141.32342119662636</v>
      </c>
      <c r="J39" s="653">
        <f t="shared" si="3"/>
        <v>105.28500537745995</v>
      </c>
    </row>
    <row r="40" spans="1:11" s="32" customFormat="1" ht="12.75" x14ac:dyDescent="0.2">
      <c r="A40" s="148">
        <v>2012</v>
      </c>
      <c r="B40" s="148">
        <v>581</v>
      </c>
      <c r="C40" s="151">
        <v>734</v>
      </c>
      <c r="D40" s="151">
        <v>549</v>
      </c>
      <c r="E40" s="151"/>
      <c r="F40" s="652">
        <v>5313600</v>
      </c>
      <c r="G40" s="151"/>
      <c r="H40" s="653">
        <f t="shared" si="1"/>
        <v>109.34206564287865</v>
      </c>
      <c r="I40" s="653">
        <f t="shared" si="2"/>
        <v>138.13610358325806</v>
      </c>
      <c r="J40" s="653">
        <f t="shared" si="3"/>
        <v>103.31978319783198</v>
      </c>
    </row>
    <row r="41" spans="1:11" s="32" customFormat="1" ht="12.75" x14ac:dyDescent="0.2">
      <c r="A41" s="148">
        <v>2013</v>
      </c>
      <c r="B41" s="148">
        <v>527</v>
      </c>
      <c r="C41" s="151">
        <v>685</v>
      </c>
      <c r="D41" s="151">
        <v>516</v>
      </c>
      <c r="E41" s="151"/>
      <c r="F41" s="652">
        <v>5327700</v>
      </c>
      <c r="G41" s="151"/>
      <c r="H41" s="653">
        <f t="shared" si="1"/>
        <v>98.916981061245934</v>
      </c>
      <c r="I41" s="653">
        <f t="shared" si="2"/>
        <v>128.57330555399142</v>
      </c>
      <c r="J41" s="653">
        <f t="shared" si="3"/>
        <v>96.852300242130752</v>
      </c>
    </row>
    <row r="42" spans="1:11" s="32" customFormat="1" ht="12.75" x14ac:dyDescent="0.2">
      <c r="A42" s="148">
        <v>2014</v>
      </c>
      <c r="B42" s="148">
        <v>614</v>
      </c>
      <c r="C42" s="151">
        <v>743</v>
      </c>
      <c r="D42" s="151">
        <v>574</v>
      </c>
      <c r="E42" s="151"/>
      <c r="F42" s="652">
        <v>5347600</v>
      </c>
      <c r="G42" s="151"/>
      <c r="H42" s="653">
        <f t="shared" si="1"/>
        <v>114.81786221856534</v>
      </c>
      <c r="I42" s="653">
        <f t="shared" si="2"/>
        <v>138.94083327100009</v>
      </c>
      <c r="J42" s="653">
        <f t="shared" si="3"/>
        <v>107.33787119455457</v>
      </c>
    </row>
    <row r="43" spans="1:11" s="32" customFormat="1" ht="12.75" x14ac:dyDescent="0.2">
      <c r="A43" s="148">
        <v>2015</v>
      </c>
      <c r="B43" s="151">
        <v>706</v>
      </c>
      <c r="C43" s="151">
        <v>813</v>
      </c>
      <c r="D43" s="151">
        <v>637</v>
      </c>
      <c r="E43" s="151"/>
      <c r="F43" s="652">
        <v>5373000</v>
      </c>
      <c r="G43" s="151"/>
      <c r="H43" s="653">
        <f t="shared" si="1"/>
        <v>131.39772938767914</v>
      </c>
      <c r="I43" s="653">
        <f t="shared" si="2"/>
        <v>151.31211613623674</v>
      </c>
      <c r="J43" s="653">
        <f t="shared" si="3"/>
        <v>118.55574167131957</v>
      </c>
    </row>
    <row r="44" spans="1:11" s="32" customFormat="1" ht="12.75" x14ac:dyDescent="0.2">
      <c r="A44" s="148">
        <v>2016</v>
      </c>
      <c r="B44" s="151">
        <v>867</v>
      </c>
      <c r="C44" s="151">
        <v>997</v>
      </c>
      <c r="D44" s="151">
        <v>772</v>
      </c>
      <c r="E44" s="151"/>
      <c r="F44" s="652">
        <v>5404700</v>
      </c>
      <c r="G44" s="151"/>
      <c r="H44" s="725">
        <f t="shared" si="1"/>
        <v>160.41593427942345</v>
      </c>
      <c r="I44" s="725">
        <f t="shared" si="2"/>
        <v>184.46907321405445</v>
      </c>
      <c r="J44" s="725">
        <f t="shared" si="3"/>
        <v>142.83864044257777</v>
      </c>
    </row>
    <row r="45" spans="1:11" ht="8.25" customHeight="1" x14ac:dyDescent="0.2">
      <c r="A45" s="9"/>
      <c r="B45" s="9"/>
      <c r="C45" s="9"/>
      <c r="D45" s="9"/>
      <c r="E45" s="9"/>
      <c r="F45" s="9"/>
      <c r="G45" s="9"/>
      <c r="H45" s="9"/>
      <c r="I45" s="9"/>
      <c r="J45" s="9"/>
    </row>
    <row r="46" spans="1:11" ht="12.75" customHeight="1" x14ac:dyDescent="0.2"/>
    <row r="47" spans="1:11" ht="11.25" customHeight="1" x14ac:dyDescent="0.2">
      <c r="A47" s="1011" t="s">
        <v>202</v>
      </c>
      <c r="B47" s="1011"/>
    </row>
    <row r="48" spans="1:11" ht="11.25" customHeight="1" x14ac:dyDescent="0.2">
      <c r="A48" s="1009" t="s">
        <v>354</v>
      </c>
      <c r="B48" s="1009"/>
      <c r="C48" s="1009"/>
      <c r="D48" s="1009"/>
      <c r="E48" s="572"/>
      <c r="F48" s="572"/>
      <c r="G48" s="572"/>
      <c r="H48" s="572"/>
      <c r="I48" s="196"/>
      <c r="J48" s="196"/>
      <c r="K48" s="196"/>
    </row>
    <row r="49" spans="1:11" ht="11.25" customHeight="1" x14ac:dyDescent="0.2">
      <c r="A49" s="1009" t="s">
        <v>1052</v>
      </c>
      <c r="B49" s="1009"/>
      <c r="C49" s="1009"/>
      <c r="D49" s="1009"/>
      <c r="E49" s="1009"/>
      <c r="F49" s="1009"/>
      <c r="G49" s="1009"/>
      <c r="H49" s="1009"/>
      <c r="I49" s="1009"/>
      <c r="J49" s="1009"/>
      <c r="K49" s="196"/>
    </row>
    <row r="50" spans="1:11" ht="11.25" customHeight="1" x14ac:dyDescent="0.2">
      <c r="A50" s="116"/>
      <c r="B50" s="189"/>
      <c r="C50" s="189"/>
      <c r="D50" s="189"/>
      <c r="E50" s="189"/>
      <c r="F50" s="189"/>
      <c r="G50" s="189"/>
      <c r="H50" s="189"/>
      <c r="I50" s="189"/>
      <c r="J50" s="189"/>
      <c r="K50" s="189"/>
    </row>
    <row r="51" spans="1:11" s="147" customFormat="1" ht="11.25" customHeight="1" x14ac:dyDescent="0.2">
      <c r="A51" s="992" t="s">
        <v>433</v>
      </c>
      <c r="B51" s="993"/>
    </row>
    <row r="53" spans="1:11" x14ac:dyDescent="0.2">
      <c r="B53" s="145"/>
      <c r="C53" s="145"/>
      <c r="D53" s="145"/>
      <c r="E53" s="145"/>
      <c r="F53" s="145"/>
      <c r="G53" s="145"/>
      <c r="H53" s="145"/>
      <c r="I53" s="145"/>
      <c r="J53" s="145"/>
      <c r="K53" s="145"/>
    </row>
  </sheetData>
  <mergeCells count="8">
    <mergeCell ref="A51:B51"/>
    <mergeCell ref="A48:D48"/>
    <mergeCell ref="L1:N1"/>
    <mergeCell ref="A1:J1"/>
    <mergeCell ref="A47:B47"/>
    <mergeCell ref="A49:J49"/>
    <mergeCell ref="B4:D4"/>
    <mergeCell ref="H4:J4"/>
  </mergeCells>
  <phoneticPr fontId="0" type="noConversion"/>
  <hyperlinks>
    <hyperlink ref="L1:N1" location="Contents!A1" display="Back to contents"/>
  </hyperlinks>
  <pageMargins left="0.75" right="0.75" top="1" bottom="1" header="0.5" footer="0.5"/>
  <pageSetup paperSize="9" scale="81"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7"/>
  <sheetViews>
    <sheetView showGridLines="0" workbookViewId="0">
      <selection sqref="A1:N1"/>
    </sheetView>
  </sheetViews>
  <sheetFormatPr defaultRowHeight="15" x14ac:dyDescent="0.2"/>
  <cols>
    <col min="1" max="1" width="15.1640625" style="4" customWidth="1"/>
    <col min="2" max="11" width="9.33203125" style="4"/>
    <col min="12" max="12" width="2.33203125" style="4" customWidth="1"/>
    <col min="13" max="16384" width="9.33203125" style="4"/>
  </cols>
  <sheetData>
    <row r="1" spans="1:14" ht="18" customHeight="1" x14ac:dyDescent="0.25">
      <c r="A1" s="1013" t="s">
        <v>254</v>
      </c>
      <c r="B1" s="1013"/>
      <c r="C1" s="1013"/>
      <c r="D1" s="1013"/>
      <c r="E1" s="1013"/>
      <c r="F1" s="1013"/>
      <c r="G1" s="1013"/>
      <c r="H1" s="1013"/>
      <c r="I1" s="1013"/>
      <c r="J1" s="1013"/>
      <c r="L1" s="852" t="s">
        <v>350</v>
      </c>
      <c r="M1" s="852"/>
      <c r="N1" s="852"/>
    </row>
    <row r="2" spans="1:14" ht="5.0999999999999996" customHeight="1" x14ac:dyDescent="0.25">
      <c r="A2" s="644"/>
      <c r="B2" s="644"/>
      <c r="C2" s="644"/>
      <c r="D2" s="644"/>
      <c r="E2" s="644"/>
      <c r="F2" s="644"/>
      <c r="G2" s="644"/>
      <c r="H2" s="644"/>
      <c r="I2" s="644"/>
      <c r="J2" s="644"/>
      <c r="L2" s="642"/>
      <c r="M2" s="642"/>
      <c r="N2" s="642"/>
    </row>
    <row r="3" spans="1:14" x14ac:dyDescent="0.2">
      <c r="B3" s="1016" t="s">
        <v>427</v>
      </c>
      <c r="C3" s="1016"/>
    </row>
    <row r="38" spans="2:5" s="153" customFormat="1" ht="5.0999999999999996" customHeight="1" x14ac:dyDescent="0.2"/>
    <row r="39" spans="2:5" x14ac:dyDescent="0.2">
      <c r="B39" s="1016" t="s">
        <v>426</v>
      </c>
      <c r="C39" s="1016"/>
      <c r="D39" s="1016"/>
      <c r="E39" s="1016"/>
    </row>
    <row r="40" spans="2:5" ht="5.0999999999999996" customHeight="1" x14ac:dyDescent="0.2"/>
    <row r="46" spans="2:5" x14ac:dyDescent="0.2">
      <c r="B46" s="659"/>
    </row>
    <row r="65" spans="1:3" x14ac:dyDescent="0.2">
      <c r="A65" s="1014" t="s">
        <v>433</v>
      </c>
      <c r="B65" s="1015"/>
      <c r="C65" s="1015"/>
    </row>
    <row r="67" spans="1:3" ht="72" customHeight="1" x14ac:dyDescent="0.2"/>
  </sheetData>
  <mergeCells count="5">
    <mergeCell ref="A1:J1"/>
    <mergeCell ref="A65:C65"/>
    <mergeCell ref="L1:N1"/>
    <mergeCell ref="B3:C3"/>
    <mergeCell ref="B39:E39"/>
  </mergeCells>
  <phoneticPr fontId="22" type="noConversion"/>
  <hyperlinks>
    <hyperlink ref="L1:N1" location="Contents!A1" display="Back to contents"/>
  </hyperlinks>
  <pageMargins left="0.75" right="0.75" top="1" bottom="1" header="0.5" footer="0.5"/>
  <pageSetup paperSize="9" scale="80" orientation="portrait"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3"/>
  <sheetViews>
    <sheetView showGridLines="0" zoomScaleNormal="100" workbookViewId="0">
      <selection sqref="A1:N1"/>
    </sheetView>
  </sheetViews>
  <sheetFormatPr defaultRowHeight="11.25" x14ac:dyDescent="0.2"/>
  <cols>
    <col min="1" max="1" width="51.5" style="154" customWidth="1"/>
    <col min="2" max="12" width="9.33203125" style="154"/>
    <col min="13" max="13" width="2.83203125" style="154" customWidth="1"/>
    <col min="14" max="16384" width="9.33203125" style="154"/>
  </cols>
  <sheetData>
    <row r="1" spans="1:16" ht="33" customHeight="1" x14ac:dyDescent="0.25">
      <c r="A1" s="1022" t="s">
        <v>459</v>
      </c>
      <c r="B1" s="1023"/>
      <c r="C1" s="1023"/>
      <c r="D1" s="1023"/>
      <c r="E1" s="1023"/>
      <c r="F1" s="1023"/>
      <c r="G1" s="1023"/>
      <c r="N1" s="852" t="s">
        <v>350</v>
      </c>
      <c r="O1" s="852"/>
      <c r="P1" s="503"/>
    </row>
    <row r="2" spans="1:16" ht="11.25" customHeight="1" thickBot="1" x14ac:dyDescent="0.3">
      <c r="A2" s="255"/>
      <c r="B2" s="255"/>
      <c r="C2" s="255"/>
      <c r="D2" s="255"/>
      <c r="E2" s="255"/>
      <c r="F2" s="255"/>
      <c r="G2" s="255"/>
      <c r="H2" s="255"/>
      <c r="I2" s="255"/>
      <c r="J2" s="255"/>
      <c r="K2" s="555"/>
      <c r="L2" s="555"/>
    </row>
    <row r="3" spans="1:16" s="155" customFormat="1" ht="15.6" customHeight="1" x14ac:dyDescent="0.2">
      <c r="A3" s="1024" t="s">
        <v>345</v>
      </c>
      <c r="B3" s="1027">
        <v>2006</v>
      </c>
      <c r="C3" s="1027">
        <v>2007</v>
      </c>
      <c r="D3" s="1027">
        <v>2008</v>
      </c>
      <c r="E3" s="1027">
        <v>2009</v>
      </c>
      <c r="F3" s="1017">
        <v>2010</v>
      </c>
      <c r="G3" s="1027">
        <v>2011</v>
      </c>
      <c r="H3" s="1017">
        <v>2012</v>
      </c>
      <c r="I3" s="1017">
        <v>2013</v>
      </c>
      <c r="J3" s="1017">
        <v>2014</v>
      </c>
      <c r="K3" s="1017">
        <v>2015</v>
      </c>
      <c r="L3" s="1017">
        <v>2016</v>
      </c>
    </row>
    <row r="4" spans="1:16" s="155" customFormat="1" ht="12.75" x14ac:dyDescent="0.2">
      <c r="A4" s="1025"/>
      <c r="B4" s="1028"/>
      <c r="C4" s="1028"/>
      <c r="D4" s="1028"/>
      <c r="E4" s="1028"/>
      <c r="F4" s="1018"/>
      <c r="G4" s="1028"/>
      <c r="H4" s="1018"/>
      <c r="I4" s="1018"/>
      <c r="J4" s="1018"/>
      <c r="K4" s="1018"/>
      <c r="L4" s="1018"/>
    </row>
    <row r="5" spans="1:16" s="155" customFormat="1" ht="12.75" x14ac:dyDescent="0.2">
      <c r="A5" s="1026"/>
      <c r="B5" s="1029"/>
      <c r="C5" s="1029"/>
      <c r="D5" s="1029"/>
      <c r="E5" s="1029"/>
      <c r="F5" s="1019"/>
      <c r="G5" s="1029"/>
      <c r="H5" s="1019"/>
      <c r="I5" s="1019"/>
      <c r="J5" s="1019"/>
      <c r="K5" s="1019"/>
      <c r="L5" s="1019"/>
    </row>
    <row r="6" spans="1:16" s="155" customFormat="1" ht="12.75" x14ac:dyDescent="0.2">
      <c r="A6" s="170"/>
      <c r="B6" s="171"/>
      <c r="C6" s="171"/>
      <c r="D6" s="254"/>
      <c r="E6" s="171"/>
      <c r="F6" s="171"/>
      <c r="G6" s="171"/>
      <c r="H6" s="171"/>
    </row>
    <row r="7" spans="1:16" s="155" customFormat="1" ht="12.75" x14ac:dyDescent="0.2">
      <c r="A7" s="156" t="s">
        <v>97</v>
      </c>
      <c r="B7" s="137">
        <v>577</v>
      </c>
      <c r="C7" s="137">
        <v>630</v>
      </c>
      <c r="D7" s="137">
        <v>737</v>
      </c>
      <c r="E7" s="137">
        <v>716</v>
      </c>
      <c r="F7" s="137">
        <v>692</v>
      </c>
      <c r="G7" s="157">
        <v>749</v>
      </c>
      <c r="H7" s="157">
        <v>734</v>
      </c>
      <c r="I7" s="256">
        <v>685</v>
      </c>
      <c r="J7" s="256">
        <v>743</v>
      </c>
      <c r="K7" s="256">
        <v>813</v>
      </c>
      <c r="L7" s="256">
        <v>997</v>
      </c>
    </row>
    <row r="8" spans="1:16" s="155" customFormat="1" ht="15" x14ac:dyDescent="0.2">
      <c r="A8" s="97" t="s">
        <v>231</v>
      </c>
      <c r="B8" s="137"/>
      <c r="C8" s="137"/>
      <c r="D8" s="137"/>
      <c r="E8" s="137"/>
      <c r="F8" s="139"/>
      <c r="G8" s="97"/>
      <c r="H8" s="185"/>
    </row>
    <row r="9" spans="1:16" s="155" customFormat="1" ht="15" x14ac:dyDescent="0.2">
      <c r="A9" s="111"/>
      <c r="B9" s="97"/>
      <c r="C9" s="158"/>
      <c r="D9" s="158"/>
      <c r="E9" s="158"/>
      <c r="F9" s="139"/>
      <c r="G9" s="97"/>
      <c r="H9" s="185"/>
    </row>
    <row r="10" spans="1:16" s="155" customFormat="1" ht="15" customHeight="1" x14ac:dyDescent="0.2">
      <c r="A10" s="106" t="s">
        <v>491</v>
      </c>
      <c r="B10" s="97">
        <v>0</v>
      </c>
      <c r="C10" s="158">
        <v>0</v>
      </c>
      <c r="D10" s="158">
        <v>1</v>
      </c>
      <c r="E10" s="158">
        <v>1</v>
      </c>
      <c r="F10" s="139">
        <v>0</v>
      </c>
      <c r="G10" s="97">
        <v>1</v>
      </c>
      <c r="H10" s="185">
        <v>0</v>
      </c>
      <c r="I10" s="155">
        <v>0</v>
      </c>
      <c r="J10" s="155">
        <v>0</v>
      </c>
      <c r="K10" s="155">
        <v>2</v>
      </c>
      <c r="L10" s="155">
        <v>24</v>
      </c>
    </row>
    <row r="11" spans="1:16" s="155" customFormat="1" ht="15" customHeight="1" x14ac:dyDescent="0.2">
      <c r="A11" s="106" t="s">
        <v>381</v>
      </c>
      <c r="B11" s="97">
        <v>29</v>
      </c>
      <c r="C11" s="158">
        <v>24</v>
      </c>
      <c r="D11" s="158">
        <v>41</v>
      </c>
      <c r="E11" s="158">
        <v>32</v>
      </c>
      <c r="F11" s="139">
        <v>41</v>
      </c>
      <c r="G11" s="97">
        <v>37</v>
      </c>
      <c r="H11" s="185">
        <v>44</v>
      </c>
      <c r="I11" s="155">
        <v>60</v>
      </c>
      <c r="J11" s="155">
        <v>41</v>
      </c>
      <c r="K11" s="155">
        <v>47</v>
      </c>
      <c r="L11" s="155">
        <v>54</v>
      </c>
    </row>
    <row r="12" spans="1:16" s="155" customFormat="1" ht="15" customHeight="1" x14ac:dyDescent="0.2">
      <c r="A12" s="142" t="s">
        <v>96</v>
      </c>
      <c r="B12" s="139">
        <v>11</v>
      </c>
      <c r="C12" s="159">
        <v>12</v>
      </c>
      <c r="D12" s="139">
        <v>12</v>
      </c>
      <c r="E12" s="139">
        <v>7</v>
      </c>
      <c r="F12" s="139">
        <v>3</v>
      </c>
      <c r="G12" s="139">
        <v>24</v>
      </c>
      <c r="H12" s="121">
        <v>18</v>
      </c>
      <c r="I12" s="155">
        <v>27</v>
      </c>
      <c r="J12" s="155">
        <v>22</v>
      </c>
      <c r="K12" s="155">
        <v>17</v>
      </c>
      <c r="L12" s="155">
        <v>26</v>
      </c>
    </row>
    <row r="13" spans="1:16" s="155" customFormat="1" ht="15" customHeight="1" x14ac:dyDescent="0.2">
      <c r="A13" s="140" t="s">
        <v>346</v>
      </c>
      <c r="B13" s="139">
        <v>93</v>
      </c>
      <c r="C13" s="159">
        <v>84</v>
      </c>
      <c r="D13" s="139">
        <v>101</v>
      </c>
      <c r="E13" s="139">
        <v>97</v>
      </c>
      <c r="F13" s="139">
        <v>123</v>
      </c>
      <c r="G13" s="139">
        <v>116</v>
      </c>
      <c r="H13" s="121">
        <v>121</v>
      </c>
      <c r="I13" s="155">
        <v>120</v>
      </c>
      <c r="J13" s="155">
        <v>103</v>
      </c>
      <c r="K13" s="155">
        <v>132</v>
      </c>
      <c r="L13" s="155">
        <v>130</v>
      </c>
    </row>
    <row r="14" spans="1:16" s="155" customFormat="1" ht="15" customHeight="1" x14ac:dyDescent="0.2">
      <c r="A14" s="140" t="s">
        <v>347</v>
      </c>
      <c r="B14" s="139">
        <v>21</v>
      </c>
      <c r="C14" s="159">
        <v>26</v>
      </c>
      <c r="D14" s="139">
        <v>25</v>
      </c>
      <c r="E14" s="139">
        <v>19</v>
      </c>
      <c r="F14" s="139">
        <v>21</v>
      </c>
      <c r="G14" s="139">
        <v>32</v>
      </c>
      <c r="H14" s="121">
        <v>35</v>
      </c>
      <c r="I14" s="155">
        <v>29</v>
      </c>
      <c r="J14" s="155">
        <v>23</v>
      </c>
      <c r="K14" s="155">
        <v>30</v>
      </c>
      <c r="L14" s="155">
        <v>29</v>
      </c>
    </row>
    <row r="15" spans="1:16" s="155" customFormat="1" ht="15" customHeight="1" x14ac:dyDescent="0.2">
      <c r="A15" s="140" t="s">
        <v>348</v>
      </c>
      <c r="B15" s="139">
        <v>94</v>
      </c>
      <c r="C15" s="159">
        <v>109</v>
      </c>
      <c r="D15" s="139">
        <v>150</v>
      </c>
      <c r="E15" s="139">
        <v>158</v>
      </c>
      <c r="F15" s="139">
        <v>124</v>
      </c>
      <c r="G15" s="139">
        <v>187</v>
      </c>
      <c r="H15" s="121">
        <v>198</v>
      </c>
      <c r="I15" s="155">
        <v>149</v>
      </c>
      <c r="J15" s="155">
        <v>125</v>
      </c>
      <c r="K15" s="155">
        <v>192</v>
      </c>
      <c r="L15" s="155">
        <v>431</v>
      </c>
    </row>
    <row r="16" spans="1:16" s="155" customFormat="1" ht="15" customHeight="1" x14ac:dyDescent="0.2">
      <c r="A16" s="140" t="s">
        <v>492</v>
      </c>
      <c r="B16" s="139">
        <v>0</v>
      </c>
      <c r="C16" s="159">
        <v>2</v>
      </c>
      <c r="D16" s="139">
        <v>0</v>
      </c>
      <c r="E16" s="139">
        <v>2</v>
      </c>
      <c r="F16" s="139">
        <v>4</v>
      </c>
      <c r="G16" s="139">
        <v>10</v>
      </c>
      <c r="H16" s="121">
        <v>8</v>
      </c>
      <c r="I16" s="155">
        <v>11</v>
      </c>
      <c r="J16" s="155">
        <v>29</v>
      </c>
      <c r="K16" s="155">
        <v>25</v>
      </c>
      <c r="L16" s="155">
        <v>40</v>
      </c>
    </row>
    <row r="17" spans="1:12" s="155" customFormat="1" ht="15" customHeight="1" x14ac:dyDescent="0.2">
      <c r="A17" s="160" t="s">
        <v>98</v>
      </c>
      <c r="B17" s="139">
        <v>3</v>
      </c>
      <c r="C17" s="159">
        <v>8</v>
      </c>
      <c r="D17" s="139">
        <v>1</v>
      </c>
      <c r="E17" s="139">
        <v>0</v>
      </c>
      <c r="F17" s="139">
        <v>0</v>
      </c>
      <c r="G17" s="139">
        <v>0</v>
      </c>
      <c r="H17" s="121">
        <v>0</v>
      </c>
      <c r="I17" s="155">
        <v>0</v>
      </c>
      <c r="J17" s="155">
        <v>2</v>
      </c>
      <c r="K17" s="155">
        <v>7</v>
      </c>
      <c r="L17" s="155">
        <v>5</v>
      </c>
    </row>
    <row r="18" spans="1:12" s="155" customFormat="1" ht="15" customHeight="1" x14ac:dyDescent="0.2">
      <c r="A18" s="327" t="s">
        <v>493</v>
      </c>
      <c r="B18" s="139">
        <v>25</v>
      </c>
      <c r="C18" s="159">
        <v>22</v>
      </c>
      <c r="D18" s="139">
        <v>19</v>
      </c>
      <c r="E18" s="139">
        <v>20</v>
      </c>
      <c r="F18" s="139">
        <v>26</v>
      </c>
      <c r="G18" s="139">
        <v>22</v>
      </c>
      <c r="H18" s="121">
        <v>18</v>
      </c>
      <c r="I18" s="155">
        <v>13</v>
      </c>
      <c r="J18" s="155">
        <v>11</v>
      </c>
      <c r="K18" s="155">
        <v>18</v>
      </c>
      <c r="L18" s="155">
        <v>11</v>
      </c>
    </row>
    <row r="19" spans="1:12" s="155" customFormat="1" ht="15" customHeight="1" x14ac:dyDescent="0.2">
      <c r="A19" s="160" t="s">
        <v>37</v>
      </c>
      <c r="B19" s="139">
        <v>33</v>
      </c>
      <c r="C19" s="159">
        <v>47</v>
      </c>
      <c r="D19" s="139">
        <v>41</v>
      </c>
      <c r="E19" s="139">
        <v>33</v>
      </c>
      <c r="F19" s="139">
        <v>34</v>
      </c>
      <c r="G19" s="139">
        <v>36</v>
      </c>
      <c r="H19" s="121">
        <v>31</v>
      </c>
      <c r="I19" s="155">
        <v>45</v>
      </c>
      <c r="J19" s="155">
        <v>45</v>
      </c>
      <c r="K19" s="155">
        <v>94</v>
      </c>
      <c r="L19" s="155">
        <v>123</v>
      </c>
    </row>
    <row r="20" spans="1:12" s="155" customFormat="1" ht="15" customHeight="1" x14ac:dyDescent="0.2">
      <c r="A20" s="327" t="s">
        <v>385</v>
      </c>
      <c r="B20" s="139">
        <v>38</v>
      </c>
      <c r="C20" s="159">
        <v>30</v>
      </c>
      <c r="D20" s="139">
        <v>40</v>
      </c>
      <c r="E20" s="139">
        <v>46</v>
      </c>
      <c r="F20" s="139">
        <v>20</v>
      </c>
      <c r="G20" s="139">
        <v>48</v>
      </c>
      <c r="H20" s="121">
        <v>41</v>
      </c>
      <c r="I20" s="155">
        <v>46</v>
      </c>
      <c r="J20" s="155">
        <v>45</v>
      </c>
      <c r="K20" s="155">
        <v>40</v>
      </c>
      <c r="L20" s="155">
        <v>45</v>
      </c>
    </row>
    <row r="21" spans="1:12" s="155" customFormat="1" ht="15" customHeight="1" x14ac:dyDescent="0.2">
      <c r="A21" s="327" t="s">
        <v>494</v>
      </c>
      <c r="B21" s="139">
        <v>0</v>
      </c>
      <c r="C21" s="159">
        <v>0</v>
      </c>
      <c r="D21" s="139">
        <v>0</v>
      </c>
      <c r="E21" s="139">
        <v>0</v>
      </c>
      <c r="F21" s="139">
        <v>0</v>
      </c>
      <c r="G21" s="139">
        <v>0</v>
      </c>
      <c r="H21" s="121">
        <v>0</v>
      </c>
      <c r="I21" s="155">
        <v>0</v>
      </c>
      <c r="J21" s="155">
        <v>0</v>
      </c>
      <c r="K21" s="155">
        <v>1</v>
      </c>
      <c r="L21" s="155">
        <v>21</v>
      </c>
    </row>
    <row r="22" spans="1:12" s="155" customFormat="1" ht="15" customHeight="1" x14ac:dyDescent="0.2">
      <c r="A22" s="327" t="s">
        <v>386</v>
      </c>
      <c r="B22" s="139">
        <v>45</v>
      </c>
      <c r="C22" s="159">
        <v>55</v>
      </c>
      <c r="D22" s="139">
        <v>74</v>
      </c>
      <c r="E22" s="139">
        <v>65</v>
      </c>
      <c r="F22" s="139">
        <v>65</v>
      </c>
      <c r="G22" s="139">
        <v>87</v>
      </c>
      <c r="H22" s="121">
        <v>86</v>
      </c>
      <c r="I22" s="155">
        <v>81</v>
      </c>
      <c r="J22" s="155">
        <v>72</v>
      </c>
      <c r="K22" s="155">
        <v>95</v>
      </c>
      <c r="L22" s="155">
        <v>115</v>
      </c>
    </row>
    <row r="23" spans="1:12" s="155" customFormat="1" ht="15" customHeight="1" x14ac:dyDescent="0.2">
      <c r="A23" s="160" t="s">
        <v>34</v>
      </c>
      <c r="B23" s="139">
        <v>78</v>
      </c>
      <c r="C23" s="159">
        <v>79</v>
      </c>
      <c r="D23" s="139">
        <v>116</v>
      </c>
      <c r="E23" s="139">
        <v>120</v>
      </c>
      <c r="F23" s="139">
        <v>94</v>
      </c>
      <c r="G23" s="139">
        <v>124</v>
      </c>
      <c r="H23" s="121">
        <v>161</v>
      </c>
      <c r="I23" s="155">
        <v>106</v>
      </c>
      <c r="J23" s="155">
        <v>85</v>
      </c>
      <c r="K23" s="155">
        <v>122</v>
      </c>
      <c r="L23" s="155">
        <v>154</v>
      </c>
    </row>
    <row r="24" spans="1:12" s="155" customFormat="1" ht="15" customHeight="1" x14ac:dyDescent="0.2">
      <c r="A24" s="327" t="s">
        <v>495</v>
      </c>
      <c r="B24" s="139">
        <v>0</v>
      </c>
      <c r="C24" s="159">
        <v>0</v>
      </c>
      <c r="D24" s="139">
        <v>0</v>
      </c>
      <c r="E24" s="139">
        <v>0</v>
      </c>
      <c r="F24" s="139">
        <v>0</v>
      </c>
      <c r="G24" s="139">
        <v>0</v>
      </c>
      <c r="H24" s="121">
        <v>0</v>
      </c>
      <c r="I24" s="155">
        <v>1</v>
      </c>
      <c r="J24" s="155">
        <v>6</v>
      </c>
      <c r="K24" s="155">
        <v>9</v>
      </c>
      <c r="L24" s="155">
        <v>75</v>
      </c>
    </row>
    <row r="25" spans="1:12" s="155" customFormat="1" ht="15" customHeight="1" x14ac:dyDescent="0.2">
      <c r="A25" s="160" t="s">
        <v>99</v>
      </c>
      <c r="B25" s="139">
        <v>12</v>
      </c>
      <c r="C25" s="159">
        <v>12</v>
      </c>
      <c r="D25" s="139">
        <v>5</v>
      </c>
      <c r="E25" s="139">
        <v>2</v>
      </c>
      <c r="F25" s="139">
        <v>0</v>
      </c>
      <c r="G25" s="139">
        <v>9</v>
      </c>
      <c r="H25" s="121">
        <v>9</v>
      </c>
      <c r="I25" s="155">
        <v>17</v>
      </c>
      <c r="J25" s="155">
        <v>14</v>
      </c>
      <c r="K25" s="155">
        <v>15</v>
      </c>
      <c r="L25" s="155">
        <v>29</v>
      </c>
    </row>
    <row r="26" spans="1:12" s="155" customFormat="1" ht="15" customHeight="1" x14ac:dyDescent="0.2">
      <c r="A26" s="327" t="s">
        <v>496</v>
      </c>
      <c r="B26" s="139">
        <v>0</v>
      </c>
      <c r="C26" s="159">
        <v>0</v>
      </c>
      <c r="D26" s="139">
        <v>0</v>
      </c>
      <c r="E26" s="139">
        <v>0</v>
      </c>
      <c r="F26" s="139">
        <v>0</v>
      </c>
      <c r="G26" s="139">
        <v>0</v>
      </c>
      <c r="H26" s="121">
        <v>1</v>
      </c>
      <c r="I26" s="155">
        <v>8</v>
      </c>
      <c r="J26" s="155">
        <v>37</v>
      </c>
      <c r="K26" s="155">
        <v>43</v>
      </c>
      <c r="L26" s="155">
        <v>225</v>
      </c>
    </row>
    <row r="27" spans="1:12" s="155" customFormat="1" ht="15" customHeight="1" x14ac:dyDescent="0.2">
      <c r="A27" s="327" t="s">
        <v>497</v>
      </c>
      <c r="B27" s="139">
        <v>8</v>
      </c>
      <c r="C27" s="159">
        <v>11</v>
      </c>
      <c r="D27" s="139">
        <v>6</v>
      </c>
      <c r="E27" s="139">
        <v>7</v>
      </c>
      <c r="F27" s="139">
        <v>16</v>
      </c>
      <c r="G27" s="139">
        <v>11</v>
      </c>
      <c r="H27" s="121">
        <v>13</v>
      </c>
      <c r="I27" s="155">
        <v>9</v>
      </c>
      <c r="J27" s="155">
        <v>10</v>
      </c>
      <c r="K27" s="155">
        <v>11</v>
      </c>
      <c r="L27" s="155">
        <v>16</v>
      </c>
    </row>
    <row r="28" spans="1:12" s="155" customFormat="1" ht="15" customHeight="1" x14ac:dyDescent="0.2">
      <c r="A28" s="327" t="s">
        <v>382</v>
      </c>
      <c r="B28" s="139">
        <v>0</v>
      </c>
      <c r="C28" s="159">
        <v>0</v>
      </c>
      <c r="D28" s="139">
        <v>3</v>
      </c>
      <c r="E28" s="139">
        <v>2</v>
      </c>
      <c r="F28" s="139">
        <v>4</v>
      </c>
      <c r="G28" s="139">
        <v>10</v>
      </c>
      <c r="H28" s="121">
        <v>24</v>
      </c>
      <c r="I28" s="155">
        <v>51</v>
      </c>
      <c r="J28" s="155">
        <v>67</v>
      </c>
      <c r="K28" s="155">
        <v>102</v>
      </c>
      <c r="L28" s="155">
        <v>154</v>
      </c>
    </row>
    <row r="29" spans="1:12" s="155" customFormat="1" ht="15" customHeight="1" x14ac:dyDescent="0.2">
      <c r="A29" s="327" t="s">
        <v>387</v>
      </c>
      <c r="B29" s="139">
        <v>260</v>
      </c>
      <c r="C29" s="159">
        <v>291</v>
      </c>
      <c r="D29" s="139">
        <v>327</v>
      </c>
      <c r="E29" s="139">
        <v>326</v>
      </c>
      <c r="F29" s="139">
        <v>256</v>
      </c>
      <c r="G29" s="139">
        <v>207</v>
      </c>
      <c r="H29" s="121">
        <v>222</v>
      </c>
      <c r="I29" s="155">
        <v>221</v>
      </c>
      <c r="J29" s="155">
        <v>312</v>
      </c>
      <c r="K29" s="155">
        <v>349</v>
      </c>
      <c r="L29" s="155">
        <v>477</v>
      </c>
    </row>
    <row r="30" spans="1:12" s="155" customFormat="1" ht="15" customHeight="1" x14ac:dyDescent="0.2">
      <c r="A30" s="327" t="s">
        <v>399</v>
      </c>
      <c r="B30" s="139">
        <v>328</v>
      </c>
      <c r="C30" s="159">
        <v>372</v>
      </c>
      <c r="D30" s="139">
        <v>449</v>
      </c>
      <c r="E30" s="139">
        <v>440</v>
      </c>
      <c r="F30" s="139">
        <v>400</v>
      </c>
      <c r="G30" s="139">
        <v>431</v>
      </c>
      <c r="H30" s="121">
        <v>403</v>
      </c>
      <c r="I30" s="155">
        <v>383</v>
      </c>
      <c r="J30" s="155">
        <v>454</v>
      </c>
      <c r="K30" s="155">
        <v>497</v>
      </c>
      <c r="L30" s="155">
        <v>656</v>
      </c>
    </row>
    <row r="31" spans="1:12" s="155" customFormat="1" ht="15" customHeight="1" x14ac:dyDescent="0.2">
      <c r="A31" s="160" t="s">
        <v>35</v>
      </c>
      <c r="B31" s="139">
        <v>96</v>
      </c>
      <c r="C31" s="159">
        <v>115</v>
      </c>
      <c r="D31" s="139">
        <v>171</v>
      </c>
      <c r="E31" s="139">
        <v>177</v>
      </c>
      <c r="F31" s="139">
        <v>177</v>
      </c>
      <c r="G31" s="139">
        <v>275</v>
      </c>
      <c r="H31" s="121">
        <v>241</v>
      </c>
      <c r="I31" s="155">
        <v>216</v>
      </c>
      <c r="J31" s="155">
        <v>216</v>
      </c>
      <c r="K31" s="155">
        <v>252</v>
      </c>
      <c r="L31" s="155">
        <v>366</v>
      </c>
    </row>
    <row r="32" spans="1:12" s="155" customFormat="1" ht="15" customHeight="1" x14ac:dyDescent="0.2">
      <c r="A32" s="327" t="s">
        <v>383</v>
      </c>
      <c r="B32" s="139">
        <v>5</v>
      </c>
      <c r="C32" s="159">
        <v>8</v>
      </c>
      <c r="D32" s="139">
        <v>12</v>
      </c>
      <c r="E32" s="139">
        <v>14</v>
      </c>
      <c r="F32" s="139">
        <v>9</v>
      </c>
      <c r="G32" s="139">
        <v>18</v>
      </c>
      <c r="H32" s="121">
        <v>24</v>
      </c>
      <c r="I32" s="155">
        <v>26</v>
      </c>
      <c r="J32" s="155">
        <v>20</v>
      </c>
      <c r="K32" s="155">
        <v>39</v>
      </c>
      <c r="L32" s="155">
        <v>35</v>
      </c>
    </row>
    <row r="33" spans="1:12" s="155" customFormat="1" ht="15" customHeight="1" x14ac:dyDescent="0.2">
      <c r="A33" s="327" t="s">
        <v>498</v>
      </c>
      <c r="B33" s="139">
        <v>5</v>
      </c>
      <c r="C33" s="159">
        <v>10</v>
      </c>
      <c r="D33" s="139">
        <v>8</v>
      </c>
      <c r="E33" s="139">
        <v>6</v>
      </c>
      <c r="F33" s="139">
        <v>7</v>
      </c>
      <c r="G33" s="139">
        <v>9</v>
      </c>
      <c r="H33" s="121">
        <v>14</v>
      </c>
      <c r="I33" s="155">
        <v>8</v>
      </c>
      <c r="J33" s="155">
        <v>5</v>
      </c>
      <c r="K33" s="155">
        <v>11</v>
      </c>
      <c r="L33" s="155">
        <v>11</v>
      </c>
    </row>
    <row r="34" spans="1:12" s="155" customFormat="1" ht="15" customHeight="1" x14ac:dyDescent="0.2">
      <c r="A34" s="327" t="s">
        <v>388</v>
      </c>
      <c r="B34" s="139">
        <v>403</v>
      </c>
      <c r="C34" s="159">
        <v>451</v>
      </c>
      <c r="D34" s="139">
        <v>550</v>
      </c>
      <c r="E34" s="139">
        <v>540</v>
      </c>
      <c r="F34" s="139">
        <v>480</v>
      </c>
      <c r="G34" s="139">
        <v>558</v>
      </c>
      <c r="H34" s="121">
        <v>531</v>
      </c>
      <c r="I34" s="155">
        <v>499</v>
      </c>
      <c r="J34" s="155">
        <v>553</v>
      </c>
      <c r="K34" s="155">
        <v>619</v>
      </c>
      <c r="L34" s="155">
        <v>776</v>
      </c>
    </row>
    <row r="35" spans="1:12" s="155" customFormat="1" ht="15" customHeight="1" x14ac:dyDescent="0.2">
      <c r="A35" s="327" t="s">
        <v>499</v>
      </c>
      <c r="B35" s="139">
        <v>0</v>
      </c>
      <c r="C35" s="159">
        <v>1</v>
      </c>
      <c r="D35" s="139">
        <v>8</v>
      </c>
      <c r="E35" s="139">
        <v>6</v>
      </c>
      <c r="F35" s="139">
        <v>3</v>
      </c>
      <c r="G35" s="139">
        <v>12</v>
      </c>
      <c r="H35" s="121">
        <v>11</v>
      </c>
      <c r="I35" s="155">
        <v>9</v>
      </c>
      <c r="J35" s="155">
        <v>7</v>
      </c>
      <c r="K35" s="155">
        <v>12</v>
      </c>
      <c r="L35" s="155">
        <v>17</v>
      </c>
    </row>
    <row r="36" spans="1:12" s="155" customFormat="1" ht="15" customHeight="1" x14ac:dyDescent="0.2">
      <c r="A36" s="327" t="s">
        <v>389</v>
      </c>
      <c r="B36" s="139">
        <v>53</v>
      </c>
      <c r="C36" s="159">
        <v>56</v>
      </c>
      <c r="D36" s="139">
        <v>55</v>
      </c>
      <c r="E36" s="139">
        <v>43</v>
      </c>
      <c r="F36" s="139">
        <v>48</v>
      </c>
      <c r="G36" s="139">
        <v>45</v>
      </c>
      <c r="H36" s="121">
        <v>37</v>
      </c>
      <c r="I36" s="155">
        <v>38</v>
      </c>
      <c r="J36" s="155">
        <v>43</v>
      </c>
      <c r="K36" s="155">
        <v>36</v>
      </c>
      <c r="L36" s="155">
        <v>41</v>
      </c>
    </row>
    <row r="37" spans="1:12" s="155" customFormat="1" ht="15" customHeight="1" x14ac:dyDescent="0.2">
      <c r="A37" s="327" t="s">
        <v>384</v>
      </c>
      <c r="B37" s="139">
        <v>0</v>
      </c>
      <c r="C37" s="159">
        <v>0</v>
      </c>
      <c r="D37" s="139">
        <v>0</v>
      </c>
      <c r="E37" s="139">
        <v>0</v>
      </c>
      <c r="F37" s="139">
        <v>0</v>
      </c>
      <c r="G37" s="139">
        <v>14</v>
      </c>
      <c r="H37" s="121">
        <v>20</v>
      </c>
      <c r="I37" s="155">
        <v>34</v>
      </c>
      <c r="J37" s="155">
        <v>6</v>
      </c>
      <c r="K37" s="155">
        <v>8</v>
      </c>
      <c r="L37" s="155">
        <v>8</v>
      </c>
    </row>
    <row r="38" spans="1:12" s="155" customFormat="1" ht="15" customHeight="1" x14ac:dyDescent="0.2">
      <c r="A38" s="327" t="s">
        <v>517</v>
      </c>
      <c r="B38" s="139">
        <v>0</v>
      </c>
      <c r="C38" s="159">
        <v>0</v>
      </c>
      <c r="D38" s="139">
        <v>0</v>
      </c>
      <c r="E38" s="139">
        <v>0</v>
      </c>
      <c r="F38" s="139">
        <v>1</v>
      </c>
      <c r="G38" s="139">
        <v>1</v>
      </c>
      <c r="H38" s="121">
        <v>5</v>
      </c>
      <c r="I38" s="155">
        <v>12</v>
      </c>
      <c r="J38" s="155">
        <v>26</v>
      </c>
      <c r="K38" s="155">
        <v>42</v>
      </c>
      <c r="L38" s="155">
        <v>71</v>
      </c>
    </row>
    <row r="39" spans="1:12" s="155" customFormat="1" ht="15" customHeight="1" x14ac:dyDescent="0.2">
      <c r="A39" s="327" t="s">
        <v>500</v>
      </c>
      <c r="B39" s="139">
        <v>4</v>
      </c>
      <c r="C39" s="159">
        <v>8</v>
      </c>
      <c r="D39" s="139">
        <v>4</v>
      </c>
      <c r="E39" s="139">
        <v>9</v>
      </c>
      <c r="F39" s="139">
        <v>5</v>
      </c>
      <c r="G39" s="139">
        <v>11</v>
      </c>
      <c r="H39" s="121">
        <v>15</v>
      </c>
      <c r="I39" s="155">
        <v>18</v>
      </c>
      <c r="J39" s="155">
        <v>17</v>
      </c>
      <c r="K39" s="155">
        <v>13</v>
      </c>
      <c r="L39" s="155">
        <v>15</v>
      </c>
    </row>
    <row r="40" spans="1:12" s="155" customFormat="1" ht="15" customHeight="1" x14ac:dyDescent="0.2">
      <c r="A40" s="327" t="s">
        <v>502</v>
      </c>
      <c r="B40" s="139">
        <v>5</v>
      </c>
      <c r="C40" s="159">
        <v>2</v>
      </c>
      <c r="D40" s="139">
        <v>4</v>
      </c>
      <c r="E40" s="139">
        <v>2</v>
      </c>
      <c r="F40" s="139">
        <v>6</v>
      </c>
      <c r="G40" s="139">
        <v>3</v>
      </c>
      <c r="H40" s="121">
        <v>6</v>
      </c>
      <c r="I40" s="155">
        <v>7</v>
      </c>
      <c r="J40" s="155">
        <v>11</v>
      </c>
      <c r="K40" s="155">
        <v>13</v>
      </c>
      <c r="L40" s="155">
        <v>16</v>
      </c>
    </row>
    <row r="41" spans="1:12" s="155" customFormat="1" ht="15" customHeight="1" x14ac:dyDescent="0.2">
      <c r="A41" s="160" t="s">
        <v>36</v>
      </c>
      <c r="B41" s="139">
        <v>9</v>
      </c>
      <c r="C41" s="159">
        <v>4</v>
      </c>
      <c r="D41" s="139">
        <v>7</v>
      </c>
      <c r="E41" s="139">
        <v>9</v>
      </c>
      <c r="F41" s="139">
        <v>3</v>
      </c>
      <c r="G41" s="139">
        <v>8</v>
      </c>
      <c r="H41" s="121">
        <v>6</v>
      </c>
      <c r="I41" s="155">
        <v>4</v>
      </c>
      <c r="J41" s="155">
        <v>4</v>
      </c>
      <c r="K41" s="155">
        <v>8</v>
      </c>
      <c r="L41" s="155">
        <v>8</v>
      </c>
    </row>
    <row r="42" spans="1:12" s="155" customFormat="1" ht="15" customHeight="1" x14ac:dyDescent="0.2">
      <c r="A42" s="160" t="s">
        <v>100</v>
      </c>
      <c r="B42" s="139">
        <v>17</v>
      </c>
      <c r="C42" s="159">
        <v>26</v>
      </c>
      <c r="D42" s="139">
        <v>32</v>
      </c>
      <c r="E42" s="139">
        <v>40</v>
      </c>
      <c r="F42" s="139">
        <v>40</v>
      </c>
      <c r="G42" s="139">
        <v>34</v>
      </c>
      <c r="H42" s="121">
        <v>48</v>
      </c>
      <c r="I42" s="155">
        <v>64</v>
      </c>
      <c r="J42" s="155">
        <v>38</v>
      </c>
      <c r="K42" s="155">
        <v>53</v>
      </c>
      <c r="L42" s="155">
        <v>64</v>
      </c>
    </row>
    <row r="43" spans="1:12" s="155" customFormat="1" ht="15" customHeight="1" x14ac:dyDescent="0.2">
      <c r="A43" s="327" t="s">
        <v>501</v>
      </c>
      <c r="B43" s="139">
        <v>1</v>
      </c>
      <c r="C43" s="139">
        <v>4</v>
      </c>
      <c r="D43" s="139">
        <v>5</v>
      </c>
      <c r="E43" s="139">
        <v>9</v>
      </c>
      <c r="F43" s="139">
        <v>12</v>
      </c>
      <c r="G43" s="139">
        <v>14</v>
      </c>
      <c r="H43" s="121">
        <v>16</v>
      </c>
      <c r="I43" s="155">
        <v>16</v>
      </c>
      <c r="J43" s="155">
        <v>9</v>
      </c>
      <c r="K43" s="155">
        <v>20</v>
      </c>
      <c r="L43" s="155">
        <v>22</v>
      </c>
    </row>
    <row r="44" spans="1:12" s="155" customFormat="1" ht="15" customHeight="1" x14ac:dyDescent="0.2">
      <c r="A44" s="160"/>
      <c r="B44" s="139"/>
      <c r="C44" s="139"/>
      <c r="D44" s="139"/>
      <c r="E44" s="139"/>
      <c r="F44" s="139"/>
      <c r="G44" s="97"/>
      <c r="H44" s="121"/>
    </row>
    <row r="45" spans="1:12" s="155" customFormat="1" ht="15" customHeight="1" x14ac:dyDescent="0.2">
      <c r="A45" s="160" t="s">
        <v>48</v>
      </c>
      <c r="B45" s="139">
        <v>151</v>
      </c>
      <c r="C45" s="159">
        <v>181</v>
      </c>
      <c r="D45" s="139">
        <v>196</v>
      </c>
      <c r="E45" s="139">
        <v>187</v>
      </c>
      <c r="F45" s="139">
        <v>151</v>
      </c>
      <c r="G45" s="121">
        <v>148</v>
      </c>
      <c r="H45" s="121">
        <v>136</v>
      </c>
      <c r="I45" s="155">
        <v>129</v>
      </c>
      <c r="J45" s="155">
        <v>116</v>
      </c>
      <c r="K45" s="155">
        <v>123</v>
      </c>
      <c r="L45" s="155">
        <v>135</v>
      </c>
    </row>
    <row r="46" spans="1:12" s="155" customFormat="1" ht="12.75" x14ac:dyDescent="0.2">
      <c r="A46" s="161"/>
      <c r="B46" s="161"/>
      <c r="C46" s="161"/>
      <c r="D46" s="161"/>
      <c r="E46" s="161"/>
      <c r="F46" s="161"/>
      <c r="G46" s="161"/>
      <c r="H46" s="161"/>
      <c r="I46" s="161"/>
      <c r="J46" s="161"/>
      <c r="K46" s="161"/>
      <c r="L46" s="161"/>
    </row>
    <row r="47" spans="1:12" ht="15" x14ac:dyDescent="0.2">
      <c r="A47" s="162"/>
      <c r="B47" s="46"/>
      <c r="C47" s="46"/>
      <c r="D47" s="46"/>
      <c r="E47" s="46"/>
      <c r="F47" s="46"/>
      <c r="G47" s="46"/>
    </row>
    <row r="48" spans="1:12" s="163" customFormat="1" ht="11.25" customHeight="1" x14ac:dyDescent="0.2">
      <c r="A48" s="166" t="s">
        <v>202</v>
      </c>
      <c r="B48" s="167"/>
      <c r="C48" s="167"/>
      <c r="D48" s="167"/>
      <c r="E48" s="167"/>
      <c r="F48" s="167"/>
      <c r="G48" s="167"/>
    </row>
    <row r="49" spans="1:12" s="163" customFormat="1" ht="11.25" customHeight="1" x14ac:dyDescent="0.2">
      <c r="A49" s="1032" t="s">
        <v>349</v>
      </c>
      <c r="B49" s="1032"/>
      <c r="C49" s="1032"/>
      <c r="D49" s="1032"/>
      <c r="E49" s="1032"/>
      <c r="F49" s="1032"/>
      <c r="G49" s="1032"/>
      <c r="H49" s="1032"/>
      <c r="I49" s="1032"/>
      <c r="J49" s="1032"/>
      <c r="K49" s="1032"/>
      <c r="L49" s="1032"/>
    </row>
    <row r="50" spans="1:12" s="163" customFormat="1" ht="11.25" customHeight="1" x14ac:dyDescent="0.2">
      <c r="A50" s="1032" t="s">
        <v>971</v>
      </c>
      <c r="B50" s="1032"/>
      <c r="C50" s="1032"/>
      <c r="D50" s="1032"/>
      <c r="E50" s="1032"/>
      <c r="F50" s="1032"/>
      <c r="G50" s="1032"/>
      <c r="H50" s="1032"/>
      <c r="I50" s="1032"/>
      <c r="J50" s="1032"/>
      <c r="K50" s="1032"/>
      <c r="L50" s="1032"/>
    </row>
    <row r="51" spans="1:12" s="163" customFormat="1" ht="11.25" customHeight="1" x14ac:dyDescent="0.2">
      <c r="A51" s="1032" t="s">
        <v>243</v>
      </c>
      <c r="B51" s="1032"/>
      <c r="C51" s="1032"/>
      <c r="D51" s="1032"/>
      <c r="E51" s="1032"/>
      <c r="F51" s="1032"/>
      <c r="G51" s="1032"/>
      <c r="H51" s="1032"/>
      <c r="I51" s="1032"/>
      <c r="J51" s="1032"/>
      <c r="K51" s="1032"/>
      <c r="L51" s="1032"/>
    </row>
    <row r="52" spans="1:12" s="163" customFormat="1" ht="11.25" customHeight="1" x14ac:dyDescent="0.2">
      <c r="A52" s="1032" t="s">
        <v>233</v>
      </c>
      <c r="B52" s="1032"/>
      <c r="C52" s="1032"/>
      <c r="D52" s="1032"/>
      <c r="E52" s="1032"/>
      <c r="F52" s="1032"/>
      <c r="G52" s="1032"/>
      <c r="H52" s="1032"/>
      <c r="I52" s="1032"/>
      <c r="J52" s="1032"/>
      <c r="K52" s="1032"/>
      <c r="L52" s="1032"/>
    </row>
    <row r="53" spans="1:12" s="163" customFormat="1" ht="11.25" customHeight="1" x14ac:dyDescent="0.2">
      <c r="A53" s="1032"/>
      <c r="B53" s="1032"/>
      <c r="C53" s="1032"/>
      <c r="D53" s="1032"/>
      <c r="E53" s="1032"/>
      <c r="F53" s="1032"/>
      <c r="G53" s="1032"/>
      <c r="H53" s="1032"/>
      <c r="I53" s="1032"/>
      <c r="J53" s="1032"/>
      <c r="K53" s="1032"/>
      <c r="L53" s="1032"/>
    </row>
    <row r="54" spans="1:12" s="163" customFormat="1" ht="11.25" customHeight="1" x14ac:dyDescent="0.2">
      <c r="A54" s="1032"/>
      <c r="B54" s="1032"/>
      <c r="C54" s="1032"/>
      <c r="D54" s="1032"/>
      <c r="E54" s="1032"/>
      <c r="F54" s="1032"/>
      <c r="G54" s="1032"/>
      <c r="H54" s="1032"/>
      <c r="I54" s="1032"/>
      <c r="J54" s="1032"/>
      <c r="K54" s="1032"/>
      <c r="L54" s="1032"/>
    </row>
    <row r="55" spans="1:12" s="163" customFormat="1" ht="11.25" customHeight="1" x14ac:dyDescent="0.2">
      <c r="A55" s="1030" t="s">
        <v>985</v>
      </c>
      <c r="B55" s="1030"/>
      <c r="C55" s="1030"/>
      <c r="D55" s="132"/>
      <c r="E55" s="167"/>
      <c r="F55" s="167"/>
      <c r="G55" s="167"/>
    </row>
    <row r="56" spans="1:12" s="163" customFormat="1" ht="11.25" customHeight="1" x14ac:dyDescent="0.2">
      <c r="A56" s="770" t="s">
        <v>986</v>
      </c>
      <c r="B56" s="132"/>
      <c r="C56" s="132"/>
      <c r="D56" s="132"/>
      <c r="E56" s="167"/>
      <c r="F56" s="167"/>
      <c r="G56" s="167"/>
    </row>
    <row r="57" spans="1:12" s="163" customFormat="1" ht="11.25" customHeight="1" x14ac:dyDescent="0.2">
      <c r="A57" s="1030" t="s">
        <v>1001</v>
      </c>
      <c r="B57" s="1031"/>
      <c r="C57" s="132"/>
      <c r="D57" s="132"/>
      <c r="E57" s="167"/>
      <c r="F57" s="167"/>
      <c r="G57" s="167"/>
    </row>
    <row r="58" spans="1:12" s="163" customFormat="1" ht="11.25" customHeight="1" x14ac:dyDescent="0.2">
      <c r="A58" s="1030" t="s">
        <v>1000</v>
      </c>
      <c r="B58" s="1031"/>
      <c r="C58" s="363"/>
      <c r="D58" s="363"/>
      <c r="E58" s="167"/>
      <c r="F58" s="167"/>
      <c r="G58" s="167"/>
    </row>
    <row r="59" spans="1:12" s="163" customFormat="1" ht="11.25" customHeight="1" x14ac:dyDescent="0.2">
      <c r="A59" s="1030" t="s">
        <v>1002</v>
      </c>
      <c r="B59" s="1031"/>
      <c r="C59" s="363"/>
      <c r="D59" s="363"/>
      <c r="E59" s="167"/>
      <c r="F59" s="167"/>
      <c r="G59" s="167"/>
    </row>
    <row r="60" spans="1:12" s="163" customFormat="1" ht="11.25" customHeight="1" x14ac:dyDescent="0.2">
      <c r="A60" s="1020" t="s">
        <v>390</v>
      </c>
      <c r="B60" s="1021"/>
      <c r="C60" s="1021"/>
      <c r="D60" s="1021"/>
      <c r="E60" s="1021"/>
      <c r="F60" s="1021"/>
      <c r="G60" s="1021"/>
    </row>
    <row r="61" spans="1:12" s="163" customFormat="1" ht="11.25" customHeight="1" x14ac:dyDescent="0.2">
      <c r="A61" s="1020" t="s">
        <v>1003</v>
      </c>
      <c r="B61" s="1021"/>
      <c r="C61" s="1021"/>
      <c r="D61" s="1021"/>
      <c r="E61" s="1021"/>
      <c r="F61" s="1021"/>
      <c r="G61" s="1021"/>
    </row>
    <row r="62" spans="1:12" s="163" customFormat="1" ht="11.25" customHeight="1" x14ac:dyDescent="0.2">
      <c r="A62" s="1020" t="s">
        <v>979</v>
      </c>
      <c r="B62" s="1020"/>
      <c r="C62" s="1020"/>
      <c r="D62" s="1020"/>
      <c r="E62" s="1020"/>
      <c r="F62" s="1020"/>
      <c r="G62" s="1020"/>
      <c r="H62" s="1020"/>
      <c r="I62" s="1020"/>
      <c r="J62" s="1020"/>
      <c r="K62" s="1020"/>
      <c r="L62" s="1020"/>
    </row>
    <row r="63" spans="1:12" s="163" customFormat="1" ht="11.25" customHeight="1" x14ac:dyDescent="0.2">
      <c r="A63" s="1032" t="s">
        <v>987</v>
      </c>
      <c r="B63" s="1032"/>
      <c r="C63" s="1032"/>
      <c r="D63" s="1032"/>
      <c r="E63" s="1032"/>
      <c r="F63" s="1032"/>
      <c r="G63" s="1032"/>
      <c r="H63" s="1032"/>
      <c r="I63" s="1032"/>
      <c r="J63" s="1032"/>
      <c r="K63" s="1032"/>
      <c r="L63" s="1032"/>
    </row>
    <row r="64" spans="1:12" s="163" customFormat="1" ht="11.25" customHeight="1" x14ac:dyDescent="0.2">
      <c r="A64" s="945" t="s">
        <v>232</v>
      </c>
      <c r="B64" s="1033"/>
      <c r="C64" s="1033"/>
      <c r="D64" s="167"/>
      <c r="E64" s="167"/>
      <c r="F64" s="167"/>
      <c r="G64" s="167"/>
    </row>
    <row r="65" spans="1:7" s="163" customFormat="1" ht="11.25" customHeight="1" x14ac:dyDescent="0.2">
      <c r="A65" s="273" t="s">
        <v>433</v>
      </c>
      <c r="B65" s="167"/>
      <c r="C65" s="167"/>
      <c r="D65" s="167"/>
      <c r="E65" s="167"/>
      <c r="F65" s="167"/>
      <c r="G65" s="167"/>
    </row>
    <row r="66" spans="1:7" s="163" customFormat="1" x14ac:dyDescent="0.2">
      <c r="A66" s="164"/>
    </row>
    <row r="67" spans="1:7" s="163" customFormat="1" x14ac:dyDescent="0.2">
      <c r="A67" s="164"/>
    </row>
    <row r="68" spans="1:7" s="163" customFormat="1" x14ac:dyDescent="0.2">
      <c r="A68" s="164"/>
    </row>
    <row r="69" spans="1:7" s="163" customFormat="1" x14ac:dyDescent="0.2">
      <c r="A69" s="164"/>
    </row>
    <row r="70" spans="1:7" s="163" customFormat="1" x14ac:dyDescent="0.2">
      <c r="A70" s="164"/>
    </row>
    <row r="71" spans="1:7" s="163" customFormat="1" x14ac:dyDescent="0.2">
      <c r="A71" s="164"/>
    </row>
    <row r="72" spans="1:7" s="163" customFormat="1" x14ac:dyDescent="0.2">
      <c r="A72" s="164"/>
    </row>
    <row r="73" spans="1:7" s="163" customFormat="1" x14ac:dyDescent="0.2">
      <c r="A73" s="164"/>
    </row>
    <row r="74" spans="1:7" ht="15" x14ac:dyDescent="0.2">
      <c r="A74" s="165"/>
    </row>
    <row r="75" spans="1:7" ht="15" x14ac:dyDescent="0.2">
      <c r="A75" s="165"/>
    </row>
    <row r="76" spans="1:7" ht="15" x14ac:dyDescent="0.2">
      <c r="A76" s="165"/>
    </row>
    <row r="77" spans="1:7" ht="15" x14ac:dyDescent="0.2">
      <c r="A77" s="165"/>
    </row>
    <row r="78" spans="1:7" ht="15" x14ac:dyDescent="0.2">
      <c r="A78" s="165"/>
    </row>
    <row r="79" spans="1:7" ht="15" x14ac:dyDescent="0.2">
      <c r="A79" s="165"/>
    </row>
    <row r="80" spans="1:7" ht="15" x14ac:dyDescent="0.2">
      <c r="A80" s="165"/>
    </row>
    <row r="81" spans="1:1" ht="15" x14ac:dyDescent="0.2">
      <c r="A81" s="165"/>
    </row>
    <row r="82" spans="1:1" ht="15" x14ac:dyDescent="0.2">
      <c r="A82" s="165"/>
    </row>
    <row r="83" spans="1:1" ht="15" x14ac:dyDescent="0.2">
      <c r="A83" s="165"/>
    </row>
    <row r="84" spans="1:1" ht="15" x14ac:dyDescent="0.2">
      <c r="A84" s="165"/>
    </row>
    <row r="85" spans="1:1" ht="15" x14ac:dyDescent="0.2">
      <c r="A85" s="165"/>
    </row>
    <row r="86" spans="1:1" ht="15" x14ac:dyDescent="0.2">
      <c r="A86" s="165"/>
    </row>
    <row r="87" spans="1:1" ht="15" x14ac:dyDescent="0.2">
      <c r="A87" s="165"/>
    </row>
    <row r="88" spans="1:1" ht="15" x14ac:dyDescent="0.2">
      <c r="A88" s="165"/>
    </row>
    <row r="89" spans="1:1" ht="15" x14ac:dyDescent="0.2">
      <c r="A89" s="165"/>
    </row>
    <row r="90" spans="1:1" ht="15" x14ac:dyDescent="0.2">
      <c r="A90" s="165"/>
    </row>
    <row r="91" spans="1:1" ht="15" x14ac:dyDescent="0.2">
      <c r="A91" s="165"/>
    </row>
    <row r="92" spans="1:1" ht="15" x14ac:dyDescent="0.2">
      <c r="A92" s="165"/>
    </row>
    <row r="93" spans="1:1" ht="15" x14ac:dyDescent="0.2">
      <c r="A93" s="165"/>
    </row>
  </sheetData>
  <mergeCells count="27">
    <mergeCell ref="N1:O1"/>
    <mergeCell ref="A55:C55"/>
    <mergeCell ref="A52:L54"/>
    <mergeCell ref="A64:C64"/>
    <mergeCell ref="J3:J5"/>
    <mergeCell ref="A58:B58"/>
    <mergeCell ref="A59:B59"/>
    <mergeCell ref="A61:G61"/>
    <mergeCell ref="A49:L49"/>
    <mergeCell ref="A50:L50"/>
    <mergeCell ref="A51:L51"/>
    <mergeCell ref="A62:L62"/>
    <mergeCell ref="A63:L63"/>
    <mergeCell ref="H3:H5"/>
    <mergeCell ref="I3:I5"/>
    <mergeCell ref="L3:L5"/>
    <mergeCell ref="K3:K5"/>
    <mergeCell ref="A60:G60"/>
    <mergeCell ref="A1:G1"/>
    <mergeCell ref="A3:A5"/>
    <mergeCell ref="B3:B5"/>
    <mergeCell ref="C3:C5"/>
    <mergeCell ref="A57:B57"/>
    <mergeCell ref="F3:F5"/>
    <mergeCell ref="G3:G5"/>
    <mergeCell ref="D3:D5"/>
    <mergeCell ref="E3:E5"/>
  </mergeCells>
  <phoneticPr fontId="19" type="noConversion"/>
  <pageMargins left="0.75" right="0.75" top="1" bottom="1" header="0.5" footer="0.5"/>
  <pageSetup paperSize="9" scale="69" fitToWidth="0" fitToHeight="0"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6"/>
  <sheetViews>
    <sheetView showGridLines="0" zoomScaleNormal="100" workbookViewId="0">
      <selection sqref="A1:N1"/>
    </sheetView>
  </sheetViews>
  <sheetFormatPr defaultRowHeight="11.25" x14ac:dyDescent="0.2"/>
  <cols>
    <col min="1" max="2" width="4.33203125" style="168" customWidth="1"/>
    <col min="3" max="3" width="5.5" style="168" customWidth="1"/>
    <col min="4" max="4" width="28.83203125" style="168" customWidth="1"/>
    <col min="5" max="5" width="41.5" style="168" customWidth="1"/>
    <col min="6" max="16" width="6.83203125" style="168" customWidth="1"/>
    <col min="17" max="17" width="1.83203125" style="168" customWidth="1"/>
    <col min="18" max="16384" width="9.33203125" style="168"/>
  </cols>
  <sheetData>
    <row r="1" spans="1:20" ht="49.5" customHeight="1" x14ac:dyDescent="0.25">
      <c r="A1" s="1037" t="s">
        <v>460</v>
      </c>
      <c r="B1" s="1037"/>
      <c r="C1" s="1037"/>
      <c r="D1" s="1037"/>
      <c r="E1" s="1037"/>
      <c r="F1" s="1037"/>
      <c r="G1" s="1037"/>
      <c r="H1" s="1037"/>
      <c r="I1" s="1037"/>
      <c r="J1" s="1037"/>
      <c r="K1" s="1037"/>
      <c r="L1" s="1037"/>
      <c r="M1" s="1037"/>
      <c r="N1" s="364"/>
      <c r="O1" s="546"/>
      <c r="P1" s="682"/>
      <c r="Q1" s="364"/>
      <c r="R1" s="852" t="s">
        <v>350</v>
      </c>
      <c r="S1" s="852"/>
      <c r="T1" s="852"/>
    </row>
    <row r="2" spans="1:20" ht="16.5" thickBot="1" x14ac:dyDescent="0.25">
      <c r="A2" s="259" t="s">
        <v>229</v>
      </c>
      <c r="B2" s="259"/>
      <c r="C2" s="259"/>
      <c r="D2" s="259"/>
      <c r="E2" s="259"/>
      <c r="F2" s="260"/>
      <c r="G2" s="260"/>
      <c r="H2" s="260"/>
      <c r="I2" s="260"/>
      <c r="J2" s="260"/>
      <c r="K2" s="260"/>
      <c r="L2" s="260"/>
      <c r="M2" s="260"/>
      <c r="N2" s="260"/>
      <c r="O2" s="386"/>
      <c r="P2" s="386"/>
      <c r="Q2" s="386"/>
    </row>
    <row r="3" spans="1:20" ht="12.75" x14ac:dyDescent="0.2">
      <c r="A3" s="1034" t="s">
        <v>150</v>
      </c>
      <c r="B3" s="1034"/>
      <c r="C3" s="1034"/>
      <c r="D3" s="1034"/>
      <c r="E3" s="1034"/>
      <c r="F3" s="1027">
        <v>2006</v>
      </c>
      <c r="G3" s="1027">
        <v>2007</v>
      </c>
      <c r="H3" s="1027">
        <v>2008</v>
      </c>
      <c r="I3" s="1027">
        <v>2009</v>
      </c>
      <c r="J3" s="1017">
        <v>2010</v>
      </c>
      <c r="K3" s="1027">
        <v>2011</v>
      </c>
      <c r="L3" s="1027">
        <v>2012</v>
      </c>
      <c r="M3" s="1017">
        <v>2013</v>
      </c>
      <c r="N3" s="1017">
        <v>2014</v>
      </c>
      <c r="O3" s="1027">
        <v>2015</v>
      </c>
      <c r="P3" s="1027">
        <v>2016</v>
      </c>
      <c r="Q3" s="362"/>
    </row>
    <row r="4" spans="1:20" s="169" customFormat="1" ht="12.75" x14ac:dyDescent="0.2">
      <c r="A4" s="1035"/>
      <c r="B4" s="1035"/>
      <c r="C4" s="1035"/>
      <c r="D4" s="1035"/>
      <c r="E4" s="1035"/>
      <c r="F4" s="1028"/>
      <c r="G4" s="1028"/>
      <c r="H4" s="1028"/>
      <c r="I4" s="1028"/>
      <c r="J4" s="1018"/>
      <c r="K4" s="1028"/>
      <c r="L4" s="1028"/>
      <c r="M4" s="1018"/>
      <c r="N4" s="1018"/>
      <c r="O4" s="1028"/>
      <c r="P4" s="1028"/>
      <c r="Q4" s="362"/>
    </row>
    <row r="5" spans="1:20" s="169" customFormat="1" ht="12.75" x14ac:dyDescent="0.2">
      <c r="A5" s="1036"/>
      <c r="B5" s="1036"/>
      <c r="C5" s="1036"/>
      <c r="D5" s="1036"/>
      <c r="E5" s="1036"/>
      <c r="F5" s="1029"/>
      <c r="G5" s="1029"/>
      <c r="H5" s="1029"/>
      <c r="I5" s="1029"/>
      <c r="J5" s="1019"/>
      <c r="K5" s="1029"/>
      <c r="L5" s="1029"/>
      <c r="M5" s="1019"/>
      <c r="N5" s="1019"/>
      <c r="O5" s="1029"/>
      <c r="P5" s="1029"/>
      <c r="Q5" s="362"/>
    </row>
    <row r="6" spans="1:20" s="169" customFormat="1" ht="12.75" x14ac:dyDescent="0.2">
      <c r="A6" s="170"/>
      <c r="B6" s="170"/>
      <c r="C6" s="170"/>
      <c r="D6" s="170"/>
      <c r="E6" s="170"/>
      <c r="F6" s="171"/>
      <c r="G6" s="171"/>
      <c r="H6" s="171"/>
      <c r="I6" s="122"/>
      <c r="J6" s="122"/>
      <c r="K6" s="97"/>
      <c r="L6" s="97"/>
    </row>
    <row r="7" spans="1:20" s="169" customFormat="1" ht="15.75" customHeight="1" x14ac:dyDescent="0.2">
      <c r="A7" s="1040" t="s">
        <v>234</v>
      </c>
      <c r="B7" s="1040"/>
      <c r="C7" s="1040"/>
      <c r="D7" s="1040"/>
      <c r="E7" s="1040"/>
      <c r="F7" s="139">
        <v>577</v>
      </c>
      <c r="G7" s="139">
        <v>630</v>
      </c>
      <c r="H7" s="139">
        <v>737</v>
      </c>
      <c r="I7" s="139">
        <v>716</v>
      </c>
      <c r="J7" s="139">
        <v>692</v>
      </c>
      <c r="K7" s="121">
        <v>749</v>
      </c>
      <c r="L7" s="121">
        <v>734</v>
      </c>
      <c r="M7" s="169">
        <v>685</v>
      </c>
      <c r="N7" s="169">
        <v>743</v>
      </c>
      <c r="O7" s="169">
        <v>813</v>
      </c>
      <c r="P7" s="169">
        <v>997</v>
      </c>
    </row>
    <row r="8" spans="1:20" s="169" customFormat="1" ht="6" customHeight="1" x14ac:dyDescent="0.2">
      <c r="A8" s="97"/>
      <c r="B8" s="97"/>
      <c r="C8" s="172"/>
      <c r="D8" s="172"/>
      <c r="E8" s="172"/>
      <c r="F8" s="137"/>
      <c r="G8" s="137"/>
      <c r="H8" s="137"/>
      <c r="I8" s="139"/>
      <c r="J8" s="139"/>
      <c r="K8" s="97"/>
      <c r="L8" s="97"/>
    </row>
    <row r="9" spans="1:20" s="169" customFormat="1" ht="12.75" x14ac:dyDescent="0.2">
      <c r="A9" s="1050" t="s">
        <v>95</v>
      </c>
      <c r="B9" s="1050"/>
      <c r="C9" s="1050"/>
      <c r="D9" s="1050"/>
      <c r="E9" s="172"/>
      <c r="F9" s="137"/>
      <c r="G9" s="137"/>
      <c r="H9" s="137"/>
      <c r="I9" s="139"/>
      <c r="J9" s="139"/>
      <c r="K9" s="97"/>
      <c r="L9" s="97"/>
    </row>
    <row r="10" spans="1:20" s="169" customFormat="1" ht="42" customHeight="1" x14ac:dyDescent="0.2">
      <c r="A10" s="97"/>
      <c r="B10" s="97"/>
      <c r="C10" s="1043" t="s">
        <v>235</v>
      </c>
      <c r="D10" s="1049"/>
      <c r="E10" s="1049"/>
      <c r="F10" s="137">
        <v>421</v>
      </c>
      <c r="G10" s="137">
        <v>455</v>
      </c>
      <c r="H10" s="137">
        <v>574</v>
      </c>
      <c r="I10" s="137">
        <v>545</v>
      </c>
      <c r="J10" s="137">
        <v>485</v>
      </c>
      <c r="K10" s="157">
        <v>584</v>
      </c>
      <c r="L10" s="157">
        <v>581</v>
      </c>
      <c r="M10" s="157">
        <v>527</v>
      </c>
      <c r="N10" s="157">
        <v>614</v>
      </c>
      <c r="O10" s="157">
        <v>706</v>
      </c>
      <c r="P10" s="157">
        <v>867</v>
      </c>
      <c r="Q10" s="157"/>
    </row>
    <row r="11" spans="1:20" s="169" customFormat="1" ht="6" customHeight="1" x14ac:dyDescent="0.2">
      <c r="A11" s="172"/>
      <c r="B11" s="172"/>
      <c r="C11" s="97"/>
      <c r="D11" s="97"/>
      <c r="E11" s="97"/>
      <c r="F11" s="137"/>
      <c r="G11" s="137"/>
      <c r="H11" s="137"/>
      <c r="I11" s="139"/>
      <c r="J11" s="158"/>
      <c r="K11" s="97"/>
      <c r="L11" s="97"/>
    </row>
    <row r="12" spans="1:20" s="169" customFormat="1" ht="30.75" customHeight="1" x14ac:dyDescent="0.2">
      <c r="A12" s="172"/>
      <c r="B12" s="172"/>
      <c r="C12" s="1049" t="s">
        <v>14</v>
      </c>
      <c r="D12" s="1049"/>
      <c r="E12" s="1049"/>
      <c r="F12" s="137"/>
      <c r="G12" s="137"/>
      <c r="H12" s="137"/>
      <c r="I12" s="139"/>
      <c r="J12" s="158"/>
      <c r="K12" s="97"/>
      <c r="L12" s="97"/>
    </row>
    <row r="13" spans="1:20" s="169" customFormat="1" ht="30" customHeight="1" x14ac:dyDescent="0.2">
      <c r="A13" s="172"/>
      <c r="B13" s="172"/>
      <c r="C13" s="1051" t="s">
        <v>15</v>
      </c>
      <c r="D13" s="1049"/>
      <c r="E13" s="1049"/>
      <c r="F13" s="139">
        <v>13</v>
      </c>
      <c r="G13" s="139">
        <v>10</v>
      </c>
      <c r="H13" s="139">
        <v>23</v>
      </c>
      <c r="I13" s="139">
        <v>22</v>
      </c>
      <c r="J13" s="139">
        <v>33</v>
      </c>
      <c r="K13" s="121">
        <v>16</v>
      </c>
      <c r="L13" s="121">
        <v>14</v>
      </c>
      <c r="M13" s="169">
        <v>22</v>
      </c>
      <c r="N13" s="169">
        <v>22</v>
      </c>
      <c r="O13" s="169">
        <v>23</v>
      </c>
      <c r="P13" s="169">
        <v>27</v>
      </c>
    </row>
    <row r="14" spans="1:20" s="169" customFormat="1" ht="30.75" customHeight="1" x14ac:dyDescent="0.2">
      <c r="A14" s="111"/>
      <c r="B14" s="111"/>
      <c r="C14" s="1048" t="s">
        <v>11</v>
      </c>
      <c r="D14" s="1049"/>
      <c r="E14" s="1049"/>
      <c r="F14" s="97">
        <v>2</v>
      </c>
      <c r="G14" s="158">
        <v>8</v>
      </c>
      <c r="H14" s="158">
        <v>10</v>
      </c>
      <c r="I14" s="158">
        <v>3</v>
      </c>
      <c r="J14" s="139">
        <v>5</v>
      </c>
      <c r="K14" s="158">
        <v>4</v>
      </c>
      <c r="L14" s="158">
        <v>1</v>
      </c>
      <c r="M14" s="169">
        <v>4</v>
      </c>
      <c r="N14" s="169">
        <v>5</v>
      </c>
      <c r="O14" s="169">
        <v>4</v>
      </c>
      <c r="P14" s="169">
        <v>3</v>
      </c>
    </row>
    <row r="15" spans="1:20" s="169" customFormat="1" ht="6" customHeight="1" x14ac:dyDescent="0.2">
      <c r="A15" s="111"/>
      <c r="B15" s="111"/>
      <c r="C15" s="173"/>
      <c r="D15" s="173"/>
      <c r="E15" s="173"/>
      <c r="F15" s="97"/>
      <c r="G15" s="158"/>
      <c r="H15" s="158"/>
      <c r="I15" s="158"/>
      <c r="J15" s="139"/>
      <c r="K15" s="97"/>
      <c r="L15" s="97"/>
    </row>
    <row r="16" spans="1:20" s="169" customFormat="1" ht="30" customHeight="1" x14ac:dyDescent="0.2">
      <c r="A16" s="111"/>
      <c r="B16" s="111"/>
      <c r="C16" s="1048" t="s">
        <v>16</v>
      </c>
      <c r="D16" s="1048"/>
      <c r="E16" s="1048"/>
      <c r="F16" s="136">
        <f t="shared" ref="F16:P16" si="0">F7-F10-F13-F14</f>
        <v>141</v>
      </c>
      <c r="G16" s="136">
        <f t="shared" si="0"/>
        <v>157</v>
      </c>
      <c r="H16" s="136">
        <f t="shared" si="0"/>
        <v>130</v>
      </c>
      <c r="I16" s="136">
        <f t="shared" si="0"/>
        <v>146</v>
      </c>
      <c r="J16" s="136">
        <f t="shared" si="0"/>
        <v>169</v>
      </c>
      <c r="K16" s="136">
        <f t="shared" si="0"/>
        <v>145</v>
      </c>
      <c r="L16" s="136">
        <f t="shared" si="0"/>
        <v>138</v>
      </c>
      <c r="M16" s="136">
        <f t="shared" si="0"/>
        <v>132</v>
      </c>
      <c r="N16" s="136">
        <f t="shared" si="0"/>
        <v>102</v>
      </c>
      <c r="O16" s="136">
        <f t="shared" si="0"/>
        <v>80</v>
      </c>
      <c r="P16" s="136">
        <f t="shared" si="0"/>
        <v>100</v>
      </c>
      <c r="Q16" s="136"/>
    </row>
    <row r="17" spans="1:17" s="169" customFormat="1" ht="12.75" x14ac:dyDescent="0.2">
      <c r="A17" s="111"/>
      <c r="B17" s="111"/>
      <c r="C17" s="111"/>
      <c r="D17" s="111"/>
      <c r="E17" s="111"/>
      <c r="F17" s="136"/>
      <c r="G17" s="136"/>
      <c r="H17" s="136"/>
      <c r="I17" s="158"/>
      <c r="J17" s="158"/>
      <c r="K17" s="97"/>
      <c r="L17" s="97"/>
    </row>
    <row r="18" spans="1:17" s="169" customFormat="1" ht="31.5" customHeight="1" x14ac:dyDescent="0.2">
      <c r="A18" s="1042" t="s">
        <v>314</v>
      </c>
      <c r="B18" s="1043"/>
      <c r="C18" s="1043"/>
      <c r="D18" s="1043"/>
      <c r="E18" s="1043"/>
      <c r="F18" s="97"/>
      <c r="G18" s="158"/>
      <c r="H18" s="158"/>
      <c r="I18" s="158"/>
      <c r="J18" s="158"/>
      <c r="K18" s="97"/>
      <c r="L18" s="97"/>
    </row>
    <row r="19" spans="1:17" s="169" customFormat="1" ht="6" customHeight="1" x14ac:dyDescent="0.2">
      <c r="A19" s="111"/>
      <c r="B19" s="111"/>
      <c r="C19" s="111"/>
      <c r="D19" s="111"/>
      <c r="E19" s="111"/>
      <c r="F19" s="97"/>
      <c r="G19" s="158"/>
      <c r="H19" s="158"/>
      <c r="I19" s="158"/>
      <c r="J19" s="158"/>
      <c r="K19" s="97"/>
      <c r="L19" s="97"/>
    </row>
    <row r="20" spans="1:17" s="169" customFormat="1" ht="14.25" x14ac:dyDescent="0.2">
      <c r="A20" s="111"/>
      <c r="B20" s="1038" t="s">
        <v>17</v>
      </c>
      <c r="C20" s="1038"/>
      <c r="D20" s="1038"/>
      <c r="E20" s="1038"/>
      <c r="F20" s="97"/>
      <c r="G20" s="158"/>
      <c r="H20" s="158"/>
      <c r="I20" s="158"/>
      <c r="J20" s="158"/>
      <c r="K20" s="97"/>
      <c r="L20" s="97"/>
    </row>
    <row r="21" spans="1:17" s="169" customFormat="1" ht="6" customHeight="1" x14ac:dyDescent="0.2">
      <c r="A21" s="111"/>
      <c r="B21" s="111"/>
      <c r="C21" s="111"/>
      <c r="D21" s="111"/>
      <c r="E21" s="111"/>
      <c r="F21" s="97"/>
      <c r="G21" s="158"/>
      <c r="H21" s="158"/>
      <c r="I21" s="158"/>
      <c r="J21" s="158"/>
      <c r="K21" s="97"/>
      <c r="L21" s="97"/>
    </row>
    <row r="22" spans="1:17" s="169" customFormat="1" ht="12.75" x14ac:dyDescent="0.2">
      <c r="A22" s="111"/>
      <c r="B22" s="111"/>
      <c r="C22" s="1038" t="s">
        <v>151</v>
      </c>
      <c r="D22" s="1038"/>
      <c r="E22" s="97" t="s">
        <v>152</v>
      </c>
      <c r="F22" s="97">
        <v>14</v>
      </c>
      <c r="G22" s="158">
        <v>12</v>
      </c>
      <c r="H22" s="158">
        <v>18</v>
      </c>
      <c r="I22" s="158">
        <v>21</v>
      </c>
      <c r="J22" s="158">
        <v>19</v>
      </c>
      <c r="K22" s="158">
        <v>25</v>
      </c>
      <c r="L22" s="158">
        <v>22</v>
      </c>
      <c r="M22" s="169">
        <v>23</v>
      </c>
      <c r="N22" s="169">
        <v>18</v>
      </c>
      <c r="O22" s="169">
        <v>45</v>
      </c>
      <c r="P22" s="169">
        <v>25</v>
      </c>
    </row>
    <row r="23" spans="1:17" s="169" customFormat="1" ht="12.75" x14ac:dyDescent="0.2">
      <c r="A23" s="111"/>
      <c r="B23" s="111"/>
      <c r="C23" s="1038" t="s">
        <v>153</v>
      </c>
      <c r="D23" s="1038"/>
      <c r="E23" s="97" t="s">
        <v>154</v>
      </c>
      <c r="F23" s="97">
        <v>19</v>
      </c>
      <c r="G23" s="158">
        <v>21</v>
      </c>
      <c r="H23" s="158">
        <v>18</v>
      </c>
      <c r="I23" s="158">
        <v>17</v>
      </c>
      <c r="J23" s="158">
        <v>21</v>
      </c>
      <c r="K23" s="158">
        <v>16</v>
      </c>
      <c r="L23" s="158">
        <v>18</v>
      </c>
      <c r="M23" s="169">
        <v>14</v>
      </c>
      <c r="N23" s="169">
        <v>14</v>
      </c>
      <c r="O23" s="169">
        <v>12</v>
      </c>
      <c r="P23" s="169">
        <v>24</v>
      </c>
    </row>
    <row r="24" spans="1:17" s="169" customFormat="1" ht="6" customHeight="1" x14ac:dyDescent="0.2">
      <c r="A24" s="111"/>
      <c r="B24" s="111"/>
      <c r="C24" s="111"/>
      <c r="D24" s="111"/>
      <c r="E24" s="111"/>
      <c r="F24" s="97"/>
      <c r="G24" s="158"/>
      <c r="H24" s="158"/>
      <c r="I24" s="158"/>
      <c r="J24" s="158"/>
      <c r="K24" s="97"/>
      <c r="L24" s="97"/>
    </row>
    <row r="25" spans="1:17" s="169" customFormat="1" ht="15.75" customHeight="1" x14ac:dyDescent="0.2">
      <c r="A25" s="111"/>
      <c r="B25" s="1038" t="s">
        <v>155</v>
      </c>
      <c r="C25" s="1038"/>
      <c r="D25" s="1038"/>
      <c r="E25" s="1038"/>
      <c r="F25" s="111">
        <f t="shared" ref="F25:P25" si="1">F22+F23</f>
        <v>33</v>
      </c>
      <c r="G25" s="111">
        <f t="shared" si="1"/>
        <v>33</v>
      </c>
      <c r="H25" s="111">
        <f t="shared" si="1"/>
        <v>36</v>
      </c>
      <c r="I25" s="111">
        <f t="shared" si="1"/>
        <v>38</v>
      </c>
      <c r="J25" s="111">
        <f t="shared" si="1"/>
        <v>40</v>
      </c>
      <c r="K25" s="111">
        <f t="shared" si="1"/>
        <v>41</v>
      </c>
      <c r="L25" s="111">
        <f t="shared" si="1"/>
        <v>40</v>
      </c>
      <c r="M25" s="111">
        <f t="shared" si="1"/>
        <v>37</v>
      </c>
      <c r="N25" s="111">
        <f t="shared" si="1"/>
        <v>32</v>
      </c>
      <c r="O25" s="111">
        <f t="shared" si="1"/>
        <v>57</v>
      </c>
      <c r="P25" s="111">
        <f t="shared" si="1"/>
        <v>49</v>
      </c>
      <c r="Q25" s="111"/>
    </row>
    <row r="26" spans="1:17" s="169" customFormat="1" ht="12.75" x14ac:dyDescent="0.2">
      <c r="A26" s="111"/>
      <c r="B26" s="111"/>
      <c r="C26" s="78"/>
      <c r="D26" s="78"/>
      <c r="E26" s="78"/>
      <c r="F26" s="111"/>
      <c r="G26" s="111"/>
      <c r="H26" s="111"/>
      <c r="I26" s="111"/>
      <c r="J26" s="97"/>
      <c r="K26" s="97"/>
      <c r="L26" s="97"/>
    </row>
    <row r="27" spans="1:17" s="169" customFormat="1" ht="15.75" customHeight="1" x14ac:dyDescent="0.2">
      <c r="A27" s="1047" t="s">
        <v>156</v>
      </c>
      <c r="B27" s="1047"/>
      <c r="C27" s="1047"/>
      <c r="D27" s="1047"/>
      <c r="E27" s="1047"/>
      <c r="F27" s="111"/>
      <c r="G27" s="111"/>
      <c r="H27" s="111"/>
      <c r="I27" s="111"/>
      <c r="J27" s="97"/>
      <c r="K27" s="97"/>
      <c r="L27" s="97"/>
    </row>
    <row r="28" spans="1:17" s="169" customFormat="1" ht="6" customHeight="1" x14ac:dyDescent="0.2">
      <c r="A28" s="111"/>
      <c r="B28" s="111"/>
      <c r="C28" s="78"/>
      <c r="D28" s="78"/>
      <c r="E28" s="78"/>
      <c r="F28" s="111"/>
      <c r="G28" s="111"/>
      <c r="H28" s="111"/>
      <c r="I28" s="111"/>
      <c r="J28" s="97"/>
      <c r="K28" s="97"/>
      <c r="L28" s="97"/>
    </row>
    <row r="29" spans="1:17" s="169" customFormat="1" ht="15" customHeight="1" x14ac:dyDescent="0.2">
      <c r="A29" s="111"/>
      <c r="B29" s="1039" t="s">
        <v>315</v>
      </c>
      <c r="C29" s="1038"/>
      <c r="D29" s="1038"/>
      <c r="E29" s="1038"/>
      <c r="F29" s="111">
        <v>9</v>
      </c>
      <c r="G29" s="111">
        <v>10</v>
      </c>
      <c r="H29" s="111">
        <v>3</v>
      </c>
      <c r="I29" s="174">
        <v>4</v>
      </c>
      <c r="J29" s="175">
        <v>17</v>
      </c>
      <c r="K29" s="175" t="s">
        <v>83</v>
      </c>
      <c r="L29" s="175" t="s">
        <v>83</v>
      </c>
      <c r="M29" s="175" t="s">
        <v>83</v>
      </c>
      <c r="N29" s="175" t="s">
        <v>83</v>
      </c>
      <c r="O29" s="175" t="s">
        <v>83</v>
      </c>
      <c r="P29" s="175"/>
      <c r="Q29" s="175"/>
    </row>
    <row r="30" spans="1:17" s="169" customFormat="1" ht="15" customHeight="1" x14ac:dyDescent="0.2">
      <c r="A30" s="111"/>
      <c r="B30" s="183"/>
      <c r="C30" s="183"/>
      <c r="D30" s="183"/>
      <c r="E30" s="183"/>
      <c r="F30" s="111"/>
      <c r="G30" s="111"/>
      <c r="H30" s="111"/>
      <c r="I30" s="174"/>
      <c r="J30" s="175"/>
      <c r="K30" s="175"/>
      <c r="L30" s="175"/>
    </row>
    <row r="31" spans="1:17" s="169" customFormat="1" ht="6" customHeight="1" x14ac:dyDescent="0.2">
      <c r="A31" s="191"/>
      <c r="B31" s="191"/>
      <c r="C31" s="190"/>
      <c r="D31" s="190"/>
      <c r="E31" s="190"/>
      <c r="F31" s="174"/>
      <c r="G31" s="174"/>
      <c r="H31" s="174"/>
      <c r="I31" s="174"/>
      <c r="J31" s="174"/>
      <c r="K31" s="174"/>
      <c r="L31" s="174"/>
    </row>
    <row r="32" spans="1:17" ht="12.75" x14ac:dyDescent="0.2">
      <c r="A32" s="176"/>
      <c r="B32" s="176"/>
      <c r="C32" s="176"/>
      <c r="D32" s="176"/>
      <c r="E32" s="176"/>
      <c r="F32" s="176"/>
      <c r="G32" s="176"/>
      <c r="H32" s="176"/>
      <c r="I32" s="176"/>
      <c r="J32" s="176"/>
      <c r="K32" s="176"/>
      <c r="L32" s="176"/>
      <c r="M32" s="176"/>
      <c r="N32" s="176"/>
      <c r="O32" s="176"/>
      <c r="P32" s="176"/>
      <c r="Q32" s="386"/>
    </row>
    <row r="33" spans="1:17" ht="15" x14ac:dyDescent="0.2">
      <c r="A33" s="162"/>
      <c r="B33" s="162"/>
      <c r="C33" s="162"/>
      <c r="D33" s="162"/>
      <c r="E33" s="162"/>
      <c r="F33" s="46"/>
      <c r="G33" s="46"/>
      <c r="H33" s="46"/>
      <c r="I33" s="46"/>
      <c r="J33" s="46"/>
      <c r="K33" s="46"/>
      <c r="L33" s="46"/>
      <c r="M33" s="46"/>
      <c r="N33" s="46"/>
      <c r="O33" s="46"/>
      <c r="P33" s="46"/>
      <c r="Q33" s="46"/>
    </row>
    <row r="34" spans="1:17" s="177" customFormat="1" ht="11.25" customHeight="1" x14ac:dyDescent="0.2">
      <c r="A34" s="1046" t="s">
        <v>202</v>
      </c>
      <c r="B34" s="1046"/>
      <c r="C34" s="1046"/>
      <c r="D34" s="180"/>
      <c r="E34" s="180"/>
      <c r="F34" s="167"/>
      <c r="G34" s="167"/>
      <c r="H34" s="167"/>
      <c r="I34" s="167"/>
      <c r="J34" s="167"/>
      <c r="K34" s="167"/>
      <c r="L34" s="167"/>
    </row>
    <row r="35" spans="1:17" s="177" customFormat="1" ht="11.25" customHeight="1" x14ac:dyDescent="0.2">
      <c r="A35" s="1032" t="s">
        <v>1053</v>
      </c>
      <c r="B35" s="1032"/>
      <c r="C35" s="1032"/>
      <c r="D35" s="1032"/>
      <c r="E35" s="1032"/>
      <c r="F35" s="1032"/>
      <c r="G35" s="1032"/>
      <c r="H35" s="1032"/>
      <c r="I35" s="1032"/>
      <c r="J35" s="1032"/>
      <c r="K35" s="1032"/>
      <c r="L35" s="1032"/>
    </row>
    <row r="36" spans="1:17" s="177" customFormat="1" ht="11.25" customHeight="1" x14ac:dyDescent="0.2">
      <c r="A36" s="1032"/>
      <c r="B36" s="1032"/>
      <c r="C36" s="1032"/>
      <c r="D36" s="1032"/>
      <c r="E36" s="1032"/>
      <c r="F36" s="1032"/>
      <c r="G36" s="1032"/>
      <c r="H36" s="1032"/>
      <c r="I36" s="1032"/>
      <c r="J36" s="1032"/>
      <c r="K36" s="1032"/>
      <c r="L36" s="1032"/>
    </row>
    <row r="37" spans="1:17" s="177" customFormat="1" ht="11.25" customHeight="1" x14ac:dyDescent="0.2">
      <c r="A37" s="1030" t="s">
        <v>991</v>
      </c>
      <c r="B37" s="1031"/>
      <c r="C37" s="1031"/>
      <c r="D37" s="1031"/>
      <c r="E37" s="1031"/>
      <c r="F37" s="1031"/>
      <c r="G37" s="1031"/>
      <c r="H37" s="1031"/>
      <c r="I37" s="1031"/>
      <c r="J37" s="167"/>
      <c r="K37" s="167"/>
      <c r="L37" s="167"/>
    </row>
    <row r="38" spans="1:17" s="177" customFormat="1" ht="11.25" customHeight="1" x14ac:dyDescent="0.2">
      <c r="A38" s="946" t="s">
        <v>992</v>
      </c>
      <c r="B38" s="946"/>
      <c r="C38" s="946"/>
      <c r="D38" s="946"/>
      <c r="E38" s="946"/>
      <c r="F38" s="946"/>
      <c r="G38" s="946"/>
      <c r="H38" s="946"/>
      <c r="I38" s="946"/>
      <c r="J38" s="946"/>
      <c r="K38" s="946"/>
      <c r="L38" s="946"/>
    </row>
    <row r="39" spans="1:17" s="177" customFormat="1" ht="11.25" customHeight="1" x14ac:dyDescent="0.2">
      <c r="A39" s="946"/>
      <c r="B39" s="946"/>
      <c r="C39" s="946"/>
      <c r="D39" s="946"/>
      <c r="E39" s="946"/>
      <c r="F39" s="946"/>
      <c r="G39" s="946"/>
      <c r="H39" s="946"/>
      <c r="I39" s="946"/>
      <c r="J39" s="946"/>
      <c r="K39" s="946"/>
      <c r="L39" s="946"/>
    </row>
    <row r="40" spans="1:17" s="177" customFormat="1" ht="11.25" customHeight="1" x14ac:dyDescent="0.2">
      <c r="A40" s="1031" t="s">
        <v>12</v>
      </c>
      <c r="B40" s="1031"/>
      <c r="C40" s="1031"/>
      <c r="D40" s="1031"/>
      <c r="E40" s="1031"/>
      <c r="F40" s="1031"/>
      <c r="G40" s="1031"/>
      <c r="H40" s="1031"/>
      <c r="I40" s="1031"/>
      <c r="J40" s="1031"/>
      <c r="K40" s="1031"/>
      <c r="L40" s="167"/>
    </row>
    <row r="41" spans="1:17" s="177" customFormat="1" ht="11.25" customHeight="1" x14ac:dyDescent="0.2">
      <c r="A41" s="1032" t="s">
        <v>355</v>
      </c>
      <c r="B41" s="1041"/>
      <c r="C41" s="1041"/>
      <c r="D41" s="1041"/>
      <c r="E41" s="1041"/>
      <c r="F41" s="1041"/>
      <c r="G41" s="1041"/>
      <c r="H41" s="1041"/>
      <c r="I41" s="1041"/>
      <c r="J41" s="1041"/>
      <c r="K41" s="1041"/>
      <c r="L41" s="1041"/>
    </row>
    <row r="42" spans="1:17" s="177" customFormat="1" ht="11.25" customHeight="1" x14ac:dyDescent="0.2">
      <c r="A42" s="945" t="s">
        <v>13</v>
      </c>
      <c r="B42" s="945"/>
      <c r="C42" s="945"/>
      <c r="D42" s="945"/>
      <c r="E42" s="945"/>
      <c r="F42" s="945"/>
      <c r="G42" s="945"/>
      <c r="H42" s="945"/>
      <c r="I42" s="945"/>
      <c r="J42" s="945"/>
      <c r="K42" s="945"/>
      <c r="L42" s="945"/>
    </row>
    <row r="43" spans="1:17" s="177" customFormat="1" ht="11.25" customHeight="1" x14ac:dyDescent="0.2">
      <c r="A43" s="945"/>
      <c r="B43" s="945"/>
      <c r="C43" s="945"/>
      <c r="D43" s="945"/>
      <c r="E43" s="945"/>
      <c r="F43" s="945"/>
      <c r="G43" s="945"/>
      <c r="H43" s="945"/>
      <c r="I43" s="945"/>
      <c r="J43" s="945"/>
      <c r="K43" s="945"/>
      <c r="L43" s="945"/>
    </row>
    <row r="44" spans="1:17" s="177" customFormat="1" ht="11.25" customHeight="1" x14ac:dyDescent="0.2">
      <c r="A44" s="116"/>
      <c r="B44" s="182"/>
      <c r="C44" s="182"/>
      <c r="D44" s="182"/>
      <c r="E44" s="182"/>
      <c r="F44" s="182"/>
      <c r="G44" s="182"/>
      <c r="H44" s="182"/>
      <c r="I44" s="182"/>
      <c r="J44" s="182"/>
      <c r="K44" s="182"/>
      <c r="L44" s="182"/>
    </row>
    <row r="45" spans="1:17" s="177" customFormat="1" ht="11.25" customHeight="1" x14ac:dyDescent="0.2">
      <c r="A45" s="1044" t="s">
        <v>433</v>
      </c>
      <c r="B45" s="1045"/>
      <c r="C45" s="1045"/>
      <c r="D45" s="1045"/>
      <c r="E45" s="182"/>
      <c r="F45" s="182"/>
      <c r="G45" s="182"/>
      <c r="H45" s="182"/>
      <c r="I45" s="182"/>
      <c r="J45" s="182"/>
      <c r="K45" s="182"/>
      <c r="L45" s="182"/>
    </row>
    <row r="46" spans="1:17" s="177" customFormat="1" ht="12.75" customHeight="1" x14ac:dyDescent="0.2">
      <c r="A46" s="33" t="s">
        <v>232</v>
      </c>
      <c r="B46" s="180"/>
      <c r="C46" s="180"/>
      <c r="D46" s="180"/>
      <c r="E46" s="180"/>
      <c r="F46" s="167"/>
      <c r="G46" s="167"/>
      <c r="H46" s="167"/>
      <c r="I46" s="167"/>
      <c r="J46" s="167"/>
      <c r="K46" s="167"/>
      <c r="L46" s="167"/>
    </row>
    <row r="47" spans="1:17" s="177" customFormat="1" x14ac:dyDescent="0.2">
      <c r="E47" s="180"/>
      <c r="F47" s="167"/>
      <c r="G47" s="167"/>
      <c r="H47" s="167"/>
      <c r="I47" s="167"/>
      <c r="J47" s="167"/>
      <c r="K47" s="167"/>
      <c r="L47" s="167"/>
    </row>
    <row r="48" spans="1:17" s="177" customFormat="1" ht="10.5" customHeight="1" x14ac:dyDescent="0.2">
      <c r="A48" s="178"/>
      <c r="B48" s="178"/>
      <c r="C48" s="178"/>
      <c r="D48" s="178"/>
      <c r="E48" s="178"/>
    </row>
    <row r="49" spans="1:5" s="177" customFormat="1" x14ac:dyDescent="0.2">
      <c r="A49" s="178"/>
      <c r="B49" s="178"/>
      <c r="C49" s="178"/>
      <c r="D49" s="178"/>
      <c r="E49" s="178"/>
    </row>
    <row r="50" spans="1:5" ht="15" x14ac:dyDescent="0.2">
      <c r="A50" s="179"/>
      <c r="B50" s="179"/>
      <c r="C50" s="179"/>
      <c r="D50" s="179"/>
      <c r="E50" s="179"/>
    </row>
    <row r="51" spans="1:5" ht="15" x14ac:dyDescent="0.2">
      <c r="A51" s="179"/>
      <c r="B51" s="179"/>
      <c r="C51" s="179"/>
      <c r="D51" s="179"/>
      <c r="E51" s="179"/>
    </row>
    <row r="52" spans="1:5" ht="15" x14ac:dyDescent="0.2">
      <c r="A52" s="179"/>
      <c r="B52" s="179"/>
      <c r="C52" s="179"/>
      <c r="D52" s="179"/>
      <c r="E52" s="179"/>
    </row>
    <row r="53" spans="1:5" ht="15" x14ac:dyDescent="0.2">
      <c r="A53" s="179"/>
      <c r="B53" s="179"/>
      <c r="C53" s="179"/>
      <c r="D53" s="179"/>
      <c r="E53" s="179"/>
    </row>
    <row r="54" spans="1:5" ht="15" x14ac:dyDescent="0.2">
      <c r="A54" s="179"/>
      <c r="B54" s="179"/>
      <c r="C54" s="179"/>
      <c r="D54" s="179"/>
      <c r="E54" s="179"/>
    </row>
    <row r="55" spans="1:5" ht="15" x14ac:dyDescent="0.2">
      <c r="A55" s="179"/>
      <c r="B55" s="179"/>
      <c r="C55" s="179"/>
      <c r="D55" s="179"/>
      <c r="E55" s="179"/>
    </row>
    <row r="56" spans="1:5" ht="15" x14ac:dyDescent="0.2">
      <c r="A56" s="179"/>
      <c r="B56" s="179"/>
      <c r="C56" s="179"/>
      <c r="D56" s="179"/>
      <c r="E56" s="179"/>
    </row>
    <row r="57" spans="1:5" ht="15" x14ac:dyDescent="0.2">
      <c r="A57" s="179"/>
      <c r="B57" s="179"/>
      <c r="C57" s="179"/>
      <c r="D57" s="179"/>
      <c r="E57" s="179"/>
    </row>
    <row r="58" spans="1:5" ht="15" x14ac:dyDescent="0.2">
      <c r="A58" s="179"/>
      <c r="B58" s="179"/>
      <c r="C58" s="179"/>
      <c r="D58" s="179"/>
      <c r="E58" s="179"/>
    </row>
    <row r="59" spans="1:5" ht="15" x14ac:dyDescent="0.2">
      <c r="A59" s="179"/>
      <c r="B59" s="179"/>
      <c r="C59" s="179"/>
      <c r="D59" s="179"/>
      <c r="E59" s="179"/>
    </row>
    <row r="60" spans="1:5" ht="15" x14ac:dyDescent="0.2">
      <c r="A60" s="179"/>
      <c r="B60" s="179"/>
      <c r="C60" s="179"/>
      <c r="D60" s="179"/>
      <c r="E60" s="179"/>
    </row>
    <row r="61" spans="1:5" ht="15" x14ac:dyDescent="0.2">
      <c r="A61" s="179"/>
      <c r="B61" s="179"/>
      <c r="C61" s="179"/>
      <c r="D61" s="179"/>
      <c r="E61" s="179"/>
    </row>
    <row r="62" spans="1:5" ht="15" x14ac:dyDescent="0.2">
      <c r="A62" s="179"/>
      <c r="B62" s="179"/>
      <c r="C62" s="179"/>
      <c r="D62" s="179"/>
      <c r="E62" s="179"/>
    </row>
    <row r="63" spans="1:5" ht="15" x14ac:dyDescent="0.2">
      <c r="A63" s="179"/>
      <c r="B63" s="179"/>
      <c r="C63" s="179"/>
      <c r="D63" s="179"/>
      <c r="E63" s="179"/>
    </row>
    <row r="64" spans="1:5" ht="15" x14ac:dyDescent="0.2">
      <c r="A64" s="179"/>
      <c r="B64" s="179"/>
      <c r="C64" s="179"/>
      <c r="D64" s="179"/>
      <c r="E64" s="179"/>
    </row>
    <row r="65" spans="1:5" ht="15" x14ac:dyDescent="0.2">
      <c r="A65" s="179"/>
      <c r="B65" s="179"/>
      <c r="C65" s="179"/>
      <c r="D65" s="179"/>
      <c r="E65" s="179"/>
    </row>
    <row r="66" spans="1:5" ht="15" x14ac:dyDescent="0.2">
      <c r="A66" s="179"/>
      <c r="B66" s="179"/>
      <c r="C66" s="179"/>
      <c r="D66" s="179"/>
      <c r="E66" s="179"/>
    </row>
  </sheetData>
  <mergeCells count="36">
    <mergeCell ref="C16:E16"/>
    <mergeCell ref="B20:E20"/>
    <mergeCell ref="C22:D22"/>
    <mergeCell ref="P3:P5"/>
    <mergeCell ref="N3:N5"/>
    <mergeCell ref="C14:E14"/>
    <mergeCell ref="A9:D9"/>
    <mergeCell ref="L3:L5"/>
    <mergeCell ref="C10:E10"/>
    <mergeCell ref="C12:E12"/>
    <mergeCell ref="C13:E13"/>
    <mergeCell ref="O3:O5"/>
    <mergeCell ref="A41:L41"/>
    <mergeCell ref="A18:E18"/>
    <mergeCell ref="A38:L39"/>
    <mergeCell ref="A35:L36"/>
    <mergeCell ref="A45:D45"/>
    <mergeCell ref="A34:C34"/>
    <mergeCell ref="A42:L43"/>
    <mergeCell ref="A27:E27"/>
    <mergeCell ref="R1:T1"/>
    <mergeCell ref="A37:I37"/>
    <mergeCell ref="A40:K40"/>
    <mergeCell ref="G3:G5"/>
    <mergeCell ref="H3:H5"/>
    <mergeCell ref="I3:I5"/>
    <mergeCell ref="J3:J5"/>
    <mergeCell ref="K3:K5"/>
    <mergeCell ref="A3:E5"/>
    <mergeCell ref="A1:M1"/>
    <mergeCell ref="C23:D23"/>
    <mergeCell ref="B25:E25"/>
    <mergeCell ref="B29:E29"/>
    <mergeCell ref="M3:M5"/>
    <mergeCell ref="A7:E7"/>
    <mergeCell ref="F3:F5"/>
  </mergeCells>
  <phoneticPr fontId="19" type="noConversion"/>
  <hyperlinks>
    <hyperlink ref="R1:T1" location="Contents!A1" display="Back to contents"/>
  </hyperlinks>
  <pageMargins left="0.51" right="0.47" top="0.71" bottom="0.73" header="0.5" footer="0.5"/>
  <pageSetup paperSize="9" scale="72"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2"/>
  <sheetViews>
    <sheetView showGridLines="0" workbookViewId="0">
      <selection sqref="A1:N1"/>
    </sheetView>
  </sheetViews>
  <sheetFormatPr defaultRowHeight="11.25" x14ac:dyDescent="0.2"/>
  <cols>
    <col min="1" max="1" width="5.1640625" style="167" customWidth="1"/>
    <col min="2" max="2" width="69" style="167" customWidth="1"/>
    <col min="3" max="3" width="12.33203125" style="167" customWidth="1"/>
    <col min="4" max="4" width="9.1640625" style="167" customWidth="1"/>
    <col min="5" max="5" width="12.1640625" style="167" customWidth="1"/>
    <col min="6" max="8" width="8.83203125" style="167" customWidth="1"/>
    <col min="9" max="9" width="2.6640625" style="167" customWidth="1"/>
    <col min="10" max="11" width="8.83203125" style="167" customWidth="1"/>
    <col min="12" max="12" width="2" style="167" customWidth="1"/>
    <col min="13" max="16384" width="9.33203125" style="167"/>
  </cols>
  <sheetData>
    <row r="1" spans="1:15" ht="33" customHeight="1" x14ac:dyDescent="0.25">
      <c r="A1" s="1037" t="s">
        <v>461</v>
      </c>
      <c r="B1" s="1037"/>
      <c r="C1" s="1037"/>
      <c r="D1" s="1037"/>
      <c r="E1" s="1037"/>
      <c r="F1" s="1037"/>
      <c r="G1" s="1037"/>
      <c r="H1" s="1037"/>
      <c r="I1" s="1037"/>
      <c r="J1" s="1037"/>
      <c r="K1" s="1037"/>
      <c r="L1" s="182"/>
      <c r="M1" s="852" t="s">
        <v>350</v>
      </c>
      <c r="N1" s="852"/>
      <c r="O1" s="852"/>
    </row>
    <row r="2" spans="1:15" ht="12" thickBot="1" x14ac:dyDescent="0.25">
      <c r="A2" s="261"/>
      <c r="B2" s="261"/>
      <c r="C2" s="261"/>
      <c r="D2" s="261"/>
      <c r="E2" s="261"/>
      <c r="F2" s="261"/>
      <c r="G2" s="261"/>
      <c r="H2" s="261"/>
      <c r="I2" s="261"/>
      <c r="J2" s="261"/>
      <c r="K2" s="261"/>
    </row>
    <row r="3" spans="1:15" ht="12.75" x14ac:dyDescent="0.2">
      <c r="A3" s="212"/>
      <c r="B3" s="200"/>
      <c r="C3" s="209"/>
      <c r="D3" s="209"/>
      <c r="E3" s="209"/>
      <c r="F3" s="209"/>
      <c r="G3" s="209"/>
      <c r="H3" s="209"/>
      <c r="I3" s="209"/>
      <c r="J3" s="209"/>
    </row>
    <row r="4" spans="1:15" ht="15" x14ac:dyDescent="0.2">
      <c r="A4" s="1054" t="s">
        <v>356</v>
      </c>
      <c r="B4" s="1054"/>
      <c r="C4" s="1054"/>
      <c r="D4" s="1054"/>
      <c r="E4" s="1054"/>
      <c r="F4" s="1054"/>
      <c r="G4" s="1054"/>
      <c r="H4" s="1054"/>
      <c r="I4" s="1054"/>
      <c r="J4" s="1054"/>
    </row>
    <row r="5" spans="1:15" ht="15.75" x14ac:dyDescent="0.2">
      <c r="A5" s="214"/>
      <c r="B5" s="213"/>
      <c r="C5" s="265"/>
      <c r="D5" s="265"/>
      <c r="E5" s="265"/>
      <c r="F5" s="264"/>
      <c r="G5" s="264"/>
      <c r="H5" s="264"/>
      <c r="I5" s="264"/>
      <c r="J5" s="264"/>
    </row>
    <row r="6" spans="1:15" ht="24.75" customHeight="1" thickBot="1" x14ac:dyDescent="0.25">
      <c r="A6" s="213"/>
      <c r="B6" s="213"/>
      <c r="C6" s="1068" t="s">
        <v>268</v>
      </c>
      <c r="D6" s="1068"/>
      <c r="E6" s="1068"/>
      <c r="F6" s="1068"/>
      <c r="G6" s="1068"/>
      <c r="H6" s="1068"/>
      <c r="I6" s="1068"/>
      <c r="J6" s="1068"/>
    </row>
    <row r="7" spans="1:15" ht="12.75" x14ac:dyDescent="0.2">
      <c r="A7" s="213"/>
      <c r="B7" s="213"/>
      <c r="C7" s="1066" t="s">
        <v>316</v>
      </c>
      <c r="D7" s="239"/>
      <c r="E7" s="1066" t="s">
        <v>317</v>
      </c>
      <c r="F7" s="239"/>
      <c r="G7" s="1066" t="s">
        <v>318</v>
      </c>
      <c r="J7" s="1067" t="s">
        <v>319</v>
      </c>
    </row>
    <row r="8" spans="1:15" ht="12.75" x14ac:dyDescent="0.2">
      <c r="A8" s="213"/>
      <c r="B8" s="213"/>
      <c r="C8" s="1067"/>
      <c r="D8" s="239"/>
      <c r="E8" s="1067"/>
      <c r="F8" s="239"/>
      <c r="G8" s="1067"/>
      <c r="J8" s="1067"/>
    </row>
    <row r="9" spans="1:15" ht="12.75" x14ac:dyDescent="0.2">
      <c r="A9" s="213"/>
      <c r="B9" s="213"/>
      <c r="C9" s="1067"/>
      <c r="D9" s="239"/>
      <c r="E9" s="1067"/>
      <c r="F9" s="239"/>
      <c r="G9" s="1067"/>
      <c r="J9" s="1067"/>
    </row>
    <row r="10" spans="1:15" ht="12.75" x14ac:dyDescent="0.2">
      <c r="A10" s="213"/>
      <c r="B10" s="213"/>
      <c r="C10" s="1067"/>
      <c r="D10" s="239"/>
      <c r="E10" s="1067"/>
      <c r="F10" s="239"/>
      <c r="G10" s="1067"/>
      <c r="J10" s="1067"/>
    </row>
    <row r="11" spans="1:15" ht="81.599999999999994" customHeight="1" x14ac:dyDescent="0.2">
      <c r="A11" s="215"/>
      <c r="B11" s="215"/>
      <c r="C11" s="1067"/>
      <c r="D11" s="239"/>
      <c r="E11" s="1067"/>
      <c r="F11" s="239"/>
      <c r="G11" s="1067"/>
      <c r="J11" s="1067"/>
    </row>
    <row r="12" spans="1:15" ht="12.75" x14ac:dyDescent="0.2">
      <c r="A12" s="216"/>
      <c r="B12" s="216"/>
      <c r="C12" s="264"/>
      <c r="D12" s="211"/>
      <c r="E12" s="264"/>
      <c r="F12" s="211"/>
      <c r="G12" s="264"/>
      <c r="H12" s="211"/>
      <c r="I12" s="211"/>
      <c r="J12" s="264"/>
    </row>
    <row r="13" spans="1:15" ht="14.25" x14ac:dyDescent="0.2">
      <c r="A13" s="1055" t="s">
        <v>273</v>
      </c>
      <c r="B13" s="1055"/>
      <c r="C13" s="209"/>
      <c r="E13" s="209"/>
      <c r="G13" s="209"/>
      <c r="J13" s="209"/>
    </row>
    <row r="14" spans="1:15" ht="12.75" x14ac:dyDescent="0.2">
      <c r="A14" s="213"/>
      <c r="B14" s="266" t="s">
        <v>291</v>
      </c>
      <c r="C14" s="715">
        <v>1</v>
      </c>
      <c r="D14" s="243"/>
      <c r="E14" s="715">
        <v>1</v>
      </c>
      <c r="F14" s="243"/>
      <c r="G14" s="715">
        <v>0</v>
      </c>
      <c r="H14" s="243"/>
      <c r="I14" s="243"/>
      <c r="J14" s="737">
        <v>2</v>
      </c>
    </row>
    <row r="15" spans="1:15" ht="12.75" x14ac:dyDescent="0.2">
      <c r="A15" s="213"/>
      <c r="B15" s="266" t="s">
        <v>292</v>
      </c>
      <c r="C15" s="715">
        <v>272</v>
      </c>
      <c r="D15" s="243"/>
      <c r="E15" s="715">
        <v>6</v>
      </c>
      <c r="F15" s="243"/>
      <c r="G15" s="715">
        <v>1</v>
      </c>
      <c r="H15" s="243"/>
      <c r="I15" s="243"/>
      <c r="J15" s="737">
        <v>279</v>
      </c>
    </row>
    <row r="16" spans="1:15" ht="12.75" x14ac:dyDescent="0.2">
      <c r="A16" s="213"/>
      <c r="B16" s="216" t="s">
        <v>106</v>
      </c>
      <c r="C16" s="715">
        <v>273</v>
      </c>
      <c r="D16" s="243"/>
      <c r="E16" s="715">
        <v>7</v>
      </c>
      <c r="F16" s="243"/>
      <c r="G16" s="715">
        <v>1</v>
      </c>
      <c r="H16" s="243"/>
      <c r="I16" s="243"/>
      <c r="J16" s="737">
        <v>281</v>
      </c>
    </row>
    <row r="17" spans="1:11" ht="12.75" x14ac:dyDescent="0.2">
      <c r="A17" s="242"/>
      <c r="B17" s="655"/>
      <c r="C17" s="242"/>
      <c r="D17" s="243"/>
      <c r="E17" s="242"/>
      <c r="F17" s="243"/>
      <c r="G17" s="242"/>
      <c r="H17" s="243"/>
      <c r="I17" s="243"/>
      <c r="J17" s="737"/>
    </row>
    <row r="18" spans="1:11" ht="12.75" x14ac:dyDescent="0.2">
      <c r="A18" s="1056" t="s">
        <v>265</v>
      </c>
      <c r="B18" s="1056"/>
      <c r="C18" s="244"/>
      <c r="D18" s="243"/>
      <c r="E18" s="244"/>
      <c r="F18" s="243"/>
      <c r="G18" s="242"/>
      <c r="H18" s="243"/>
      <c r="I18" s="243"/>
      <c r="J18" s="739"/>
    </row>
    <row r="19" spans="1:11" ht="12.75" x14ac:dyDescent="0.2">
      <c r="A19" s="244"/>
      <c r="B19" s="655" t="s">
        <v>291</v>
      </c>
      <c r="C19" s="715">
        <v>1</v>
      </c>
      <c r="D19" s="243"/>
      <c r="E19" s="715">
        <v>1</v>
      </c>
      <c r="F19" s="243"/>
      <c r="G19" s="715">
        <v>0</v>
      </c>
      <c r="H19" s="243"/>
      <c r="I19" s="243"/>
      <c r="J19" s="737">
        <v>2</v>
      </c>
    </row>
    <row r="20" spans="1:11" ht="12.75" x14ac:dyDescent="0.2">
      <c r="A20" s="244"/>
      <c r="B20" s="655" t="s">
        <v>292</v>
      </c>
      <c r="C20" s="715">
        <v>3</v>
      </c>
      <c r="D20" s="243"/>
      <c r="E20" s="715">
        <v>0</v>
      </c>
      <c r="F20" s="243"/>
      <c r="G20" s="715">
        <v>0</v>
      </c>
      <c r="H20" s="243"/>
      <c r="I20" s="243"/>
      <c r="J20" s="737">
        <v>3</v>
      </c>
    </row>
    <row r="21" spans="1:11" ht="12.75" x14ac:dyDescent="0.2">
      <c r="A21" s="242"/>
      <c r="B21" s="655" t="s">
        <v>106</v>
      </c>
      <c r="C21" s="715">
        <v>4</v>
      </c>
      <c r="D21" s="243"/>
      <c r="E21" s="715">
        <v>1</v>
      </c>
      <c r="F21" s="243"/>
      <c r="G21" s="715">
        <v>0</v>
      </c>
      <c r="H21" s="243"/>
      <c r="I21" s="243"/>
      <c r="J21" s="737">
        <v>5</v>
      </c>
    </row>
    <row r="22" spans="1:11" ht="12.75" x14ac:dyDescent="0.2">
      <c r="A22" s="243"/>
      <c r="B22" s="243"/>
      <c r="C22" s="243"/>
      <c r="D22" s="243"/>
      <c r="E22" s="243"/>
      <c r="F22" s="243"/>
      <c r="G22" s="242"/>
      <c r="H22" s="243"/>
      <c r="I22" s="243"/>
      <c r="J22" s="740"/>
    </row>
    <row r="23" spans="1:11" ht="12.75" x14ac:dyDescent="0.2">
      <c r="A23" s="1056" t="s">
        <v>270</v>
      </c>
      <c r="B23" s="1056"/>
      <c r="C23" s="1056"/>
      <c r="D23" s="1056"/>
      <c r="E23" s="1056"/>
      <c r="F23" s="243"/>
      <c r="G23" s="242"/>
      <c r="H23" s="243"/>
      <c r="I23" s="243"/>
      <c r="J23" s="739"/>
    </row>
    <row r="24" spans="1:11" ht="12.75" x14ac:dyDescent="0.2">
      <c r="A24" s="242"/>
      <c r="B24" s="655" t="s">
        <v>291</v>
      </c>
      <c r="C24" s="715">
        <v>2</v>
      </c>
      <c r="D24" s="243"/>
      <c r="E24" s="715">
        <v>2</v>
      </c>
      <c r="F24" s="243"/>
      <c r="G24" s="715">
        <v>0</v>
      </c>
      <c r="H24" s="243"/>
      <c r="I24" s="243"/>
      <c r="J24" s="737">
        <v>4</v>
      </c>
    </row>
    <row r="25" spans="1:11" ht="12.75" x14ac:dyDescent="0.2">
      <c r="A25" s="242"/>
      <c r="B25" s="655" t="s">
        <v>292</v>
      </c>
      <c r="C25" s="715">
        <v>275</v>
      </c>
      <c r="D25" s="243"/>
      <c r="E25" s="715">
        <v>6</v>
      </c>
      <c r="F25" s="243"/>
      <c r="G25" s="715">
        <v>1</v>
      </c>
      <c r="H25" s="243"/>
      <c r="I25" s="243"/>
      <c r="J25" s="737">
        <v>282</v>
      </c>
    </row>
    <row r="26" spans="1:11" ht="12.75" x14ac:dyDescent="0.2">
      <c r="A26" s="242"/>
      <c r="B26" s="655" t="s">
        <v>106</v>
      </c>
      <c r="C26" s="715">
        <v>277</v>
      </c>
      <c r="D26" s="243"/>
      <c r="E26" s="715">
        <v>8</v>
      </c>
      <c r="F26" s="243"/>
      <c r="G26" s="715">
        <v>1</v>
      </c>
      <c r="H26" s="243"/>
      <c r="I26" s="243"/>
      <c r="J26" s="737">
        <v>286</v>
      </c>
    </row>
    <row r="27" spans="1:11" x14ac:dyDescent="0.2">
      <c r="A27" s="200"/>
      <c r="B27" s="200"/>
      <c r="C27" s="209"/>
      <c r="D27" s="209"/>
      <c r="E27" s="209"/>
      <c r="F27" s="209"/>
      <c r="G27" s="209"/>
      <c r="H27" s="209"/>
      <c r="I27" s="209"/>
      <c r="J27" s="209"/>
    </row>
    <row r="28" spans="1:11" x14ac:dyDescent="0.2">
      <c r="A28" s="200"/>
      <c r="B28" s="200"/>
      <c r="C28" s="264"/>
      <c r="D28" s="264"/>
      <c r="E28" s="264"/>
      <c r="F28" s="264"/>
      <c r="G28" s="264"/>
      <c r="H28" s="264"/>
      <c r="I28" s="264"/>
      <c r="J28" s="264"/>
      <c r="K28" s="211"/>
    </row>
    <row r="29" spans="1:11" ht="19.5" customHeight="1" thickBot="1" x14ac:dyDescent="0.25">
      <c r="A29" s="213"/>
      <c r="B29" s="213"/>
      <c r="C29" s="1065" t="s">
        <v>105</v>
      </c>
      <c r="D29" s="1065"/>
      <c r="E29" s="1065"/>
      <c r="F29" s="1065"/>
      <c r="G29" s="1065"/>
      <c r="H29" s="262"/>
      <c r="I29" s="262"/>
      <c r="J29" s="1065" t="s">
        <v>87</v>
      </c>
      <c r="K29" s="1065"/>
    </row>
    <row r="30" spans="1:11" ht="12.75" x14ac:dyDescent="0.2">
      <c r="A30" s="213"/>
      <c r="B30" s="213"/>
      <c r="C30" s="1060" t="s">
        <v>320</v>
      </c>
      <c r="D30" s="1062" t="s">
        <v>137</v>
      </c>
      <c r="E30" s="1060" t="s">
        <v>321</v>
      </c>
      <c r="F30" s="1062" t="s">
        <v>139</v>
      </c>
      <c r="G30" s="1060" t="s">
        <v>210</v>
      </c>
      <c r="H30" s="1069" t="s">
        <v>106</v>
      </c>
      <c r="I30" s="263"/>
      <c r="J30" s="1058" t="s">
        <v>86</v>
      </c>
      <c r="K30" s="1058" t="s">
        <v>205</v>
      </c>
    </row>
    <row r="31" spans="1:11" ht="12.75" x14ac:dyDescent="0.2">
      <c r="A31" s="216"/>
      <c r="B31" s="216"/>
      <c r="C31" s="1061"/>
      <c r="D31" s="1063"/>
      <c r="E31" s="1064"/>
      <c r="F31" s="1063"/>
      <c r="G31" s="1064"/>
      <c r="H31" s="1059"/>
      <c r="I31" s="264"/>
      <c r="J31" s="1059"/>
      <c r="K31" s="1059"/>
    </row>
    <row r="32" spans="1:11" ht="14.25" x14ac:dyDescent="0.2">
      <c r="A32" s="1070" t="s">
        <v>273</v>
      </c>
      <c r="B32" s="1070"/>
      <c r="C32" s="209"/>
      <c r="D32" s="209"/>
      <c r="E32" s="209"/>
      <c r="F32" s="209"/>
      <c r="G32" s="209"/>
      <c r="H32" s="209"/>
      <c r="I32" s="209"/>
      <c r="J32" s="209"/>
      <c r="K32" s="209"/>
    </row>
    <row r="33" spans="1:11" ht="12.75" x14ac:dyDescent="0.2">
      <c r="A33" s="213"/>
      <c r="B33" s="216" t="s">
        <v>266</v>
      </c>
      <c r="C33" s="715">
        <v>12</v>
      </c>
      <c r="D33" s="715">
        <v>78</v>
      </c>
      <c r="E33" s="715">
        <v>115</v>
      </c>
      <c r="F33" s="715">
        <v>58</v>
      </c>
      <c r="G33" s="715">
        <v>10</v>
      </c>
      <c r="H33" s="737">
        <v>273</v>
      </c>
      <c r="I33" s="715"/>
      <c r="J33" s="715">
        <v>181</v>
      </c>
      <c r="K33" s="715">
        <v>92</v>
      </c>
    </row>
    <row r="34" spans="1:11" ht="12.75" x14ac:dyDescent="0.2">
      <c r="A34" s="213"/>
      <c r="B34" s="216" t="s">
        <v>267</v>
      </c>
      <c r="C34" s="715">
        <v>2</v>
      </c>
      <c r="D34" s="715">
        <v>1</v>
      </c>
      <c r="E34" s="715">
        <v>2</v>
      </c>
      <c r="F34" s="715">
        <v>2</v>
      </c>
      <c r="G34" s="715">
        <v>0</v>
      </c>
      <c r="H34" s="737">
        <v>7</v>
      </c>
      <c r="I34" s="715"/>
      <c r="J34" s="715">
        <v>5</v>
      </c>
      <c r="K34" s="715">
        <v>2</v>
      </c>
    </row>
    <row r="35" spans="1:11" ht="12.75" x14ac:dyDescent="0.2">
      <c r="A35" s="213"/>
      <c r="B35" s="216" t="s">
        <v>272</v>
      </c>
      <c r="C35" s="715">
        <v>0</v>
      </c>
      <c r="D35" s="715">
        <v>1</v>
      </c>
      <c r="E35" s="715">
        <v>0</v>
      </c>
      <c r="F35" s="715">
        <v>0</v>
      </c>
      <c r="G35" s="715">
        <v>0</v>
      </c>
      <c r="H35" s="737">
        <v>1</v>
      </c>
      <c r="I35" s="715"/>
      <c r="J35" s="715">
        <v>1</v>
      </c>
      <c r="K35" s="715">
        <v>0</v>
      </c>
    </row>
    <row r="36" spans="1:11" ht="12.75" x14ac:dyDescent="0.2">
      <c r="A36" s="213"/>
      <c r="B36" s="216" t="s">
        <v>106</v>
      </c>
      <c r="C36" s="715">
        <v>14</v>
      </c>
      <c r="D36" s="715">
        <v>80</v>
      </c>
      <c r="E36" s="715">
        <v>117</v>
      </c>
      <c r="F36" s="715">
        <v>60</v>
      </c>
      <c r="G36" s="715">
        <v>10</v>
      </c>
      <c r="H36" s="737">
        <v>281</v>
      </c>
      <c r="I36" s="715"/>
      <c r="J36" s="715">
        <v>187</v>
      </c>
      <c r="K36" s="715">
        <v>94</v>
      </c>
    </row>
    <row r="37" spans="1:11" ht="12.75" x14ac:dyDescent="0.2">
      <c r="A37" s="213"/>
      <c r="B37" s="216"/>
      <c r="C37" s="715"/>
      <c r="D37" s="715"/>
      <c r="E37" s="715"/>
      <c r="F37" s="715"/>
      <c r="G37" s="715"/>
      <c r="H37" s="737"/>
      <c r="I37" s="715"/>
      <c r="J37" s="715"/>
      <c r="K37" s="715"/>
    </row>
    <row r="38" spans="1:11" ht="12.75" x14ac:dyDescent="0.2">
      <c r="A38" s="1055" t="s">
        <v>265</v>
      </c>
      <c r="B38" s="1055"/>
      <c r="C38" s="244"/>
      <c r="D38" s="244"/>
      <c r="E38" s="244"/>
      <c r="F38" s="244"/>
      <c r="G38" s="244"/>
      <c r="H38" s="739"/>
      <c r="I38" s="244"/>
      <c r="J38" s="244"/>
      <c r="K38" s="244"/>
    </row>
    <row r="39" spans="1:11" ht="12.75" x14ac:dyDescent="0.2">
      <c r="A39" s="209"/>
      <c r="B39" s="216" t="s">
        <v>266</v>
      </c>
      <c r="C39" s="715">
        <v>0</v>
      </c>
      <c r="D39" s="715">
        <v>3</v>
      </c>
      <c r="E39" s="715">
        <v>1</v>
      </c>
      <c r="F39" s="715">
        <v>0</v>
      </c>
      <c r="G39" s="715">
        <v>0</v>
      </c>
      <c r="H39" s="737">
        <v>4</v>
      </c>
      <c r="I39" s="715"/>
      <c r="J39" s="715">
        <v>3</v>
      </c>
      <c r="K39" s="715">
        <v>1</v>
      </c>
    </row>
    <row r="40" spans="1:11" ht="12.75" x14ac:dyDescent="0.2">
      <c r="A40" s="213"/>
      <c r="B40" s="216" t="s">
        <v>267</v>
      </c>
      <c r="C40" s="715">
        <v>0</v>
      </c>
      <c r="D40" s="715">
        <v>1</v>
      </c>
      <c r="E40" s="715">
        <v>0</v>
      </c>
      <c r="F40" s="715">
        <v>0</v>
      </c>
      <c r="G40" s="715">
        <v>0</v>
      </c>
      <c r="H40" s="737">
        <v>1</v>
      </c>
      <c r="I40" s="715"/>
      <c r="J40" s="715">
        <v>1</v>
      </c>
      <c r="K40" s="715">
        <v>0</v>
      </c>
    </row>
    <row r="41" spans="1:11" ht="12.75" x14ac:dyDescent="0.2">
      <c r="A41" s="213"/>
      <c r="B41" s="216" t="s">
        <v>272</v>
      </c>
      <c r="C41" s="715">
        <v>0</v>
      </c>
      <c r="D41" s="715">
        <v>0</v>
      </c>
      <c r="E41" s="715">
        <v>0</v>
      </c>
      <c r="F41" s="715">
        <v>0</v>
      </c>
      <c r="G41" s="715">
        <v>0</v>
      </c>
      <c r="H41" s="737">
        <v>0</v>
      </c>
      <c r="I41" s="715"/>
      <c r="J41" s="715">
        <v>0</v>
      </c>
      <c r="K41" s="715">
        <v>0</v>
      </c>
    </row>
    <row r="42" spans="1:11" ht="12.75" x14ac:dyDescent="0.2">
      <c r="A42" s="213"/>
      <c r="B42" s="216" t="s">
        <v>106</v>
      </c>
      <c r="C42" s="715">
        <v>0</v>
      </c>
      <c r="D42" s="715">
        <v>4</v>
      </c>
      <c r="E42" s="715">
        <v>1</v>
      </c>
      <c r="F42" s="715">
        <v>0</v>
      </c>
      <c r="G42" s="715">
        <v>0</v>
      </c>
      <c r="H42" s="737">
        <v>5</v>
      </c>
      <c r="I42" s="715"/>
      <c r="J42" s="715">
        <v>4</v>
      </c>
      <c r="K42" s="715">
        <v>1</v>
      </c>
    </row>
    <row r="43" spans="1:11" ht="12.75" x14ac:dyDescent="0.2">
      <c r="A43" s="213"/>
      <c r="B43" s="216"/>
      <c r="C43" s="242"/>
      <c r="D43" s="242"/>
      <c r="E43" s="242"/>
      <c r="F43" s="242"/>
      <c r="G43" s="242"/>
      <c r="H43" s="737"/>
      <c r="I43" s="242"/>
      <c r="J43" s="242"/>
      <c r="K43" s="242"/>
    </row>
    <row r="44" spans="1:11" ht="12.75" x14ac:dyDescent="0.2">
      <c r="A44" s="1055" t="s">
        <v>270</v>
      </c>
      <c r="B44" s="1055"/>
      <c r="C44" s="1055"/>
      <c r="D44" s="1055"/>
      <c r="E44" s="1055"/>
      <c r="F44" s="244"/>
      <c r="G44" s="244"/>
      <c r="H44" s="739"/>
      <c r="I44" s="244"/>
      <c r="J44" s="244"/>
      <c r="K44" s="244"/>
    </row>
    <row r="45" spans="1:11" ht="12.75" x14ac:dyDescent="0.2">
      <c r="A45" s="213"/>
      <c r="B45" s="216" t="s">
        <v>266</v>
      </c>
      <c r="C45" s="715">
        <v>12</v>
      </c>
      <c r="D45" s="715">
        <v>81</v>
      </c>
      <c r="E45" s="715">
        <v>116</v>
      </c>
      <c r="F45" s="715">
        <v>58</v>
      </c>
      <c r="G45" s="715">
        <v>10</v>
      </c>
      <c r="H45" s="737">
        <v>277</v>
      </c>
      <c r="I45" s="715"/>
      <c r="J45" s="715">
        <v>184</v>
      </c>
      <c r="K45" s="715">
        <v>93</v>
      </c>
    </row>
    <row r="46" spans="1:11" ht="12.75" x14ac:dyDescent="0.2">
      <c r="A46" s="213"/>
      <c r="B46" s="216" t="s">
        <v>267</v>
      </c>
      <c r="C46" s="715">
        <v>2</v>
      </c>
      <c r="D46" s="715">
        <v>2</v>
      </c>
      <c r="E46" s="715">
        <v>2</v>
      </c>
      <c r="F46" s="715">
        <v>2</v>
      </c>
      <c r="G46" s="715">
        <v>0</v>
      </c>
      <c r="H46" s="737">
        <v>8</v>
      </c>
      <c r="I46" s="715"/>
      <c r="J46" s="715">
        <v>6</v>
      </c>
      <c r="K46" s="715">
        <v>2</v>
      </c>
    </row>
    <row r="47" spans="1:11" ht="12.75" x14ac:dyDescent="0.2">
      <c r="A47" s="213"/>
      <c r="B47" s="216" t="s">
        <v>272</v>
      </c>
      <c r="C47" s="715">
        <v>0</v>
      </c>
      <c r="D47" s="715">
        <v>1</v>
      </c>
      <c r="E47" s="715">
        <v>0</v>
      </c>
      <c r="F47" s="715">
        <v>0</v>
      </c>
      <c r="G47" s="715">
        <v>0</v>
      </c>
      <c r="H47" s="737">
        <v>1</v>
      </c>
      <c r="I47" s="715"/>
      <c r="J47" s="715">
        <v>1</v>
      </c>
      <c r="K47" s="715">
        <v>0</v>
      </c>
    </row>
    <row r="48" spans="1:11" ht="12.75" x14ac:dyDescent="0.2">
      <c r="A48" s="213"/>
      <c r="B48" s="216" t="s">
        <v>106</v>
      </c>
      <c r="C48" s="737">
        <v>14</v>
      </c>
      <c r="D48" s="737">
        <v>84</v>
      </c>
      <c r="E48" s="737">
        <v>118</v>
      </c>
      <c r="F48" s="737">
        <v>60</v>
      </c>
      <c r="G48" s="737">
        <v>10</v>
      </c>
      <c r="H48" s="737">
        <v>286</v>
      </c>
      <c r="I48" s="737"/>
      <c r="J48" s="737">
        <v>191</v>
      </c>
      <c r="K48" s="737">
        <v>95</v>
      </c>
    </row>
    <row r="49" spans="1:11" x14ac:dyDescent="0.2">
      <c r="A49" s="200"/>
      <c r="B49" s="200"/>
      <c r="C49" s="209"/>
      <c r="D49" s="209"/>
      <c r="E49" s="209"/>
      <c r="F49" s="209"/>
      <c r="G49" s="209"/>
      <c r="H49" s="209"/>
      <c r="I49" s="209"/>
      <c r="J49" s="209"/>
    </row>
    <row r="50" spans="1:11" x14ac:dyDescent="0.2">
      <c r="A50" s="200"/>
      <c r="B50" s="200"/>
      <c r="C50" s="209"/>
      <c r="D50" s="209"/>
      <c r="E50" s="209"/>
      <c r="F50" s="209"/>
      <c r="G50" s="209"/>
      <c r="H50" s="209"/>
      <c r="I50" s="209"/>
      <c r="J50" s="209"/>
    </row>
    <row r="51" spans="1:11" ht="15" x14ac:dyDescent="0.2">
      <c r="A51" s="1054" t="s">
        <v>357</v>
      </c>
      <c r="B51" s="1054"/>
      <c r="C51" s="1054"/>
      <c r="D51" s="1054"/>
      <c r="E51" s="1054"/>
      <c r="F51" s="1054"/>
      <c r="G51" s="1054"/>
      <c r="H51" s="1054"/>
      <c r="I51" s="209"/>
      <c r="J51" s="209"/>
    </row>
    <row r="52" spans="1:11" x14ac:dyDescent="0.2">
      <c r="A52" s="200"/>
      <c r="B52" s="200"/>
      <c r="C52" s="264"/>
      <c r="D52" s="264"/>
      <c r="E52" s="264"/>
      <c r="F52" s="264"/>
      <c r="G52" s="264"/>
      <c r="H52" s="264"/>
      <c r="I52" s="264"/>
      <c r="J52" s="264"/>
      <c r="K52" s="211"/>
    </row>
    <row r="53" spans="1:11" ht="19.5" customHeight="1" thickBot="1" x14ac:dyDescent="0.25">
      <c r="A53" s="213"/>
      <c r="B53" s="213"/>
      <c r="C53" s="1065" t="s">
        <v>105</v>
      </c>
      <c r="D53" s="1065"/>
      <c r="E53" s="1065"/>
      <c r="F53" s="1065"/>
      <c r="G53" s="1065"/>
      <c r="H53" s="262"/>
      <c r="I53" s="262"/>
      <c r="J53" s="1065" t="s">
        <v>87</v>
      </c>
      <c r="K53" s="1065"/>
    </row>
    <row r="54" spans="1:11" ht="12.75" x14ac:dyDescent="0.2">
      <c r="A54" s="213"/>
      <c r="B54" s="213"/>
      <c r="C54" s="1060" t="s">
        <v>320</v>
      </c>
      <c r="D54" s="1062" t="s">
        <v>137</v>
      </c>
      <c r="E54" s="1060" t="s">
        <v>321</v>
      </c>
      <c r="F54" s="1062" t="s">
        <v>139</v>
      </c>
      <c r="G54" s="1060" t="s">
        <v>210</v>
      </c>
      <c r="H54" s="1069" t="s">
        <v>106</v>
      </c>
      <c r="I54" s="263"/>
      <c r="J54" s="1058" t="s">
        <v>86</v>
      </c>
      <c r="K54" s="1058" t="s">
        <v>205</v>
      </c>
    </row>
    <row r="55" spans="1:11" ht="12.75" x14ac:dyDescent="0.2">
      <c r="A55" s="216"/>
      <c r="B55" s="216"/>
      <c r="C55" s="1061"/>
      <c r="D55" s="1063"/>
      <c r="E55" s="1064"/>
      <c r="F55" s="1063"/>
      <c r="G55" s="1064"/>
      <c r="H55" s="1059"/>
      <c r="I55" s="264"/>
      <c r="J55" s="1059"/>
      <c r="K55" s="1059"/>
    </row>
    <row r="56" spans="1:11" ht="14.25" x14ac:dyDescent="0.2">
      <c r="A56" s="1055" t="s">
        <v>273</v>
      </c>
      <c r="B56" s="1055"/>
      <c r="C56" s="209"/>
      <c r="D56" s="209"/>
      <c r="E56" s="209"/>
      <c r="F56" s="209"/>
      <c r="G56" s="209"/>
      <c r="H56" s="209"/>
      <c r="I56" s="209"/>
      <c r="J56" s="209"/>
      <c r="K56" s="209"/>
    </row>
    <row r="57" spans="1:11" ht="12.75" x14ac:dyDescent="0.2">
      <c r="A57" s="244"/>
      <c r="B57" s="655" t="s">
        <v>266</v>
      </c>
      <c r="C57" s="715">
        <v>1</v>
      </c>
      <c r="D57" s="715">
        <v>18</v>
      </c>
      <c r="E57" s="715">
        <v>18</v>
      </c>
      <c r="F57" s="715">
        <v>15</v>
      </c>
      <c r="G57" s="715">
        <v>7</v>
      </c>
      <c r="H57" s="737">
        <v>59</v>
      </c>
      <c r="I57" s="715"/>
      <c r="J57" s="715">
        <v>45</v>
      </c>
      <c r="K57" s="715">
        <v>14</v>
      </c>
    </row>
    <row r="58" spans="1:11" ht="12.75" x14ac:dyDescent="0.2">
      <c r="A58" s="715"/>
      <c r="B58" s="655" t="s">
        <v>267</v>
      </c>
      <c r="C58" s="715">
        <v>0</v>
      </c>
      <c r="D58" s="715">
        <v>0</v>
      </c>
      <c r="E58" s="715">
        <v>0</v>
      </c>
      <c r="F58" s="715">
        <v>0</v>
      </c>
      <c r="G58" s="715">
        <v>0</v>
      </c>
      <c r="H58" s="737">
        <v>0</v>
      </c>
      <c r="I58" s="715"/>
      <c r="J58" s="715">
        <v>0</v>
      </c>
      <c r="K58" s="715">
        <v>0</v>
      </c>
    </row>
    <row r="59" spans="1:11" ht="12.75" x14ac:dyDescent="0.2">
      <c r="A59" s="715"/>
      <c r="B59" s="655" t="s">
        <v>272</v>
      </c>
      <c r="C59" s="715">
        <v>0</v>
      </c>
      <c r="D59" s="715">
        <v>0</v>
      </c>
      <c r="E59" s="715">
        <v>0</v>
      </c>
      <c r="F59" s="715">
        <v>0</v>
      </c>
      <c r="G59" s="715">
        <v>0</v>
      </c>
      <c r="H59" s="737">
        <v>0</v>
      </c>
      <c r="I59" s="715"/>
      <c r="J59" s="715">
        <v>0</v>
      </c>
      <c r="K59" s="715">
        <v>0</v>
      </c>
    </row>
    <row r="60" spans="1:11" ht="12.75" x14ac:dyDescent="0.2">
      <c r="A60" s="715"/>
      <c r="B60" s="655" t="s">
        <v>106</v>
      </c>
      <c r="C60" s="715">
        <v>1</v>
      </c>
      <c r="D60" s="715">
        <v>18</v>
      </c>
      <c r="E60" s="715">
        <v>18</v>
      </c>
      <c r="F60" s="715">
        <v>15</v>
      </c>
      <c r="G60" s="715">
        <v>7</v>
      </c>
      <c r="H60" s="737">
        <v>59</v>
      </c>
      <c r="I60" s="715"/>
      <c r="J60" s="715">
        <v>45</v>
      </c>
      <c r="K60" s="715">
        <v>14</v>
      </c>
    </row>
    <row r="61" spans="1:11" ht="12.75" x14ac:dyDescent="0.2">
      <c r="A61" s="715"/>
      <c r="B61" s="655"/>
      <c r="C61" s="715"/>
      <c r="D61" s="715"/>
      <c r="E61" s="715"/>
      <c r="F61" s="715"/>
      <c r="G61" s="715"/>
      <c r="H61" s="737"/>
      <c r="I61" s="715"/>
      <c r="J61" s="715"/>
      <c r="K61" s="715"/>
    </row>
    <row r="62" spans="1:11" ht="12.75" x14ac:dyDescent="0.2">
      <c r="A62" s="1056" t="s">
        <v>265</v>
      </c>
      <c r="B62" s="1056"/>
      <c r="C62" s="715"/>
      <c r="D62" s="244"/>
      <c r="E62" s="715"/>
      <c r="F62" s="715"/>
      <c r="G62" s="715"/>
      <c r="H62" s="737"/>
      <c r="I62" s="715"/>
      <c r="J62" s="715"/>
      <c r="K62" s="715"/>
    </row>
    <row r="63" spans="1:11" ht="12.75" x14ac:dyDescent="0.2">
      <c r="A63" s="244"/>
      <c r="B63" s="655" t="s">
        <v>266</v>
      </c>
      <c r="C63" s="715">
        <v>0</v>
      </c>
      <c r="D63" s="715">
        <v>0</v>
      </c>
      <c r="E63" s="715">
        <v>0</v>
      </c>
      <c r="F63" s="715">
        <v>1</v>
      </c>
      <c r="G63" s="715">
        <v>0</v>
      </c>
      <c r="H63" s="737">
        <v>1</v>
      </c>
      <c r="I63" s="715"/>
      <c r="J63" s="715">
        <v>1</v>
      </c>
      <c r="K63" s="715">
        <v>0</v>
      </c>
    </row>
    <row r="64" spans="1:11" ht="12.75" x14ac:dyDescent="0.2">
      <c r="A64" s="715"/>
      <c r="B64" s="655" t="s">
        <v>267</v>
      </c>
      <c r="C64" s="715">
        <v>0</v>
      </c>
      <c r="D64" s="715">
        <v>0</v>
      </c>
      <c r="E64" s="715">
        <v>0</v>
      </c>
      <c r="F64" s="715">
        <v>0</v>
      </c>
      <c r="G64" s="715">
        <v>0</v>
      </c>
      <c r="H64" s="737">
        <v>0</v>
      </c>
      <c r="I64" s="715"/>
      <c r="J64" s="715">
        <v>0</v>
      </c>
      <c r="K64" s="715">
        <v>0</v>
      </c>
    </row>
    <row r="65" spans="1:15" ht="12.75" x14ac:dyDescent="0.2">
      <c r="A65" s="715"/>
      <c r="B65" s="655" t="s">
        <v>272</v>
      </c>
      <c r="C65" s="715">
        <v>0</v>
      </c>
      <c r="D65" s="715">
        <v>0</v>
      </c>
      <c r="E65" s="715">
        <v>0</v>
      </c>
      <c r="F65" s="715">
        <v>0</v>
      </c>
      <c r="G65" s="715">
        <v>0</v>
      </c>
      <c r="H65" s="737">
        <v>0</v>
      </c>
      <c r="I65" s="715"/>
      <c r="J65" s="715">
        <v>0</v>
      </c>
      <c r="K65" s="715">
        <v>0</v>
      </c>
    </row>
    <row r="66" spans="1:15" ht="12.75" x14ac:dyDescent="0.2">
      <c r="A66" s="715"/>
      <c r="B66" s="655" t="s">
        <v>106</v>
      </c>
      <c r="C66" s="715">
        <v>0</v>
      </c>
      <c r="D66" s="715">
        <v>0</v>
      </c>
      <c r="E66" s="715">
        <v>0</v>
      </c>
      <c r="F66" s="715">
        <v>1</v>
      </c>
      <c r="G66" s="715">
        <v>0</v>
      </c>
      <c r="H66" s="737">
        <v>1</v>
      </c>
      <c r="I66" s="715"/>
      <c r="J66" s="715">
        <v>1</v>
      </c>
      <c r="K66" s="715">
        <v>0</v>
      </c>
    </row>
    <row r="67" spans="1:15" ht="12.75" x14ac:dyDescent="0.2">
      <c r="A67" s="715"/>
      <c r="B67" s="655"/>
      <c r="C67" s="715"/>
      <c r="D67" s="715"/>
      <c r="E67" s="715"/>
      <c r="F67" s="715"/>
      <c r="G67" s="715"/>
      <c r="H67" s="737"/>
      <c r="I67" s="715"/>
      <c r="J67" s="715"/>
      <c r="K67" s="715"/>
    </row>
    <row r="68" spans="1:15" ht="12.75" x14ac:dyDescent="0.2">
      <c r="A68" s="1056" t="s">
        <v>271</v>
      </c>
      <c r="B68" s="1056"/>
      <c r="C68" s="1056"/>
      <c r="D68" s="1056"/>
      <c r="E68" s="1056"/>
      <c r="F68" s="1056"/>
      <c r="G68" s="244"/>
      <c r="H68" s="739"/>
      <c r="I68" s="244"/>
      <c r="J68" s="244"/>
      <c r="K68" s="244"/>
    </row>
    <row r="69" spans="1:15" ht="12.75" x14ac:dyDescent="0.2">
      <c r="A69" s="715"/>
      <c r="B69" s="655" t="s">
        <v>266</v>
      </c>
      <c r="C69" s="715">
        <v>1</v>
      </c>
      <c r="D69" s="715">
        <v>18</v>
      </c>
      <c r="E69" s="715">
        <v>18</v>
      </c>
      <c r="F69" s="715">
        <v>16</v>
      </c>
      <c r="G69" s="715">
        <v>7</v>
      </c>
      <c r="H69" s="737">
        <v>60</v>
      </c>
      <c r="I69" s="715"/>
      <c r="J69" s="715">
        <v>46</v>
      </c>
      <c r="K69" s="715">
        <v>14</v>
      </c>
    </row>
    <row r="70" spans="1:15" ht="12.75" x14ac:dyDescent="0.2">
      <c r="A70" s="715"/>
      <c r="B70" s="655" t="s">
        <v>267</v>
      </c>
      <c r="C70" s="715">
        <v>0</v>
      </c>
      <c r="D70" s="715">
        <v>0</v>
      </c>
      <c r="E70" s="715">
        <v>0</v>
      </c>
      <c r="F70" s="715">
        <v>0</v>
      </c>
      <c r="G70" s="715">
        <v>0</v>
      </c>
      <c r="H70" s="737">
        <v>0</v>
      </c>
      <c r="I70" s="715"/>
      <c r="J70" s="715">
        <v>0</v>
      </c>
      <c r="K70" s="715">
        <v>0</v>
      </c>
    </row>
    <row r="71" spans="1:15" ht="12.75" x14ac:dyDescent="0.2">
      <c r="A71" s="715"/>
      <c r="B71" s="655" t="s">
        <v>272</v>
      </c>
      <c r="C71" s="715">
        <v>0</v>
      </c>
      <c r="D71" s="715">
        <v>0</v>
      </c>
      <c r="E71" s="715">
        <v>0</v>
      </c>
      <c r="F71" s="715">
        <v>0</v>
      </c>
      <c r="G71" s="715">
        <v>0</v>
      </c>
      <c r="H71" s="737">
        <v>0</v>
      </c>
      <c r="I71" s="715"/>
      <c r="J71" s="715">
        <v>0</v>
      </c>
      <c r="K71" s="715">
        <v>0</v>
      </c>
    </row>
    <row r="72" spans="1:15" ht="12.75" x14ac:dyDescent="0.2">
      <c r="A72" s="715"/>
      <c r="B72" s="655" t="s">
        <v>106</v>
      </c>
      <c r="C72" s="729">
        <v>1</v>
      </c>
      <c r="D72" s="729">
        <v>18</v>
      </c>
      <c r="E72" s="729">
        <v>18</v>
      </c>
      <c r="F72" s="729">
        <v>16</v>
      </c>
      <c r="G72" s="729">
        <v>7</v>
      </c>
      <c r="H72" s="741">
        <v>60</v>
      </c>
      <c r="I72" s="730"/>
      <c r="J72" s="729">
        <v>46</v>
      </c>
      <c r="K72" s="729">
        <v>14</v>
      </c>
    </row>
    <row r="73" spans="1:15" x14ac:dyDescent="0.2">
      <c r="A73" s="211"/>
      <c r="B73" s="211"/>
      <c r="C73" s="211"/>
      <c r="D73" s="211"/>
      <c r="E73" s="211"/>
      <c r="F73" s="211"/>
      <c r="G73" s="211"/>
      <c r="H73" s="211"/>
      <c r="I73" s="211"/>
      <c r="J73" s="211"/>
      <c r="K73" s="211"/>
    </row>
    <row r="75" spans="1:15" ht="11.25" customHeight="1" x14ac:dyDescent="0.2">
      <c r="A75" s="1046" t="s">
        <v>202</v>
      </c>
      <c r="B75" s="1046"/>
      <c r="C75" s="1046"/>
      <c r="D75" s="180"/>
      <c r="E75" s="180"/>
    </row>
    <row r="76" spans="1:15" ht="11.25" customHeight="1" x14ac:dyDescent="0.2">
      <c r="A76" s="1057" t="s">
        <v>269</v>
      </c>
      <c r="B76" s="1057"/>
      <c r="C76" s="1057"/>
      <c r="D76" s="1057"/>
      <c r="E76" s="1057"/>
      <c r="F76" s="1057"/>
      <c r="G76" s="1057"/>
      <c r="H76" s="1057"/>
      <c r="I76" s="1057"/>
      <c r="J76" s="33"/>
      <c r="K76" s="33"/>
      <c r="L76" s="33"/>
      <c r="M76" s="33"/>
      <c r="N76" s="33"/>
      <c r="O76" s="33"/>
    </row>
    <row r="77" spans="1:15" ht="11.25" customHeight="1" x14ac:dyDescent="0.2">
      <c r="A77" s="1071" t="s">
        <v>993</v>
      </c>
      <c r="B77" s="1071"/>
      <c r="C77" s="1071"/>
      <c r="D77" s="1071"/>
      <c r="E77" s="1071"/>
      <c r="F77" s="1071"/>
      <c r="G77" s="1071"/>
      <c r="H77" s="1071"/>
      <c r="I77" s="1071"/>
      <c r="J77" s="1071"/>
      <c r="K77" s="1071"/>
      <c r="L77" s="209"/>
      <c r="M77" s="209"/>
      <c r="N77" s="209"/>
      <c r="O77" s="209"/>
    </row>
    <row r="78" spans="1:15" ht="11.25" customHeight="1" x14ac:dyDescent="0.2">
      <c r="A78" s="1071"/>
      <c r="B78" s="1071"/>
      <c r="C78" s="1071"/>
      <c r="D78" s="1071"/>
      <c r="E78" s="1071"/>
      <c r="F78" s="1071"/>
      <c r="G78" s="1071"/>
      <c r="H78" s="1071"/>
      <c r="I78" s="1071"/>
      <c r="J78" s="1071"/>
      <c r="K78" s="1071"/>
      <c r="L78" s="209"/>
      <c r="M78" s="209"/>
      <c r="N78" s="209"/>
      <c r="O78" s="209"/>
    </row>
    <row r="79" spans="1:15" ht="11.25" customHeight="1" x14ac:dyDescent="0.2">
      <c r="A79" s="1071"/>
      <c r="B79" s="1071"/>
      <c r="C79" s="1071"/>
      <c r="D79" s="1071"/>
      <c r="E79" s="1071"/>
      <c r="F79" s="1071"/>
      <c r="G79" s="1071"/>
      <c r="H79" s="1071"/>
      <c r="I79" s="1071"/>
      <c r="J79" s="1071"/>
      <c r="K79" s="1071"/>
      <c r="L79" s="209"/>
      <c r="M79" s="209"/>
      <c r="N79" s="209"/>
      <c r="O79" s="209"/>
    </row>
    <row r="80" spans="1:15" ht="11.25" customHeight="1" x14ac:dyDescent="0.2">
      <c r="A80" s="1071"/>
      <c r="B80" s="1071"/>
      <c r="C80" s="1071"/>
      <c r="D80" s="1071"/>
      <c r="E80" s="1071"/>
      <c r="F80" s="1071"/>
      <c r="G80" s="1071"/>
      <c r="H80" s="1071"/>
      <c r="I80" s="1071"/>
      <c r="J80" s="1071"/>
      <c r="K80" s="1071"/>
      <c r="L80" s="209"/>
      <c r="M80" s="209"/>
      <c r="N80" s="209"/>
      <c r="O80" s="209"/>
    </row>
    <row r="82" spans="1:4" x14ac:dyDescent="0.2">
      <c r="A82" s="1052" t="s">
        <v>433</v>
      </c>
      <c r="B82" s="1053"/>
      <c r="C82" s="210"/>
      <c r="D82" s="210"/>
    </row>
  </sheetData>
  <mergeCells count="42">
    <mergeCell ref="J53:K53"/>
    <mergeCell ref="G54:G55"/>
    <mergeCell ref="H54:H55"/>
    <mergeCell ref="C53:G53"/>
    <mergeCell ref="A77:K80"/>
    <mergeCell ref="A13:B13"/>
    <mergeCell ref="A18:B18"/>
    <mergeCell ref="A23:E23"/>
    <mergeCell ref="A32:B32"/>
    <mergeCell ref="A38:B38"/>
    <mergeCell ref="A44:E44"/>
    <mergeCell ref="D30:D31"/>
    <mergeCell ref="E30:E31"/>
    <mergeCell ref="A4:J4"/>
    <mergeCell ref="C7:C11"/>
    <mergeCell ref="E7:E11"/>
    <mergeCell ref="G7:G11"/>
    <mergeCell ref="J7:J11"/>
    <mergeCell ref="C6:J6"/>
    <mergeCell ref="J29:K29"/>
    <mergeCell ref="C30:C31"/>
    <mergeCell ref="J30:J31"/>
    <mergeCell ref="K30:K31"/>
    <mergeCell ref="F30:F31"/>
    <mergeCell ref="G30:G31"/>
    <mergeCell ref="H30:H31"/>
    <mergeCell ref="M1:O1"/>
    <mergeCell ref="A82:B82"/>
    <mergeCell ref="A51:H51"/>
    <mergeCell ref="A56:B56"/>
    <mergeCell ref="A62:B62"/>
    <mergeCell ref="A68:F68"/>
    <mergeCell ref="A76:I76"/>
    <mergeCell ref="A75:C75"/>
    <mergeCell ref="J54:J55"/>
    <mergeCell ref="K54:K55"/>
    <mergeCell ref="C54:C55"/>
    <mergeCell ref="D54:D55"/>
    <mergeCell ref="E54:E55"/>
    <mergeCell ref="F54:F55"/>
    <mergeCell ref="A1:K1"/>
    <mergeCell ref="C29:G29"/>
  </mergeCells>
  <hyperlinks>
    <hyperlink ref="M1:O1" location="Contents!A1" display="Back to contents"/>
  </hyperlinks>
  <pageMargins left="0.70866141732283472" right="0.70866141732283472" top="0.74803149606299213" bottom="0.74803149606299213" header="0.31496062992125984" footer="0.31496062992125984"/>
  <pageSetup paperSize="9" scale="70"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9"/>
  <sheetViews>
    <sheetView showGridLines="0" workbookViewId="0">
      <selection sqref="A1:N1"/>
    </sheetView>
  </sheetViews>
  <sheetFormatPr defaultRowHeight="11.25" x14ac:dyDescent="0.2"/>
  <cols>
    <col min="1" max="3" width="2.83203125" style="168" customWidth="1"/>
    <col min="4" max="4" width="28.83203125" style="168" customWidth="1"/>
    <col min="5" max="5" width="30.83203125" style="168" customWidth="1"/>
    <col min="6" max="16" width="6.33203125" style="168" customWidth="1"/>
    <col min="17" max="17" width="3" style="168" customWidth="1"/>
    <col min="18" max="16384" width="9.33203125" style="168"/>
  </cols>
  <sheetData>
    <row r="1" spans="1:20" ht="31.9" customHeight="1" x14ac:dyDescent="0.25">
      <c r="A1" s="1037" t="s">
        <v>462</v>
      </c>
      <c r="B1" s="1037"/>
      <c r="C1" s="1037"/>
      <c r="D1" s="1037"/>
      <c r="E1" s="1037"/>
      <c r="F1" s="1037"/>
      <c r="G1" s="1037"/>
      <c r="H1" s="1037"/>
      <c r="I1" s="1037"/>
      <c r="J1" s="1037"/>
      <c r="K1" s="1037"/>
      <c r="L1" s="1037"/>
      <c r="M1" s="1037"/>
      <c r="N1" s="1037"/>
      <c r="O1" s="1037"/>
      <c r="P1" s="1037"/>
      <c r="R1" s="852" t="s">
        <v>350</v>
      </c>
      <c r="S1" s="852"/>
      <c r="T1" s="852"/>
    </row>
    <row r="2" spans="1:20" ht="12.75" customHeight="1" thickBot="1" x14ac:dyDescent="0.4">
      <c r="A2" s="390"/>
      <c r="B2" s="259"/>
      <c r="C2" s="259"/>
      <c r="D2" s="259"/>
      <c r="E2" s="259"/>
      <c r="F2" s="260"/>
      <c r="G2" s="260"/>
      <c r="H2" s="260"/>
      <c r="I2" s="260"/>
      <c r="J2" s="260"/>
      <c r="K2" s="260"/>
      <c r="L2" s="260"/>
      <c r="M2" s="260"/>
      <c r="N2" s="260"/>
      <c r="O2" s="386"/>
      <c r="P2" s="386"/>
      <c r="Q2" s="386"/>
    </row>
    <row r="3" spans="1:20" ht="15.75" x14ac:dyDescent="0.25">
      <c r="A3" s="258"/>
      <c r="B3" s="258"/>
      <c r="C3" s="258"/>
      <c r="D3" s="258"/>
      <c r="E3" s="258"/>
      <c r="F3" s="1027">
        <v>2006</v>
      </c>
      <c r="G3" s="1027">
        <v>2007</v>
      </c>
      <c r="H3" s="1027">
        <v>2008</v>
      </c>
      <c r="I3" s="1027">
        <v>2009</v>
      </c>
      <c r="J3" s="1017">
        <v>2010</v>
      </c>
      <c r="K3" s="1027">
        <v>2011</v>
      </c>
      <c r="L3" s="1027">
        <v>2012</v>
      </c>
      <c r="M3" s="1017">
        <v>2013</v>
      </c>
      <c r="N3" s="1017">
        <v>2014</v>
      </c>
      <c r="O3" s="1027">
        <v>2015</v>
      </c>
      <c r="P3" s="1027">
        <v>2016</v>
      </c>
      <c r="Q3" s="370"/>
    </row>
    <row r="4" spans="1:20" s="169" customFormat="1" ht="12.75" x14ac:dyDescent="0.2">
      <c r="A4" s="1074"/>
      <c r="B4" s="1074"/>
      <c r="C4" s="1074"/>
      <c r="D4" s="1074"/>
      <c r="E4" s="1074"/>
      <c r="F4" s="1028"/>
      <c r="G4" s="1028"/>
      <c r="H4" s="1028"/>
      <c r="I4" s="1028"/>
      <c r="J4" s="1018"/>
      <c r="K4" s="1028"/>
      <c r="L4" s="1028"/>
      <c r="M4" s="1018"/>
      <c r="N4" s="1018"/>
      <c r="O4" s="1028"/>
      <c r="P4" s="1028"/>
      <c r="Q4" s="370"/>
    </row>
    <row r="5" spans="1:20" s="169" customFormat="1" ht="12.75" x14ac:dyDescent="0.2">
      <c r="A5" s="257"/>
      <c r="B5" s="257"/>
      <c r="C5" s="257"/>
      <c r="D5" s="257"/>
      <c r="E5" s="257"/>
      <c r="F5" s="1029"/>
      <c r="G5" s="1029"/>
      <c r="H5" s="1029"/>
      <c r="I5" s="1029"/>
      <c r="J5" s="1019"/>
      <c r="K5" s="1029"/>
      <c r="L5" s="1029"/>
      <c r="M5" s="1019"/>
      <c r="N5" s="1019"/>
      <c r="O5" s="1029"/>
      <c r="P5" s="1029"/>
      <c r="Q5" s="370"/>
    </row>
    <row r="6" spans="1:20" s="169" customFormat="1" ht="12.75" x14ac:dyDescent="0.2">
      <c r="A6" s="170"/>
      <c r="B6" s="170"/>
      <c r="C6" s="170"/>
      <c r="D6" s="170"/>
      <c r="E6" s="170"/>
      <c r="F6" s="171"/>
      <c r="G6" s="171"/>
      <c r="H6" s="171"/>
      <c r="I6" s="122"/>
      <c r="J6" s="122"/>
      <c r="K6" s="97"/>
      <c r="L6" s="97"/>
    </row>
    <row r="7" spans="1:20" s="169" customFormat="1" ht="15.75" customHeight="1" x14ac:dyDescent="0.2">
      <c r="A7" s="1040" t="s">
        <v>234</v>
      </c>
      <c r="B7" s="1040"/>
      <c r="C7" s="1040"/>
      <c r="D7" s="1040"/>
      <c r="E7" s="1040"/>
      <c r="F7" s="139">
        <v>577</v>
      </c>
      <c r="G7" s="139">
        <v>630</v>
      </c>
      <c r="H7" s="139">
        <v>737</v>
      </c>
      <c r="I7" s="139">
        <v>716</v>
      </c>
      <c r="J7" s="139">
        <v>692</v>
      </c>
      <c r="K7" s="121">
        <v>749</v>
      </c>
      <c r="L7" s="121">
        <v>734</v>
      </c>
      <c r="M7" s="169">
        <v>685</v>
      </c>
      <c r="N7" s="169">
        <v>743</v>
      </c>
      <c r="O7" s="169">
        <v>813</v>
      </c>
      <c r="P7" s="169">
        <v>997</v>
      </c>
    </row>
    <row r="8" spans="1:20" s="169" customFormat="1" ht="12.75" x14ac:dyDescent="0.2">
      <c r="A8" s="111"/>
      <c r="B8" s="183"/>
      <c r="C8" s="183"/>
      <c r="D8" s="183"/>
      <c r="E8" s="183"/>
      <c r="F8" s="111"/>
      <c r="G8" s="111"/>
      <c r="H8" s="111"/>
      <c r="I8" s="174"/>
      <c r="J8" s="175"/>
      <c r="K8" s="175"/>
      <c r="L8" s="175"/>
    </row>
    <row r="9" spans="1:20" s="169" customFormat="1" ht="14.25" x14ac:dyDescent="0.2">
      <c r="A9" s="1072" t="s">
        <v>323</v>
      </c>
      <c r="B9" s="1072"/>
      <c r="C9" s="1072"/>
      <c r="D9" s="1072"/>
      <c r="E9" s="1072"/>
      <c r="F9" s="192">
        <f t="shared" ref="F9:P9" si="0">F13+F32</f>
        <v>0</v>
      </c>
      <c r="G9" s="192">
        <f t="shared" si="0"/>
        <v>0</v>
      </c>
      <c r="H9" s="192">
        <f t="shared" si="0"/>
        <v>0</v>
      </c>
      <c r="I9" s="192">
        <f t="shared" si="0"/>
        <v>4</v>
      </c>
      <c r="J9" s="192">
        <f t="shared" si="0"/>
        <v>11</v>
      </c>
      <c r="K9" s="192">
        <f t="shared" si="0"/>
        <v>47</v>
      </c>
      <c r="L9" s="192">
        <f t="shared" si="0"/>
        <v>47</v>
      </c>
      <c r="M9" s="192">
        <f t="shared" si="0"/>
        <v>113</v>
      </c>
      <c r="N9" s="192">
        <f t="shared" si="0"/>
        <v>114</v>
      </c>
      <c r="O9" s="192">
        <f t="shared" si="0"/>
        <v>112</v>
      </c>
      <c r="P9" s="192">
        <f t="shared" si="0"/>
        <v>346</v>
      </c>
    </row>
    <row r="10" spans="1:20" s="169" customFormat="1" ht="12.75" x14ac:dyDescent="0.2">
      <c r="A10" s="191"/>
      <c r="B10" s="191"/>
      <c r="C10" s="190"/>
      <c r="D10" s="190"/>
      <c r="E10" s="190"/>
      <c r="F10" s="174"/>
      <c r="G10" s="174"/>
      <c r="H10" s="174"/>
      <c r="I10" s="174"/>
      <c r="J10" s="174"/>
      <c r="K10" s="174"/>
      <c r="L10" s="174"/>
    </row>
    <row r="11" spans="1:20" s="169" customFormat="1" ht="12.75" x14ac:dyDescent="0.2">
      <c r="A11" s="191"/>
      <c r="B11" s="1073" t="s">
        <v>95</v>
      </c>
      <c r="C11" s="1073"/>
      <c r="D11" s="1073"/>
      <c r="E11" s="190"/>
      <c r="F11" s="174"/>
      <c r="G11" s="174"/>
      <c r="H11" s="174"/>
      <c r="I11" s="174"/>
      <c r="J11" s="174"/>
      <c r="K11" s="174"/>
      <c r="L11" s="174"/>
    </row>
    <row r="12" spans="1:20" s="169" customFormat="1" ht="12.75" x14ac:dyDescent="0.2">
      <c r="A12" s="191"/>
      <c r="B12" s="1077" t="s">
        <v>238</v>
      </c>
      <c r="C12" s="1077"/>
      <c r="D12" s="1077"/>
      <c r="E12" s="1077"/>
      <c r="F12" s="1077"/>
      <c r="G12" s="174"/>
      <c r="H12" s="174"/>
      <c r="I12" s="174"/>
      <c r="J12" s="174"/>
      <c r="K12" s="174"/>
      <c r="L12" s="174"/>
    </row>
    <row r="13" spans="1:20" s="169" customFormat="1" ht="12.75" x14ac:dyDescent="0.2">
      <c r="A13" s="191"/>
      <c r="B13" s="191"/>
      <c r="C13" s="1076" t="s">
        <v>237</v>
      </c>
      <c r="D13" s="1076"/>
      <c r="E13" s="1076"/>
      <c r="F13" s="174">
        <f t="shared" ref="F13:P13" si="1">F15+F21</f>
        <v>0</v>
      </c>
      <c r="G13" s="174">
        <f t="shared" si="1"/>
        <v>0</v>
      </c>
      <c r="H13" s="174">
        <f t="shared" si="1"/>
        <v>0</v>
      </c>
      <c r="I13" s="174">
        <f t="shared" si="1"/>
        <v>3</v>
      </c>
      <c r="J13" s="174">
        <f t="shared" si="1"/>
        <v>9</v>
      </c>
      <c r="K13" s="174">
        <f t="shared" si="1"/>
        <v>28</v>
      </c>
      <c r="L13" s="174">
        <f t="shared" si="1"/>
        <v>32</v>
      </c>
      <c r="M13" s="174">
        <f t="shared" si="1"/>
        <v>60</v>
      </c>
      <c r="N13" s="174">
        <f t="shared" si="1"/>
        <v>62</v>
      </c>
      <c r="O13" s="174">
        <f t="shared" si="1"/>
        <v>74</v>
      </c>
      <c r="P13" s="174">
        <f t="shared" si="1"/>
        <v>286</v>
      </c>
    </row>
    <row r="14" spans="1:20" s="169" customFormat="1" ht="12.75" x14ac:dyDescent="0.2">
      <c r="A14" s="191"/>
      <c r="B14" s="138"/>
      <c r="C14" s="191"/>
      <c r="D14" s="191"/>
      <c r="E14" s="191"/>
      <c r="F14" s="174"/>
      <c r="G14" s="174"/>
      <c r="H14" s="174"/>
      <c r="I14" s="174"/>
      <c r="J14" s="174"/>
      <c r="K14" s="174"/>
      <c r="L14" s="174"/>
    </row>
    <row r="15" spans="1:20" s="169" customFormat="1" ht="12.75" x14ac:dyDescent="0.2">
      <c r="A15" s="191"/>
      <c r="B15" s="191"/>
      <c r="C15" s="1076" t="s">
        <v>236</v>
      </c>
      <c r="D15" s="1076"/>
      <c r="E15" s="1076"/>
      <c r="F15" s="174">
        <f t="shared" ref="F15:P15" si="2">F18+F19</f>
        <v>0</v>
      </c>
      <c r="G15" s="174">
        <f t="shared" si="2"/>
        <v>0</v>
      </c>
      <c r="H15" s="174">
        <f t="shared" si="2"/>
        <v>0</v>
      </c>
      <c r="I15" s="174">
        <f t="shared" si="2"/>
        <v>2</v>
      </c>
      <c r="J15" s="174">
        <f t="shared" si="2"/>
        <v>6</v>
      </c>
      <c r="K15" s="174">
        <f t="shared" si="2"/>
        <v>26</v>
      </c>
      <c r="L15" s="174">
        <f t="shared" si="2"/>
        <v>30</v>
      </c>
      <c r="M15" s="174">
        <f t="shared" si="2"/>
        <v>58</v>
      </c>
      <c r="N15" s="174">
        <f t="shared" si="2"/>
        <v>56</v>
      </c>
      <c r="O15" s="174">
        <f t="shared" si="2"/>
        <v>72</v>
      </c>
      <c r="P15" s="174">
        <f t="shared" si="2"/>
        <v>281</v>
      </c>
    </row>
    <row r="16" spans="1:20" s="169" customFormat="1" ht="12.75" x14ac:dyDescent="0.2">
      <c r="A16" s="191"/>
      <c r="B16" s="191"/>
      <c r="C16" s="1078" t="s">
        <v>1054</v>
      </c>
      <c r="D16" s="1078"/>
      <c r="E16" s="1078"/>
      <c r="F16" s="1078"/>
      <c r="G16" s="174"/>
      <c r="H16" s="174"/>
      <c r="I16" s="174"/>
      <c r="J16" s="174"/>
      <c r="K16" s="174"/>
      <c r="L16" s="174"/>
    </row>
    <row r="17" spans="1:16" s="169" customFormat="1" ht="12.75" x14ac:dyDescent="0.2">
      <c r="A17" s="191"/>
      <c r="B17" s="191"/>
      <c r="C17" s="1073" t="s">
        <v>95</v>
      </c>
      <c r="D17" s="1073"/>
      <c r="E17" s="191"/>
      <c r="F17" s="174"/>
      <c r="G17" s="174"/>
      <c r="H17" s="174"/>
      <c r="I17" s="174"/>
      <c r="J17" s="174"/>
      <c r="K17" s="174"/>
      <c r="L17" s="174"/>
    </row>
    <row r="18" spans="1:16" s="169" customFormat="1" ht="14.25" x14ac:dyDescent="0.2">
      <c r="A18" s="191"/>
      <c r="B18" s="191"/>
      <c r="C18" s="191"/>
      <c r="D18" s="1075" t="s">
        <v>289</v>
      </c>
      <c r="E18" s="1075"/>
      <c r="F18" s="174">
        <v>0</v>
      </c>
      <c r="G18" s="174">
        <v>0</v>
      </c>
      <c r="H18" s="174">
        <v>0</v>
      </c>
      <c r="I18" s="174">
        <v>0</v>
      </c>
      <c r="J18" s="174">
        <v>4</v>
      </c>
      <c r="K18" s="174">
        <v>0</v>
      </c>
      <c r="L18" s="174">
        <v>3</v>
      </c>
      <c r="M18" s="169">
        <v>4</v>
      </c>
      <c r="N18" s="169">
        <v>3</v>
      </c>
      <c r="O18" s="169">
        <v>2</v>
      </c>
      <c r="P18" s="169">
        <v>2</v>
      </c>
    </row>
    <row r="19" spans="1:16" s="169" customFormat="1" ht="14.25" x14ac:dyDescent="0.2">
      <c r="A19" s="191"/>
      <c r="B19" s="191"/>
      <c r="C19" s="191"/>
      <c r="D19" s="1075" t="s">
        <v>293</v>
      </c>
      <c r="E19" s="1075"/>
      <c r="F19" s="174">
        <v>0</v>
      </c>
      <c r="G19" s="174">
        <v>0</v>
      </c>
      <c r="H19" s="174">
        <v>0</v>
      </c>
      <c r="I19" s="174">
        <v>2</v>
      </c>
      <c r="J19" s="174">
        <v>2</v>
      </c>
      <c r="K19" s="174">
        <v>26</v>
      </c>
      <c r="L19" s="174">
        <v>27</v>
      </c>
      <c r="M19" s="169">
        <v>54</v>
      </c>
      <c r="N19" s="169">
        <v>53</v>
      </c>
      <c r="O19" s="169">
        <v>70</v>
      </c>
      <c r="P19" s="169">
        <v>279</v>
      </c>
    </row>
    <row r="20" spans="1:16" s="169" customFormat="1" ht="12.75" x14ac:dyDescent="0.2">
      <c r="A20" s="191"/>
      <c r="B20" s="191"/>
      <c r="C20" s="191"/>
      <c r="D20" s="191"/>
      <c r="E20" s="191"/>
      <c r="F20" s="174"/>
      <c r="G20" s="174"/>
      <c r="H20" s="174"/>
      <c r="I20" s="174"/>
      <c r="J20" s="174"/>
      <c r="K20" s="174"/>
      <c r="L20" s="174"/>
    </row>
    <row r="21" spans="1:16" s="169" customFormat="1" ht="12.75" x14ac:dyDescent="0.2">
      <c r="A21" s="191"/>
      <c r="B21" s="191"/>
      <c r="C21" s="1076" t="s">
        <v>240</v>
      </c>
      <c r="D21" s="1076"/>
      <c r="E21" s="1076"/>
      <c r="F21" s="174">
        <f t="shared" ref="F21:P21" si="3">F23+F24</f>
        <v>0</v>
      </c>
      <c r="G21" s="174">
        <f t="shared" si="3"/>
        <v>0</v>
      </c>
      <c r="H21" s="174">
        <f t="shared" si="3"/>
        <v>0</v>
      </c>
      <c r="I21" s="174">
        <f t="shared" si="3"/>
        <v>1</v>
      </c>
      <c r="J21" s="174">
        <f t="shared" si="3"/>
        <v>3</v>
      </c>
      <c r="K21" s="174">
        <f t="shared" si="3"/>
        <v>2</v>
      </c>
      <c r="L21" s="174">
        <f t="shared" si="3"/>
        <v>2</v>
      </c>
      <c r="M21" s="174">
        <f t="shared" si="3"/>
        <v>2</v>
      </c>
      <c r="N21" s="174">
        <f t="shared" si="3"/>
        <v>6</v>
      </c>
      <c r="O21" s="174">
        <f t="shared" si="3"/>
        <v>2</v>
      </c>
      <c r="P21" s="174">
        <f t="shared" si="3"/>
        <v>5</v>
      </c>
    </row>
    <row r="22" spans="1:16" s="169" customFormat="1" ht="12.75" x14ac:dyDescent="0.2">
      <c r="A22" s="191"/>
      <c r="B22" s="191"/>
      <c r="C22" s="1073" t="s">
        <v>95</v>
      </c>
      <c r="D22" s="1073"/>
      <c r="E22" s="191"/>
      <c r="F22" s="174"/>
      <c r="G22" s="174"/>
      <c r="H22" s="174"/>
      <c r="I22" s="174"/>
      <c r="J22" s="174"/>
      <c r="K22" s="174"/>
      <c r="L22" s="174"/>
    </row>
    <row r="23" spans="1:16" s="169" customFormat="1" ht="14.25" x14ac:dyDescent="0.2">
      <c r="A23" s="191"/>
      <c r="B23" s="191"/>
      <c r="C23" s="191"/>
      <c r="D23" s="1075" t="s">
        <v>290</v>
      </c>
      <c r="E23" s="1075"/>
      <c r="F23" s="174">
        <v>0</v>
      </c>
      <c r="G23" s="174">
        <v>0</v>
      </c>
      <c r="H23" s="174">
        <v>0</v>
      </c>
      <c r="I23" s="174">
        <v>0</v>
      </c>
      <c r="J23" s="174">
        <v>3</v>
      </c>
      <c r="K23" s="174">
        <v>1</v>
      </c>
      <c r="L23" s="174">
        <v>2</v>
      </c>
      <c r="M23" s="169">
        <v>2</v>
      </c>
      <c r="N23" s="169">
        <v>4</v>
      </c>
      <c r="O23" s="169">
        <v>1</v>
      </c>
      <c r="P23" s="169">
        <v>2</v>
      </c>
    </row>
    <row r="24" spans="1:16" s="169" customFormat="1" ht="14.25" x14ac:dyDescent="0.2">
      <c r="A24" s="191"/>
      <c r="B24" s="191"/>
      <c r="C24" s="191"/>
      <c r="D24" s="1075" t="s">
        <v>294</v>
      </c>
      <c r="E24" s="1075"/>
      <c r="F24" s="174">
        <v>0</v>
      </c>
      <c r="G24" s="174">
        <v>0</v>
      </c>
      <c r="H24" s="174">
        <v>0</v>
      </c>
      <c r="I24" s="174">
        <v>1</v>
      </c>
      <c r="J24" s="174">
        <v>0</v>
      </c>
      <c r="K24" s="174">
        <v>1</v>
      </c>
      <c r="L24" s="174">
        <v>0</v>
      </c>
      <c r="M24" s="169">
        <v>0</v>
      </c>
      <c r="N24" s="169">
        <v>2</v>
      </c>
      <c r="O24" s="169">
        <v>1</v>
      </c>
      <c r="P24" s="169">
        <v>3</v>
      </c>
    </row>
    <row r="25" spans="1:16" s="169" customFormat="1" ht="12.75" x14ac:dyDescent="0.2">
      <c r="A25" s="373"/>
      <c r="B25" s="373"/>
      <c r="C25" s="373"/>
      <c r="D25" s="372"/>
      <c r="E25" s="372"/>
      <c r="F25" s="174"/>
      <c r="G25" s="174"/>
      <c r="H25" s="174"/>
      <c r="I25" s="174"/>
      <c r="J25" s="174"/>
      <c r="K25" s="174"/>
      <c r="L25" s="174"/>
    </row>
    <row r="26" spans="1:16" s="169" customFormat="1" ht="12.75" x14ac:dyDescent="0.2">
      <c r="A26" s="373"/>
      <c r="B26" s="373"/>
      <c r="C26" s="1078" t="s">
        <v>392</v>
      </c>
      <c r="D26" s="1078"/>
      <c r="E26" s="426"/>
      <c r="F26" s="174"/>
      <c r="G26" s="174"/>
      <c r="H26" s="174"/>
      <c r="I26" s="174"/>
      <c r="J26" s="174"/>
      <c r="K26" s="174"/>
      <c r="L26" s="174"/>
    </row>
    <row r="27" spans="1:16" s="169" customFormat="1" ht="12.75" x14ac:dyDescent="0.2">
      <c r="A27" s="373"/>
      <c r="B27" s="373"/>
      <c r="C27" s="373"/>
      <c r="D27" s="1075" t="s">
        <v>291</v>
      </c>
      <c r="E27" s="1075"/>
      <c r="F27" s="174">
        <f t="shared" ref="F27:H27" si="4">F18+F23</f>
        <v>0</v>
      </c>
      <c r="G27" s="174">
        <f t="shared" si="4"/>
        <v>0</v>
      </c>
      <c r="H27" s="174">
        <f t="shared" si="4"/>
        <v>0</v>
      </c>
      <c r="I27" s="174">
        <v>0</v>
      </c>
      <c r="J27" s="174">
        <v>7</v>
      </c>
      <c r="K27" s="174">
        <v>1</v>
      </c>
      <c r="L27" s="174">
        <v>5</v>
      </c>
      <c r="M27" s="174">
        <v>6</v>
      </c>
      <c r="N27" s="174">
        <v>7</v>
      </c>
      <c r="O27" s="174">
        <v>3</v>
      </c>
      <c r="P27" s="174">
        <v>4</v>
      </c>
    </row>
    <row r="28" spans="1:16" s="169" customFormat="1" ht="12.75" x14ac:dyDescent="0.2">
      <c r="A28" s="373"/>
      <c r="B28" s="373"/>
      <c r="C28" s="373"/>
      <c r="D28" s="1075" t="s">
        <v>391</v>
      </c>
      <c r="E28" s="1075"/>
      <c r="F28" s="174">
        <f t="shared" ref="F28:H28" si="5">F19+F24</f>
        <v>0</v>
      </c>
      <c r="G28" s="174">
        <f t="shared" si="5"/>
        <v>0</v>
      </c>
      <c r="H28" s="174">
        <f t="shared" si="5"/>
        <v>0</v>
      </c>
      <c r="I28" s="174">
        <v>3</v>
      </c>
      <c r="J28" s="174">
        <v>2</v>
      </c>
      <c r="K28" s="174">
        <v>27</v>
      </c>
      <c r="L28" s="174">
        <v>27</v>
      </c>
      <c r="M28" s="174">
        <v>54</v>
      </c>
      <c r="N28" s="174">
        <v>55</v>
      </c>
      <c r="O28" s="174">
        <v>71</v>
      </c>
      <c r="P28" s="174">
        <v>282</v>
      </c>
    </row>
    <row r="29" spans="1:16" s="169" customFormat="1" ht="12.75" x14ac:dyDescent="0.2">
      <c r="A29" s="373"/>
      <c r="B29" s="373"/>
      <c r="C29" s="373"/>
      <c r="D29" s="372"/>
      <c r="E29" s="372"/>
      <c r="F29" s="174"/>
      <c r="G29" s="174"/>
      <c r="H29" s="174"/>
      <c r="I29" s="174"/>
      <c r="J29" s="174"/>
      <c r="K29" s="174"/>
      <c r="L29" s="174"/>
    </row>
    <row r="30" spans="1:16" s="169" customFormat="1" ht="12.75" x14ac:dyDescent="0.2">
      <c r="A30" s="191"/>
      <c r="B30" s="191"/>
      <c r="C30" s="191"/>
      <c r="D30" s="191"/>
      <c r="E30" s="191"/>
      <c r="F30" s="174"/>
      <c r="G30" s="174"/>
      <c r="H30" s="174"/>
      <c r="I30" s="174"/>
      <c r="J30" s="174"/>
      <c r="K30" s="174"/>
      <c r="L30" s="174"/>
    </row>
    <row r="31" spans="1:16" s="169" customFormat="1" ht="12.75" x14ac:dyDescent="0.2">
      <c r="A31" s="191"/>
      <c r="B31" s="1077" t="s">
        <v>239</v>
      </c>
      <c r="C31" s="1077"/>
      <c r="D31" s="1077"/>
      <c r="E31" s="1077"/>
      <c r="F31" s="1077"/>
      <c r="G31" s="174"/>
      <c r="H31" s="174"/>
      <c r="I31" s="174"/>
      <c r="J31" s="174"/>
      <c r="K31" s="174"/>
      <c r="L31" s="174"/>
    </row>
    <row r="32" spans="1:16" s="169" customFormat="1" ht="12.75" x14ac:dyDescent="0.2">
      <c r="A32" s="191"/>
      <c r="B32" s="191"/>
      <c r="C32" s="1076" t="s">
        <v>241</v>
      </c>
      <c r="D32" s="1076"/>
      <c r="E32" s="1076"/>
      <c r="F32" s="174">
        <f t="shared" ref="F32:P32" si="6">F34+F35</f>
        <v>0</v>
      </c>
      <c r="G32" s="174">
        <f t="shared" si="6"/>
        <v>0</v>
      </c>
      <c r="H32" s="174">
        <f t="shared" si="6"/>
        <v>0</v>
      </c>
      <c r="I32" s="174">
        <f t="shared" si="6"/>
        <v>1</v>
      </c>
      <c r="J32" s="174">
        <f t="shared" si="6"/>
        <v>2</v>
      </c>
      <c r="K32" s="174">
        <f t="shared" si="6"/>
        <v>19</v>
      </c>
      <c r="L32" s="174">
        <f t="shared" si="6"/>
        <v>15</v>
      </c>
      <c r="M32" s="174">
        <f t="shared" si="6"/>
        <v>53</v>
      </c>
      <c r="N32" s="174">
        <f t="shared" si="6"/>
        <v>52</v>
      </c>
      <c r="O32" s="174">
        <f t="shared" si="6"/>
        <v>38</v>
      </c>
      <c r="P32" s="174">
        <f t="shared" si="6"/>
        <v>60</v>
      </c>
    </row>
    <row r="33" spans="1:16" s="169" customFormat="1" ht="12.75" x14ac:dyDescent="0.2">
      <c r="A33" s="191"/>
      <c r="B33" s="191"/>
      <c r="C33" s="1073" t="s">
        <v>95</v>
      </c>
      <c r="D33" s="1073"/>
      <c r="E33" s="191"/>
      <c r="F33" s="174"/>
      <c r="G33" s="174"/>
      <c r="H33" s="174"/>
      <c r="I33" s="174"/>
      <c r="J33" s="174"/>
      <c r="K33" s="174"/>
      <c r="L33" s="174"/>
    </row>
    <row r="34" spans="1:16" s="169" customFormat="1" ht="15" customHeight="1" x14ac:dyDescent="0.2">
      <c r="A34" s="191"/>
      <c r="B34" s="191"/>
      <c r="C34" s="191"/>
      <c r="D34" s="1075" t="s">
        <v>263</v>
      </c>
      <c r="E34" s="1075"/>
      <c r="F34" s="174">
        <v>0</v>
      </c>
      <c r="G34" s="174">
        <v>0</v>
      </c>
      <c r="H34" s="174">
        <v>0</v>
      </c>
      <c r="I34" s="174">
        <v>1</v>
      </c>
      <c r="J34" s="174">
        <v>2</v>
      </c>
      <c r="K34" s="174">
        <v>19</v>
      </c>
      <c r="L34" s="174">
        <v>15</v>
      </c>
      <c r="M34" s="169">
        <v>52</v>
      </c>
      <c r="N34" s="169">
        <v>51</v>
      </c>
      <c r="O34" s="169">
        <v>36</v>
      </c>
      <c r="P34" s="169">
        <v>59</v>
      </c>
    </row>
    <row r="35" spans="1:16" s="169" customFormat="1" ht="15" customHeight="1" x14ac:dyDescent="0.2">
      <c r="A35" s="191"/>
      <c r="B35" s="191"/>
      <c r="C35" s="191"/>
      <c r="D35" s="1075" t="s">
        <v>326</v>
      </c>
      <c r="E35" s="1075"/>
      <c r="F35" s="174">
        <v>0</v>
      </c>
      <c r="G35" s="174">
        <v>0</v>
      </c>
      <c r="H35" s="174">
        <v>0</v>
      </c>
      <c r="I35" s="174">
        <v>0</v>
      </c>
      <c r="J35" s="174">
        <v>0</v>
      </c>
      <c r="K35" s="174">
        <v>0</v>
      </c>
      <c r="L35" s="174">
        <v>0</v>
      </c>
      <c r="M35" s="169">
        <v>1</v>
      </c>
      <c r="N35" s="169">
        <v>1</v>
      </c>
      <c r="O35" s="169">
        <v>2</v>
      </c>
      <c r="P35" s="169">
        <v>1</v>
      </c>
    </row>
    <row r="36" spans="1:16" s="169" customFormat="1" ht="15" customHeight="1" x14ac:dyDescent="0.2">
      <c r="A36" s="191"/>
      <c r="B36" s="191"/>
      <c r="C36" s="191"/>
      <c r="D36" s="207"/>
      <c r="E36" s="191"/>
      <c r="F36" s="174"/>
      <c r="G36" s="174"/>
      <c r="H36" s="174"/>
      <c r="I36" s="174"/>
      <c r="J36" s="174"/>
      <c r="K36" s="174"/>
      <c r="L36" s="174"/>
    </row>
    <row r="37" spans="1:16" s="169" customFormat="1" ht="15" customHeight="1" x14ac:dyDescent="0.2">
      <c r="A37" s="191"/>
      <c r="B37" s="1075" t="s">
        <v>301</v>
      </c>
      <c r="C37" s="1075"/>
      <c r="D37" s="1075"/>
      <c r="E37" s="1075"/>
      <c r="F37" s="174">
        <f t="shared" ref="F37:P37" si="7">F9</f>
        <v>0</v>
      </c>
      <c r="G37" s="174">
        <f t="shared" si="7"/>
        <v>0</v>
      </c>
      <c r="H37" s="174">
        <f t="shared" si="7"/>
        <v>0</v>
      </c>
      <c r="I37" s="174">
        <f t="shared" si="7"/>
        <v>4</v>
      </c>
      <c r="J37" s="174">
        <f t="shared" si="7"/>
        <v>11</v>
      </c>
      <c r="K37" s="174">
        <f t="shared" si="7"/>
        <v>47</v>
      </c>
      <c r="L37" s="174">
        <f t="shared" si="7"/>
        <v>47</v>
      </c>
      <c r="M37" s="174">
        <f t="shared" si="7"/>
        <v>113</v>
      </c>
      <c r="N37" s="174">
        <f t="shared" si="7"/>
        <v>114</v>
      </c>
      <c r="O37" s="174">
        <f t="shared" si="7"/>
        <v>112</v>
      </c>
      <c r="P37" s="174">
        <f t="shared" si="7"/>
        <v>346</v>
      </c>
    </row>
    <row r="38" spans="1:16" s="169" customFormat="1" ht="15" customHeight="1" x14ac:dyDescent="0.2">
      <c r="A38" s="191"/>
      <c r="B38" s="1073" t="s">
        <v>95</v>
      </c>
      <c r="C38" s="1073"/>
      <c r="D38" s="1073"/>
      <c r="E38" s="191"/>
      <c r="F38" s="174"/>
      <c r="G38" s="174"/>
      <c r="H38" s="174"/>
      <c r="I38" s="174"/>
      <c r="J38" s="174"/>
      <c r="K38" s="174"/>
      <c r="L38" s="174"/>
      <c r="M38" s="174"/>
    </row>
    <row r="39" spans="1:16" s="169" customFormat="1" ht="15" customHeight="1" x14ac:dyDescent="0.2">
      <c r="A39" s="191"/>
      <c r="B39" s="191"/>
      <c r="C39" s="191"/>
      <c r="D39" s="1075" t="s">
        <v>236</v>
      </c>
      <c r="E39" s="1075"/>
      <c r="F39" s="174">
        <f t="shared" ref="F39:P39" si="8">F15+F34</f>
        <v>0</v>
      </c>
      <c r="G39" s="174">
        <f t="shared" si="8"/>
        <v>0</v>
      </c>
      <c r="H39" s="174">
        <f t="shared" si="8"/>
        <v>0</v>
      </c>
      <c r="I39" s="174">
        <f t="shared" si="8"/>
        <v>3</v>
      </c>
      <c r="J39" s="174">
        <f t="shared" si="8"/>
        <v>8</v>
      </c>
      <c r="K39" s="174">
        <f t="shared" si="8"/>
        <v>45</v>
      </c>
      <c r="L39" s="174">
        <f t="shared" si="8"/>
        <v>45</v>
      </c>
      <c r="M39" s="174">
        <f t="shared" si="8"/>
        <v>110</v>
      </c>
      <c r="N39" s="174">
        <f t="shared" si="8"/>
        <v>107</v>
      </c>
      <c r="O39" s="174">
        <f t="shared" si="8"/>
        <v>108</v>
      </c>
      <c r="P39" s="174">
        <f t="shared" si="8"/>
        <v>340</v>
      </c>
    </row>
    <row r="40" spans="1:16" s="169" customFormat="1" ht="15" customHeight="1" x14ac:dyDescent="0.2">
      <c r="A40" s="191"/>
      <c r="B40" s="191"/>
      <c r="C40" s="191"/>
      <c r="D40" s="1075" t="s">
        <v>240</v>
      </c>
      <c r="E40" s="1075"/>
      <c r="F40" s="174">
        <f t="shared" ref="F40:P40" si="9">F21+F35</f>
        <v>0</v>
      </c>
      <c r="G40" s="174">
        <f t="shared" si="9"/>
        <v>0</v>
      </c>
      <c r="H40" s="174">
        <f t="shared" si="9"/>
        <v>0</v>
      </c>
      <c r="I40" s="174">
        <f t="shared" si="9"/>
        <v>1</v>
      </c>
      <c r="J40" s="174">
        <f t="shared" si="9"/>
        <v>3</v>
      </c>
      <c r="K40" s="174">
        <f t="shared" si="9"/>
        <v>2</v>
      </c>
      <c r="L40" s="174">
        <f t="shared" si="9"/>
        <v>2</v>
      </c>
      <c r="M40" s="174">
        <f t="shared" si="9"/>
        <v>3</v>
      </c>
      <c r="N40" s="174">
        <f t="shared" si="9"/>
        <v>7</v>
      </c>
      <c r="O40" s="174">
        <f t="shared" si="9"/>
        <v>4</v>
      </c>
      <c r="P40" s="174">
        <f t="shared" si="9"/>
        <v>6</v>
      </c>
    </row>
    <row r="41" spans="1:16" ht="12.75" x14ac:dyDescent="0.2">
      <c r="A41" s="176"/>
      <c r="B41" s="176"/>
      <c r="C41" s="176"/>
      <c r="D41" s="176"/>
      <c r="E41" s="176"/>
      <c r="F41" s="176"/>
      <c r="G41" s="176"/>
      <c r="H41" s="176"/>
      <c r="I41" s="176"/>
      <c r="J41" s="176"/>
      <c r="K41" s="176"/>
      <c r="L41" s="176"/>
      <c r="M41" s="176"/>
      <c r="N41" s="176"/>
      <c r="O41" s="176"/>
      <c r="P41" s="176"/>
    </row>
    <row r="42" spans="1:16" ht="15" x14ac:dyDescent="0.2">
      <c r="A42" s="162"/>
      <c r="B42" s="162"/>
      <c r="C42" s="162"/>
      <c r="D42" s="162"/>
      <c r="E42" s="162"/>
      <c r="F42" s="46"/>
      <c r="G42" s="46"/>
      <c r="H42" s="46"/>
      <c r="I42" s="46"/>
      <c r="J42" s="46"/>
      <c r="K42" s="46"/>
      <c r="L42" s="46"/>
      <c r="M42" s="46"/>
    </row>
    <row r="43" spans="1:16" s="177" customFormat="1" ht="11.25" customHeight="1" x14ac:dyDescent="0.2">
      <c r="A43" s="1046" t="s">
        <v>202</v>
      </c>
      <c r="B43" s="1046"/>
      <c r="C43" s="1046"/>
      <c r="D43" s="1046"/>
      <c r="E43" s="180"/>
      <c r="F43" s="167"/>
      <c r="G43" s="167"/>
      <c r="H43" s="167"/>
      <c r="I43" s="167"/>
      <c r="J43" s="167"/>
      <c r="K43" s="167"/>
      <c r="L43" s="167"/>
    </row>
    <row r="44" spans="1:16" s="177" customFormat="1" ht="11.25" customHeight="1" x14ac:dyDescent="0.2">
      <c r="A44" s="984" t="s">
        <v>324</v>
      </c>
      <c r="B44" s="984"/>
      <c r="C44" s="984"/>
      <c r="D44" s="984"/>
      <c r="E44" s="984"/>
      <c r="F44" s="984"/>
      <c r="G44" s="984"/>
      <c r="H44" s="984"/>
      <c r="I44" s="984"/>
      <c r="J44" s="984"/>
      <c r="K44" s="984"/>
      <c r="L44" s="984"/>
      <c r="M44" s="984"/>
    </row>
    <row r="45" spans="1:16" s="177" customFormat="1" ht="11.25" customHeight="1" x14ac:dyDescent="0.2">
      <c r="A45" s="831" t="s">
        <v>1055</v>
      </c>
      <c r="B45" s="831"/>
      <c r="C45" s="831"/>
      <c r="D45" s="831"/>
      <c r="E45" s="831"/>
      <c r="F45" s="831"/>
      <c r="G45" s="831"/>
      <c r="H45" s="831"/>
      <c r="I45" s="831"/>
      <c r="J45" s="831"/>
      <c r="K45" s="831"/>
      <c r="L45" s="831"/>
      <c r="M45" s="831"/>
      <c r="N45" s="831"/>
      <c r="O45" s="831"/>
      <c r="P45" s="831"/>
    </row>
    <row r="46" spans="1:16" s="177" customFormat="1" ht="11.25" customHeight="1" x14ac:dyDescent="0.2">
      <c r="A46" s="984" t="s">
        <v>1056</v>
      </c>
      <c r="B46" s="984"/>
      <c r="C46" s="984"/>
      <c r="D46" s="984"/>
      <c r="E46" s="984"/>
      <c r="F46" s="984"/>
      <c r="G46" s="984"/>
      <c r="H46" s="984"/>
      <c r="I46" s="193"/>
      <c r="J46" s="193"/>
      <c r="K46" s="193"/>
      <c r="L46" s="193"/>
    </row>
    <row r="47" spans="1:16" s="177" customFormat="1" ht="11.25" customHeight="1" x14ac:dyDescent="0.2">
      <c r="A47" s="984" t="s">
        <v>325</v>
      </c>
      <c r="B47" s="984"/>
      <c r="C47" s="984"/>
      <c r="D47" s="984"/>
      <c r="E47" s="984"/>
      <c r="F47" s="984"/>
      <c r="G47" s="984"/>
      <c r="H47" s="193"/>
      <c r="I47" s="193"/>
      <c r="J47" s="193"/>
      <c r="K47" s="193"/>
      <c r="L47" s="193"/>
    </row>
    <row r="48" spans="1:16" s="177" customFormat="1" ht="11.25" customHeight="1" x14ac:dyDescent="0.2">
      <c r="A48" s="960" t="s">
        <v>1057</v>
      </c>
      <c r="B48" s="960"/>
      <c r="C48" s="960"/>
      <c r="D48" s="960"/>
      <c r="E48" s="960"/>
      <c r="F48" s="960"/>
      <c r="G48" s="960"/>
      <c r="H48" s="960"/>
      <c r="I48" s="960"/>
      <c r="J48" s="960"/>
      <c r="K48" s="960"/>
      <c r="L48" s="960"/>
      <c r="M48" s="960"/>
      <c r="N48" s="960"/>
      <c r="O48" s="960"/>
      <c r="P48" s="960"/>
    </row>
    <row r="49" spans="1:16" s="177" customFormat="1" ht="11.25" customHeight="1" x14ac:dyDescent="0.2">
      <c r="A49" s="960"/>
      <c r="B49" s="960"/>
      <c r="C49" s="960"/>
      <c r="D49" s="960"/>
      <c r="E49" s="960"/>
      <c r="F49" s="960"/>
      <c r="G49" s="960"/>
      <c r="H49" s="960"/>
      <c r="I49" s="960"/>
      <c r="J49" s="960"/>
      <c r="K49" s="960"/>
      <c r="L49" s="960"/>
      <c r="M49" s="960"/>
      <c r="N49" s="960"/>
      <c r="O49" s="960"/>
      <c r="P49" s="960"/>
    </row>
    <row r="50" spans="1:16" s="177" customFormat="1" ht="11.25" customHeight="1" x14ac:dyDescent="0.2">
      <c r="A50" s="960" t="s">
        <v>1058</v>
      </c>
      <c r="B50" s="960"/>
      <c r="C50" s="960"/>
      <c r="D50" s="960"/>
      <c r="E50" s="960"/>
      <c r="F50" s="960"/>
      <c r="G50" s="960"/>
      <c r="H50" s="960"/>
      <c r="I50" s="960"/>
      <c r="J50" s="960"/>
      <c r="K50" s="960"/>
      <c r="L50" s="960"/>
      <c r="M50" s="960"/>
      <c r="N50" s="960"/>
      <c r="O50" s="960"/>
      <c r="P50" s="960"/>
    </row>
    <row r="51" spans="1:16" s="177" customFormat="1" ht="11.25" customHeight="1" x14ac:dyDescent="0.2">
      <c r="A51" s="960"/>
      <c r="B51" s="960"/>
      <c r="C51" s="960"/>
      <c r="D51" s="960"/>
      <c r="E51" s="960"/>
      <c r="F51" s="960"/>
      <c r="G51" s="960"/>
      <c r="H51" s="960"/>
      <c r="I51" s="960"/>
      <c r="J51" s="960"/>
      <c r="K51" s="960"/>
      <c r="L51" s="960"/>
      <c r="M51" s="960"/>
      <c r="N51" s="960"/>
      <c r="O51" s="960"/>
      <c r="P51" s="960"/>
    </row>
    <row r="52" spans="1:16" s="177" customFormat="1" ht="11.25" customHeight="1" x14ac:dyDescent="0.2">
      <c r="A52" s="831" t="s">
        <v>1059</v>
      </c>
      <c r="B52" s="831"/>
      <c r="C52" s="831"/>
      <c r="D52" s="831"/>
      <c r="E52" s="831"/>
      <c r="F52" s="831"/>
      <c r="G52" s="831"/>
      <c r="H52" s="831"/>
      <c r="I52" s="831"/>
      <c r="J52" s="831"/>
      <c r="K52" s="831"/>
      <c r="L52" s="831"/>
      <c r="M52" s="831"/>
      <c r="N52" s="831"/>
      <c r="O52" s="831"/>
      <c r="P52" s="831"/>
    </row>
    <row r="53" spans="1:16" s="177" customFormat="1" ht="11.25" customHeight="1" x14ac:dyDescent="0.2">
      <c r="A53" s="960" t="s">
        <v>1060</v>
      </c>
      <c r="B53" s="960"/>
      <c r="C53" s="960"/>
      <c r="D53" s="960"/>
      <c r="E53" s="960"/>
      <c r="F53" s="960"/>
      <c r="G53" s="960"/>
      <c r="H53" s="960"/>
      <c r="I53" s="960"/>
      <c r="J53" s="960"/>
      <c r="K53" s="960"/>
      <c r="L53" s="960"/>
      <c r="M53" s="960"/>
      <c r="N53" s="960"/>
      <c r="O53" s="960"/>
      <c r="P53" s="960"/>
    </row>
    <row r="54" spans="1:16" s="177" customFormat="1" ht="11.25" customHeight="1" x14ac:dyDescent="0.2">
      <c r="A54" s="960"/>
      <c r="B54" s="960"/>
      <c r="C54" s="960"/>
      <c r="D54" s="960"/>
      <c r="E54" s="960"/>
      <c r="F54" s="960"/>
      <c r="G54" s="960"/>
      <c r="H54" s="960"/>
      <c r="I54" s="960"/>
      <c r="J54" s="960"/>
      <c r="K54" s="960"/>
      <c r="L54" s="960"/>
      <c r="M54" s="960"/>
      <c r="N54" s="960"/>
      <c r="O54" s="960"/>
      <c r="P54" s="960"/>
    </row>
    <row r="55" spans="1:16" s="177" customFormat="1" ht="11.25" customHeight="1" x14ac:dyDescent="0.2">
      <c r="A55" s="984" t="s">
        <v>408</v>
      </c>
      <c r="B55" s="984"/>
      <c r="C55" s="984"/>
      <c r="D55" s="984"/>
      <c r="E55" s="984"/>
      <c r="F55" s="984"/>
      <c r="G55" s="984"/>
      <c r="H55" s="984"/>
      <c r="I55" s="984"/>
      <c r="J55" s="984"/>
      <c r="K55" s="984"/>
      <c r="L55" s="984"/>
      <c r="M55" s="984"/>
    </row>
    <row r="56" spans="1:16" s="177" customFormat="1" ht="11.25" customHeight="1" x14ac:dyDescent="0.2">
      <c r="A56" s="984" t="s">
        <v>322</v>
      </c>
      <c r="B56" s="984"/>
      <c r="C56" s="984"/>
      <c r="D56" s="984"/>
      <c r="E56" s="984"/>
      <c r="F56" s="35"/>
      <c r="G56" s="193"/>
      <c r="H56" s="193"/>
      <c r="I56" s="193"/>
      <c r="J56" s="193"/>
      <c r="K56" s="193"/>
      <c r="L56" s="193"/>
    </row>
    <row r="57" spans="1:16" s="177" customFormat="1" ht="11.25" customHeight="1" x14ac:dyDescent="0.2">
      <c r="A57" s="116"/>
      <c r="B57" s="182"/>
      <c r="C57" s="182"/>
      <c r="D57" s="182"/>
      <c r="E57" s="182"/>
      <c r="F57" s="182"/>
      <c r="G57" s="182"/>
      <c r="H57" s="182"/>
      <c r="I57" s="182"/>
      <c r="J57" s="182"/>
      <c r="K57" s="182"/>
      <c r="L57" s="182"/>
    </row>
    <row r="58" spans="1:16" s="177" customFormat="1" ht="11.25" customHeight="1" x14ac:dyDescent="0.2">
      <c r="A58" s="1044" t="s">
        <v>433</v>
      </c>
      <c r="B58" s="1045"/>
      <c r="C58" s="1045"/>
      <c r="D58" s="1045"/>
      <c r="E58" s="182"/>
      <c r="F58" s="182"/>
      <c r="G58" s="182"/>
      <c r="H58" s="182"/>
      <c r="I58" s="182"/>
      <c r="J58" s="182"/>
      <c r="K58" s="182"/>
      <c r="L58" s="182"/>
    </row>
    <row r="59" spans="1:16" s="177" customFormat="1" x14ac:dyDescent="0.2">
      <c r="A59" s="33" t="s">
        <v>232</v>
      </c>
      <c r="B59" s="180"/>
      <c r="C59" s="180"/>
      <c r="D59" s="180"/>
      <c r="E59" s="180"/>
      <c r="F59" s="167"/>
      <c r="G59" s="167"/>
      <c r="H59" s="167"/>
      <c r="I59" s="167"/>
      <c r="J59" s="167"/>
      <c r="K59" s="167"/>
      <c r="L59" s="167"/>
    </row>
    <row r="60" spans="1:16" s="177" customFormat="1" x14ac:dyDescent="0.2">
      <c r="E60" s="180"/>
      <c r="F60" s="167"/>
      <c r="G60" s="167"/>
      <c r="H60" s="167"/>
      <c r="I60" s="167"/>
      <c r="J60" s="167"/>
      <c r="K60" s="167"/>
      <c r="L60" s="167"/>
    </row>
    <row r="61" spans="1:16" s="177" customFormat="1" x14ac:dyDescent="0.2">
      <c r="A61" s="178"/>
      <c r="B61" s="178"/>
      <c r="C61" s="178"/>
      <c r="D61" s="178"/>
      <c r="E61" s="178"/>
    </row>
    <row r="62" spans="1:16" s="177" customFormat="1" x14ac:dyDescent="0.2">
      <c r="A62" s="178"/>
      <c r="B62" s="178"/>
      <c r="C62" s="178"/>
      <c r="D62" s="178"/>
      <c r="E62" s="178"/>
    </row>
    <row r="63" spans="1:16" ht="15" x14ac:dyDescent="0.2">
      <c r="A63" s="179"/>
      <c r="B63" s="179"/>
      <c r="C63" s="179"/>
      <c r="D63" s="179"/>
      <c r="E63" s="179"/>
    </row>
    <row r="64" spans="1:16" ht="15" x14ac:dyDescent="0.2">
      <c r="A64" s="179"/>
      <c r="B64" s="179"/>
      <c r="C64" s="179"/>
      <c r="D64" s="179"/>
      <c r="E64" s="179"/>
    </row>
    <row r="65" spans="1:5" ht="15" x14ac:dyDescent="0.2">
      <c r="A65" s="179"/>
      <c r="B65" s="179"/>
      <c r="C65" s="179"/>
      <c r="D65" s="179"/>
      <c r="E65" s="179"/>
    </row>
    <row r="66" spans="1:5" ht="15" x14ac:dyDescent="0.2">
      <c r="A66" s="179"/>
      <c r="B66" s="179"/>
      <c r="C66" s="179"/>
      <c r="D66" s="179"/>
      <c r="E66" s="179"/>
    </row>
    <row r="67" spans="1:5" ht="15" x14ac:dyDescent="0.2">
      <c r="A67" s="179"/>
      <c r="B67" s="179"/>
      <c r="C67" s="179"/>
      <c r="D67" s="179"/>
      <c r="E67" s="179"/>
    </row>
    <row r="68" spans="1:5" ht="15" x14ac:dyDescent="0.2">
      <c r="A68" s="179"/>
      <c r="B68" s="179"/>
      <c r="C68" s="179"/>
      <c r="D68" s="179"/>
      <c r="E68" s="179"/>
    </row>
    <row r="69" spans="1:5" ht="15" x14ac:dyDescent="0.2">
      <c r="A69" s="179"/>
      <c r="B69" s="179"/>
      <c r="C69" s="179"/>
      <c r="D69" s="179"/>
      <c r="E69" s="179"/>
    </row>
    <row r="70" spans="1:5" ht="15" x14ac:dyDescent="0.2">
      <c r="A70" s="179"/>
      <c r="B70" s="179"/>
      <c r="C70" s="179"/>
      <c r="D70" s="179"/>
      <c r="E70" s="179"/>
    </row>
    <row r="71" spans="1:5" ht="15" x14ac:dyDescent="0.2">
      <c r="A71" s="179"/>
      <c r="B71" s="179"/>
      <c r="C71" s="179"/>
      <c r="D71" s="179"/>
      <c r="E71" s="179"/>
    </row>
    <row r="72" spans="1:5" ht="15" x14ac:dyDescent="0.2">
      <c r="A72" s="179"/>
      <c r="B72" s="179"/>
      <c r="C72" s="179"/>
      <c r="D72" s="179"/>
      <c r="E72" s="179"/>
    </row>
    <row r="73" spans="1:5" ht="15" x14ac:dyDescent="0.2">
      <c r="A73" s="179"/>
      <c r="B73" s="179"/>
      <c r="C73" s="179"/>
      <c r="D73" s="179"/>
      <c r="E73" s="179"/>
    </row>
    <row r="74" spans="1:5" ht="15" x14ac:dyDescent="0.2">
      <c r="A74" s="179"/>
      <c r="B74" s="179"/>
      <c r="C74" s="179"/>
      <c r="D74" s="179"/>
      <c r="E74" s="179"/>
    </row>
    <row r="75" spans="1:5" ht="15" x14ac:dyDescent="0.2">
      <c r="A75" s="179"/>
      <c r="B75" s="179"/>
      <c r="C75" s="179"/>
      <c r="D75" s="179"/>
      <c r="E75" s="179"/>
    </row>
    <row r="76" spans="1:5" ht="15" x14ac:dyDescent="0.2">
      <c r="A76" s="179"/>
      <c r="B76" s="179"/>
      <c r="C76" s="179"/>
      <c r="D76" s="179"/>
      <c r="E76" s="179"/>
    </row>
    <row r="77" spans="1:5" ht="15" x14ac:dyDescent="0.2">
      <c r="A77" s="179"/>
      <c r="B77" s="179"/>
      <c r="C77" s="179"/>
      <c r="D77" s="179"/>
      <c r="E77" s="179"/>
    </row>
    <row r="78" spans="1:5" ht="15" x14ac:dyDescent="0.2">
      <c r="A78" s="179"/>
      <c r="B78" s="179"/>
      <c r="C78" s="179"/>
      <c r="D78" s="179"/>
      <c r="E78" s="179"/>
    </row>
    <row r="79" spans="1:5" ht="15" x14ac:dyDescent="0.2">
      <c r="A79" s="179"/>
      <c r="B79" s="179"/>
      <c r="C79" s="179"/>
      <c r="D79" s="179"/>
      <c r="E79" s="179"/>
    </row>
  </sheetData>
  <mergeCells count="52">
    <mergeCell ref="A52:P52"/>
    <mergeCell ref="A55:M55"/>
    <mergeCell ref="A56:E56"/>
    <mergeCell ref="A53:P54"/>
    <mergeCell ref="A50:P51"/>
    <mergeCell ref="D40:E40"/>
    <mergeCell ref="A43:D43"/>
    <mergeCell ref="A44:M44"/>
    <mergeCell ref="A45:P45"/>
    <mergeCell ref="A46:H46"/>
    <mergeCell ref="A47:G47"/>
    <mergeCell ref="A48:P49"/>
    <mergeCell ref="A58:D58"/>
    <mergeCell ref="J3:J5"/>
    <mergeCell ref="K3:K5"/>
    <mergeCell ref="C17:D17"/>
    <mergeCell ref="D18:E18"/>
    <mergeCell ref="D19:E19"/>
    <mergeCell ref="D35:E35"/>
    <mergeCell ref="B37:E37"/>
    <mergeCell ref="B38:D38"/>
    <mergeCell ref="C22:D22"/>
    <mergeCell ref="D23:E23"/>
    <mergeCell ref="D24:E24"/>
    <mergeCell ref="C32:E32"/>
    <mergeCell ref="C33:D33"/>
    <mergeCell ref="D39:E39"/>
    <mergeCell ref="C15:E15"/>
    <mergeCell ref="C13:E13"/>
    <mergeCell ref="I3:I5"/>
    <mergeCell ref="D34:E34"/>
    <mergeCell ref="C21:E21"/>
    <mergeCell ref="D27:E27"/>
    <mergeCell ref="D28:E28"/>
    <mergeCell ref="B12:F12"/>
    <mergeCell ref="C16:F16"/>
    <mergeCell ref="C26:D26"/>
    <mergeCell ref="B31:F31"/>
    <mergeCell ref="R1:T1"/>
    <mergeCell ref="M3:M5"/>
    <mergeCell ref="A9:E9"/>
    <mergeCell ref="B11:D11"/>
    <mergeCell ref="F3:F5"/>
    <mergeCell ref="G3:G5"/>
    <mergeCell ref="H3:H5"/>
    <mergeCell ref="A4:E4"/>
    <mergeCell ref="A7:E7"/>
    <mergeCell ref="L3:L5"/>
    <mergeCell ref="N3:N5"/>
    <mergeCell ref="O3:O5"/>
    <mergeCell ref="P3:P5"/>
    <mergeCell ref="A1:P1"/>
  </mergeCells>
  <hyperlinks>
    <hyperlink ref="R1:T1" location="Contents!A1" display="Back to contents"/>
  </hyperlinks>
  <pageMargins left="0.70866141732283472" right="0.70866141732283472" top="0.74803149606299213" bottom="0.74803149606299213" header="0.31496062992125984" footer="0.31496062992125984"/>
  <pageSetup paperSize="9" scale="7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3"/>
  <sheetViews>
    <sheetView showGridLines="0" zoomScaleNormal="100" workbookViewId="0">
      <selection sqref="A1:N1"/>
    </sheetView>
  </sheetViews>
  <sheetFormatPr defaultRowHeight="15" x14ac:dyDescent="0.2"/>
  <cols>
    <col min="1" max="1" width="12.6640625" style="4" customWidth="1"/>
    <col min="2" max="16384" width="9.33203125" style="4"/>
  </cols>
  <sheetData>
    <row r="1" spans="1:16" s="53" customFormat="1" ht="33" customHeight="1" x14ac:dyDescent="0.25">
      <c r="A1" s="849" t="s">
        <v>194</v>
      </c>
      <c r="B1" s="849"/>
      <c r="C1" s="849"/>
      <c r="D1" s="849"/>
      <c r="E1" s="849"/>
      <c r="F1" s="849"/>
      <c r="G1" s="849"/>
      <c r="H1" s="849"/>
      <c r="I1" s="849"/>
      <c r="J1" s="849"/>
      <c r="K1" s="849"/>
      <c r="L1" s="849"/>
      <c r="N1" s="852" t="s">
        <v>350</v>
      </c>
      <c r="O1" s="852"/>
      <c r="P1" s="852"/>
    </row>
    <row r="2" spans="1:16" x14ac:dyDescent="0.2">
      <c r="A2" s="659"/>
    </row>
    <row r="15" spans="1:16" x14ac:dyDescent="0.2">
      <c r="N15" s="231"/>
    </row>
    <row r="43" spans="1:3" s="53" customFormat="1" x14ac:dyDescent="0.2">
      <c r="A43" s="850" t="s">
        <v>433</v>
      </c>
      <c r="B43" s="851"/>
      <c r="C43" s="851"/>
    </row>
  </sheetData>
  <mergeCells count="3">
    <mergeCell ref="A1:L1"/>
    <mergeCell ref="A43:C43"/>
    <mergeCell ref="N1:P1"/>
  </mergeCells>
  <phoneticPr fontId="22" type="noConversion"/>
  <hyperlinks>
    <hyperlink ref="N1:P1" location="Contents!A1" display="Back to contents"/>
  </hyperlinks>
  <pageMargins left="0.75" right="0.75" top="1" bottom="1" header="0.5" footer="0.5"/>
  <pageSetup paperSize="9" scale="94"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1"/>
  <sheetViews>
    <sheetView showGridLines="0" zoomScaleNormal="100" workbookViewId="0">
      <selection sqref="A1:N1"/>
    </sheetView>
  </sheetViews>
  <sheetFormatPr defaultRowHeight="11.25" x14ac:dyDescent="0.2"/>
  <cols>
    <col min="1" max="2" width="4.83203125" customWidth="1"/>
    <col min="3" max="3" width="5.83203125" customWidth="1"/>
    <col min="4" max="5" width="80.83203125" customWidth="1"/>
    <col min="6" max="6" width="2.5" style="369" customWidth="1"/>
  </cols>
  <sheetData>
    <row r="1" spans="1:12" ht="36" customHeight="1" x14ac:dyDescent="0.25">
      <c r="A1" s="1037" t="s">
        <v>463</v>
      </c>
      <c r="B1" s="1037"/>
      <c r="C1" s="1037"/>
      <c r="D1" s="1037"/>
      <c r="E1" s="1037"/>
      <c r="F1" s="371"/>
      <c r="G1" s="852" t="s">
        <v>350</v>
      </c>
      <c r="H1" s="852"/>
      <c r="I1" s="852"/>
      <c r="J1" s="195"/>
      <c r="K1" s="195"/>
      <c r="L1" s="195"/>
    </row>
    <row r="2" spans="1:12" x14ac:dyDescent="0.2">
      <c r="A2" s="208"/>
      <c r="B2" s="208"/>
      <c r="C2" s="208"/>
      <c r="D2" s="208"/>
      <c r="E2" s="208"/>
      <c r="F2" s="393"/>
    </row>
    <row r="4" spans="1:12" ht="15.75" x14ac:dyDescent="0.2">
      <c r="A4" s="1082" t="s">
        <v>359</v>
      </c>
      <c r="B4" s="1082"/>
      <c r="C4" s="1082"/>
      <c r="D4" s="1082"/>
      <c r="E4" s="1082"/>
      <c r="F4" s="807"/>
    </row>
    <row r="5" spans="1:12" ht="12.75" x14ac:dyDescent="0.2">
      <c r="A5" s="217"/>
      <c r="B5" s="217"/>
      <c r="C5" s="217"/>
      <c r="D5" s="218"/>
      <c r="E5" s="218"/>
      <c r="F5" s="218"/>
    </row>
    <row r="6" spans="1:12" ht="12.75" x14ac:dyDescent="0.2">
      <c r="A6" s="217"/>
      <c r="B6" s="1083" t="s">
        <v>360</v>
      </c>
      <c r="C6" s="1083"/>
      <c r="D6" s="1083"/>
      <c r="E6" s="217"/>
      <c r="F6" s="217"/>
    </row>
    <row r="7" spans="1:12" ht="12.75" x14ac:dyDescent="0.2">
      <c r="A7" s="217"/>
      <c r="B7" s="217"/>
      <c r="C7" s="219"/>
      <c r="D7" s="217"/>
      <c r="E7" s="219"/>
      <c r="F7" s="219"/>
    </row>
    <row r="8" spans="1:12" ht="14.25" x14ac:dyDescent="0.2">
      <c r="A8" s="217"/>
      <c r="B8" s="217"/>
      <c r="C8" s="1084" t="s">
        <v>275</v>
      </c>
      <c r="D8" s="1084"/>
      <c r="E8" s="219"/>
      <c r="F8" s="219"/>
    </row>
    <row r="9" spans="1:12" ht="12.75" x14ac:dyDescent="0.2">
      <c r="A9" s="217"/>
      <c r="B9" s="217"/>
      <c r="C9" s="217"/>
      <c r="D9" s="218"/>
      <c r="E9" s="218"/>
      <c r="F9" s="218"/>
    </row>
    <row r="10" spans="1:12" ht="25.5" x14ac:dyDescent="0.2">
      <c r="A10" s="217"/>
      <c r="B10" s="217"/>
      <c r="C10" s="220" t="s">
        <v>274</v>
      </c>
      <c r="D10" s="806" t="s">
        <v>276</v>
      </c>
      <c r="E10" s="806" t="s">
        <v>277</v>
      </c>
      <c r="F10" s="806"/>
    </row>
    <row r="11" spans="1:12" ht="12.75" x14ac:dyDescent="0.2">
      <c r="A11" s="217"/>
      <c r="B11" s="217"/>
      <c r="C11" s="221">
        <v>1</v>
      </c>
      <c r="D11" s="743" t="s">
        <v>518</v>
      </c>
      <c r="E11" s="743" t="s">
        <v>519</v>
      </c>
      <c r="F11" s="808"/>
    </row>
    <row r="12" spans="1:12" ht="12.75" x14ac:dyDescent="0.2">
      <c r="A12" s="217"/>
      <c r="B12" s="217"/>
      <c r="C12" s="221">
        <v>2</v>
      </c>
      <c r="D12" s="743" t="s">
        <v>520</v>
      </c>
      <c r="E12" s="743" t="s">
        <v>521</v>
      </c>
      <c r="F12" s="808"/>
    </row>
    <row r="13" spans="1:12" ht="12.75" x14ac:dyDescent="0.2">
      <c r="A13" s="217"/>
      <c r="B13" s="217"/>
      <c r="C13" s="221">
        <v>3</v>
      </c>
      <c r="D13" s="743" t="s">
        <v>522</v>
      </c>
      <c r="E13" s="743" t="s">
        <v>98</v>
      </c>
      <c r="F13" s="808"/>
    </row>
    <row r="14" spans="1:12" s="736" customFormat="1" ht="12.75" x14ac:dyDescent="0.2">
      <c r="A14" s="217"/>
      <c r="B14" s="217"/>
      <c r="C14" s="221">
        <v>4</v>
      </c>
      <c r="D14" s="743" t="s">
        <v>523</v>
      </c>
      <c r="E14" s="743"/>
      <c r="F14" s="808"/>
    </row>
    <row r="15" spans="1:12" s="736" customFormat="1" ht="12.75" x14ac:dyDescent="0.2">
      <c r="A15" s="217"/>
      <c r="B15" s="217"/>
      <c r="C15" s="221">
        <v>5</v>
      </c>
      <c r="D15" s="743" t="s">
        <v>524</v>
      </c>
      <c r="E15" s="743" t="s">
        <v>98</v>
      </c>
      <c r="F15" s="808"/>
    </row>
    <row r="16" spans="1:12" s="736" customFormat="1" ht="12.75" x14ac:dyDescent="0.2">
      <c r="A16" s="217"/>
      <c r="B16" s="217"/>
      <c r="C16" s="221">
        <v>6</v>
      </c>
      <c r="D16" s="743" t="s">
        <v>525</v>
      </c>
      <c r="E16" s="743" t="s">
        <v>98</v>
      </c>
      <c r="F16" s="808"/>
    </row>
    <row r="17" spans="1:6" s="736" customFormat="1" ht="12.75" x14ac:dyDescent="0.2">
      <c r="A17" s="217"/>
      <c r="B17" s="217"/>
      <c r="C17" s="221">
        <v>7</v>
      </c>
      <c r="D17" s="743" t="s">
        <v>526</v>
      </c>
      <c r="E17" s="743" t="s">
        <v>527</v>
      </c>
      <c r="F17" s="808"/>
    </row>
    <row r="18" spans="1:6" s="736" customFormat="1" ht="12.75" x14ac:dyDescent="0.2">
      <c r="A18" s="217"/>
      <c r="B18" s="217"/>
      <c r="C18" s="221">
        <v>8</v>
      </c>
      <c r="D18" s="743" t="s">
        <v>528</v>
      </c>
      <c r="E18" s="743"/>
      <c r="F18" s="808"/>
    </row>
    <row r="19" spans="1:6" s="736" customFormat="1" ht="12.75" x14ac:dyDescent="0.2">
      <c r="A19" s="217"/>
      <c r="B19" s="217"/>
      <c r="C19" s="221">
        <v>9</v>
      </c>
      <c r="D19" s="743" t="s">
        <v>529</v>
      </c>
      <c r="E19" s="743" t="s">
        <v>530</v>
      </c>
      <c r="F19" s="808"/>
    </row>
    <row r="20" spans="1:6" s="736" customFormat="1" ht="12.75" x14ac:dyDescent="0.2">
      <c r="A20" s="217"/>
      <c r="B20" s="217"/>
      <c r="C20" s="221">
        <v>10</v>
      </c>
      <c r="D20" s="743" t="s">
        <v>531</v>
      </c>
      <c r="E20" s="743"/>
      <c r="F20" s="808"/>
    </row>
    <row r="21" spans="1:6" s="736" customFormat="1" ht="12.75" x14ac:dyDescent="0.2">
      <c r="A21" s="217"/>
      <c r="B21" s="217"/>
      <c r="C21" s="221">
        <v>11</v>
      </c>
      <c r="D21" s="743" t="s">
        <v>532</v>
      </c>
      <c r="E21" s="743"/>
      <c r="F21" s="808"/>
    </row>
    <row r="22" spans="1:6" s="736" customFormat="1" ht="12.75" x14ac:dyDescent="0.2">
      <c r="A22" s="217"/>
      <c r="B22" s="217"/>
      <c r="C22" s="221">
        <v>12</v>
      </c>
      <c r="D22" s="743" t="s">
        <v>524</v>
      </c>
      <c r="E22" s="743"/>
      <c r="F22" s="808"/>
    </row>
    <row r="23" spans="1:6" s="736" customFormat="1" ht="12.75" x14ac:dyDescent="0.2">
      <c r="A23" s="217"/>
      <c r="B23" s="217"/>
      <c r="C23" s="221">
        <v>13</v>
      </c>
      <c r="D23" s="743" t="s">
        <v>533</v>
      </c>
      <c r="E23" s="743" t="s">
        <v>534</v>
      </c>
      <c r="F23" s="808"/>
    </row>
    <row r="24" spans="1:6" s="736" customFormat="1" ht="25.5" x14ac:dyDescent="0.2">
      <c r="A24" s="217"/>
      <c r="B24" s="217"/>
      <c r="C24" s="221">
        <v>14</v>
      </c>
      <c r="D24" s="743" t="s">
        <v>535</v>
      </c>
      <c r="E24" s="743" t="s">
        <v>536</v>
      </c>
      <c r="F24" s="808"/>
    </row>
    <row r="25" spans="1:6" s="736" customFormat="1" ht="12.75" x14ac:dyDescent="0.2">
      <c r="A25" s="217"/>
      <c r="B25" s="217"/>
      <c r="C25" s="221">
        <v>15</v>
      </c>
      <c r="D25" s="743" t="s">
        <v>537</v>
      </c>
      <c r="E25" s="743" t="s">
        <v>536</v>
      </c>
      <c r="F25" s="808"/>
    </row>
    <row r="26" spans="1:6" s="736" customFormat="1" ht="12.75" x14ac:dyDescent="0.2">
      <c r="A26" s="217"/>
      <c r="B26" s="217"/>
      <c r="C26" s="221">
        <v>16</v>
      </c>
      <c r="D26" s="743" t="s">
        <v>538</v>
      </c>
      <c r="E26" s="743" t="s">
        <v>539</v>
      </c>
      <c r="F26" s="808"/>
    </row>
    <row r="27" spans="1:6" s="736" customFormat="1" ht="12.75" x14ac:dyDescent="0.2">
      <c r="A27" s="217"/>
      <c r="B27" s="217"/>
      <c r="C27" s="221">
        <v>17</v>
      </c>
      <c r="D27" s="743" t="s">
        <v>540</v>
      </c>
      <c r="E27" s="743" t="s">
        <v>382</v>
      </c>
      <c r="F27" s="808"/>
    </row>
    <row r="28" spans="1:6" s="736" customFormat="1" ht="12.75" x14ac:dyDescent="0.2">
      <c r="A28" s="217"/>
      <c r="B28" s="217"/>
      <c r="C28" s="221">
        <v>18</v>
      </c>
      <c r="D28" s="743" t="s">
        <v>541</v>
      </c>
      <c r="E28" s="743" t="s">
        <v>542</v>
      </c>
      <c r="F28" s="808"/>
    </row>
    <row r="29" spans="1:6" s="736" customFormat="1" ht="25.5" x14ac:dyDescent="0.2">
      <c r="A29" s="217"/>
      <c r="B29" s="217"/>
      <c r="C29" s="221">
        <v>19</v>
      </c>
      <c r="D29" s="743" t="s">
        <v>543</v>
      </c>
      <c r="E29" s="743" t="s">
        <v>536</v>
      </c>
      <c r="F29" s="808"/>
    </row>
    <row r="30" spans="1:6" s="736" customFormat="1" ht="12.75" x14ac:dyDescent="0.2">
      <c r="A30" s="217"/>
      <c r="B30" s="217"/>
      <c r="C30" s="221">
        <v>20</v>
      </c>
      <c r="D30" s="743" t="s">
        <v>544</v>
      </c>
      <c r="E30" s="743"/>
      <c r="F30" s="808"/>
    </row>
    <row r="31" spans="1:6" s="736" customFormat="1" ht="12.75" x14ac:dyDescent="0.2">
      <c r="A31" s="217"/>
      <c r="B31" s="217"/>
      <c r="C31" s="221">
        <v>21</v>
      </c>
      <c r="D31" s="743" t="s">
        <v>545</v>
      </c>
      <c r="E31" s="743"/>
      <c r="F31" s="808"/>
    </row>
    <row r="32" spans="1:6" s="736" customFormat="1" ht="12.75" x14ac:dyDescent="0.2">
      <c r="A32" s="217"/>
      <c r="B32" s="217"/>
      <c r="C32" s="221">
        <v>22</v>
      </c>
      <c r="D32" s="743" t="s">
        <v>546</v>
      </c>
      <c r="E32" s="743" t="s">
        <v>547</v>
      </c>
      <c r="F32" s="808"/>
    </row>
    <row r="33" spans="1:6" s="736" customFormat="1" ht="12.75" x14ac:dyDescent="0.2">
      <c r="A33" s="217"/>
      <c r="B33" s="217"/>
      <c r="C33" s="221">
        <v>23</v>
      </c>
      <c r="D33" s="743" t="s">
        <v>522</v>
      </c>
      <c r="E33" s="743" t="s">
        <v>548</v>
      </c>
      <c r="F33" s="808"/>
    </row>
    <row r="34" spans="1:6" s="736" customFormat="1" ht="12.75" x14ac:dyDescent="0.2">
      <c r="A34" s="217"/>
      <c r="B34" s="217"/>
      <c r="C34" s="221">
        <v>24</v>
      </c>
      <c r="D34" s="743" t="s">
        <v>549</v>
      </c>
      <c r="E34" s="743" t="s">
        <v>550</v>
      </c>
      <c r="F34" s="808"/>
    </row>
    <row r="35" spans="1:6" s="736" customFormat="1" ht="12.75" x14ac:dyDescent="0.2">
      <c r="A35" s="217"/>
      <c r="B35" s="217"/>
      <c r="C35" s="221">
        <v>25</v>
      </c>
      <c r="D35" s="743" t="s">
        <v>551</v>
      </c>
      <c r="E35" s="743" t="s">
        <v>552</v>
      </c>
      <c r="F35" s="808"/>
    </row>
    <row r="36" spans="1:6" s="736" customFormat="1" ht="12.75" x14ac:dyDescent="0.2">
      <c r="A36" s="217"/>
      <c r="B36" s="217"/>
      <c r="C36" s="221">
        <v>26</v>
      </c>
      <c r="D36" s="743" t="s">
        <v>553</v>
      </c>
      <c r="E36" s="743" t="s">
        <v>536</v>
      </c>
      <c r="F36" s="808"/>
    </row>
    <row r="37" spans="1:6" s="736" customFormat="1" ht="12.75" x14ac:dyDescent="0.2">
      <c r="A37" s="217"/>
      <c r="B37" s="217"/>
      <c r="C37" s="221">
        <v>27</v>
      </c>
      <c r="D37" s="743" t="s">
        <v>554</v>
      </c>
      <c r="E37" s="743"/>
      <c r="F37" s="808"/>
    </row>
    <row r="38" spans="1:6" s="736" customFormat="1" ht="12.75" x14ac:dyDescent="0.2">
      <c r="A38" s="217"/>
      <c r="B38" s="217"/>
      <c r="C38" s="221">
        <v>28</v>
      </c>
      <c r="D38" s="743" t="s">
        <v>555</v>
      </c>
      <c r="E38" s="743"/>
      <c r="F38" s="808"/>
    </row>
    <row r="39" spans="1:6" s="736" customFormat="1" ht="12.75" x14ac:dyDescent="0.2">
      <c r="A39" s="217"/>
      <c r="B39" s="217"/>
      <c r="C39" s="221">
        <v>29</v>
      </c>
      <c r="D39" s="743" t="s">
        <v>556</v>
      </c>
      <c r="E39" s="743" t="s">
        <v>557</v>
      </c>
      <c r="F39" s="808"/>
    </row>
    <row r="40" spans="1:6" s="736" customFormat="1" ht="12.75" x14ac:dyDescent="0.2">
      <c r="A40" s="217"/>
      <c r="B40" s="217"/>
      <c r="C40" s="221">
        <v>30</v>
      </c>
      <c r="D40" s="743" t="s">
        <v>558</v>
      </c>
      <c r="E40" s="743"/>
      <c r="F40" s="808"/>
    </row>
    <row r="41" spans="1:6" s="736" customFormat="1" ht="12.75" x14ac:dyDescent="0.2">
      <c r="A41" s="217"/>
      <c r="B41" s="217"/>
      <c r="C41" s="221">
        <v>31</v>
      </c>
      <c r="D41" s="743" t="s">
        <v>528</v>
      </c>
      <c r="E41" s="743" t="s">
        <v>559</v>
      </c>
      <c r="F41" s="808"/>
    </row>
    <row r="42" spans="1:6" s="736" customFormat="1" ht="12.75" x14ac:dyDescent="0.2">
      <c r="A42" s="217"/>
      <c r="B42" s="217"/>
      <c r="C42" s="221">
        <v>32</v>
      </c>
      <c r="D42" s="743" t="s">
        <v>560</v>
      </c>
      <c r="E42" s="743" t="s">
        <v>561</v>
      </c>
      <c r="F42" s="808"/>
    </row>
    <row r="43" spans="1:6" s="736" customFormat="1" ht="12.75" x14ac:dyDescent="0.2">
      <c r="A43" s="217"/>
      <c r="B43" s="217"/>
      <c r="C43" s="221">
        <v>33</v>
      </c>
      <c r="D43" s="743" t="s">
        <v>562</v>
      </c>
      <c r="E43" s="743" t="s">
        <v>98</v>
      </c>
      <c r="F43" s="808"/>
    </row>
    <row r="44" spans="1:6" s="736" customFormat="1" ht="12.75" x14ac:dyDescent="0.2">
      <c r="A44" s="217"/>
      <c r="B44" s="217"/>
      <c r="C44" s="221">
        <v>34</v>
      </c>
      <c r="D44" s="743" t="s">
        <v>563</v>
      </c>
      <c r="E44" s="743" t="s">
        <v>98</v>
      </c>
      <c r="F44" s="808"/>
    </row>
    <row r="45" spans="1:6" s="736" customFormat="1" ht="12.75" x14ac:dyDescent="0.2">
      <c r="A45" s="217"/>
      <c r="B45" s="217"/>
      <c r="C45" s="221">
        <v>35</v>
      </c>
      <c r="D45" s="743" t="s">
        <v>564</v>
      </c>
      <c r="E45" s="743" t="s">
        <v>98</v>
      </c>
      <c r="F45" s="808"/>
    </row>
    <row r="46" spans="1:6" s="736" customFormat="1" ht="12.75" x14ac:dyDescent="0.2">
      <c r="A46" s="217"/>
      <c r="B46" s="217"/>
      <c r="C46" s="221">
        <v>36</v>
      </c>
      <c r="D46" s="743" t="s">
        <v>565</v>
      </c>
      <c r="E46" s="743" t="s">
        <v>566</v>
      </c>
      <c r="F46" s="808"/>
    </row>
    <row r="47" spans="1:6" s="736" customFormat="1" ht="12.75" x14ac:dyDescent="0.2">
      <c r="A47" s="217"/>
      <c r="B47" s="217"/>
      <c r="C47" s="221">
        <v>37</v>
      </c>
      <c r="D47" s="743" t="s">
        <v>567</v>
      </c>
      <c r="E47" s="743" t="s">
        <v>48</v>
      </c>
      <c r="F47" s="808"/>
    </row>
    <row r="48" spans="1:6" s="736" customFormat="1" ht="12.75" x14ac:dyDescent="0.2">
      <c r="A48" s="217"/>
      <c r="B48" s="217"/>
      <c r="C48" s="221">
        <v>38</v>
      </c>
      <c r="D48" s="743" t="s">
        <v>568</v>
      </c>
      <c r="E48" s="743" t="s">
        <v>569</v>
      </c>
      <c r="F48" s="808"/>
    </row>
    <row r="49" spans="1:6" s="736" customFormat="1" ht="12.75" x14ac:dyDescent="0.2">
      <c r="A49" s="217"/>
      <c r="B49" s="217"/>
      <c r="C49" s="221">
        <v>39</v>
      </c>
      <c r="D49" s="743" t="s">
        <v>570</v>
      </c>
      <c r="E49" s="743" t="s">
        <v>571</v>
      </c>
      <c r="F49" s="808"/>
    </row>
    <row r="50" spans="1:6" s="736" customFormat="1" ht="12.75" x14ac:dyDescent="0.2">
      <c r="A50" s="217"/>
      <c r="B50" s="217"/>
      <c r="C50" s="221">
        <v>40</v>
      </c>
      <c r="D50" s="743" t="s">
        <v>572</v>
      </c>
      <c r="E50" s="743" t="s">
        <v>573</v>
      </c>
      <c r="F50" s="808"/>
    </row>
    <row r="51" spans="1:6" s="736" customFormat="1" ht="12.75" x14ac:dyDescent="0.2">
      <c r="A51" s="217"/>
      <c r="B51" s="217"/>
      <c r="C51" s="221">
        <v>41</v>
      </c>
      <c r="D51" s="743" t="s">
        <v>574</v>
      </c>
      <c r="E51" s="743" t="s">
        <v>48</v>
      </c>
      <c r="F51" s="808"/>
    </row>
    <row r="52" spans="1:6" s="736" customFormat="1" ht="12.75" x14ac:dyDescent="0.2">
      <c r="A52" s="217"/>
      <c r="B52" s="217"/>
      <c r="C52" s="221">
        <v>42</v>
      </c>
      <c r="D52" s="743" t="s">
        <v>575</v>
      </c>
      <c r="E52" s="743" t="s">
        <v>98</v>
      </c>
      <c r="F52" s="808"/>
    </row>
    <row r="53" spans="1:6" s="736" customFormat="1" ht="12.75" x14ac:dyDescent="0.2">
      <c r="A53" s="217"/>
      <c r="B53" s="217"/>
      <c r="C53" s="221">
        <v>43</v>
      </c>
      <c r="D53" s="743" t="s">
        <v>528</v>
      </c>
      <c r="E53" s="743" t="s">
        <v>576</v>
      </c>
      <c r="F53" s="808"/>
    </row>
    <row r="54" spans="1:6" s="736" customFormat="1" ht="12.75" x14ac:dyDescent="0.2">
      <c r="A54" s="217"/>
      <c r="B54" s="217"/>
      <c r="C54" s="221">
        <v>44</v>
      </c>
      <c r="D54" s="743" t="s">
        <v>577</v>
      </c>
      <c r="E54" s="743" t="s">
        <v>578</v>
      </c>
      <c r="F54" s="808"/>
    </row>
    <row r="55" spans="1:6" s="736" customFormat="1" ht="12.75" x14ac:dyDescent="0.2">
      <c r="A55" s="217"/>
      <c r="B55" s="217"/>
      <c r="C55" s="221">
        <v>45</v>
      </c>
      <c r="D55" s="743" t="s">
        <v>528</v>
      </c>
      <c r="E55" s="743"/>
      <c r="F55" s="808"/>
    </row>
    <row r="56" spans="1:6" s="736" customFormat="1" ht="12.75" x14ac:dyDescent="0.2">
      <c r="A56" s="217"/>
      <c r="B56" s="217"/>
      <c r="C56" s="221">
        <v>46</v>
      </c>
      <c r="D56" s="743" t="s">
        <v>579</v>
      </c>
      <c r="E56" s="743"/>
      <c r="F56" s="808"/>
    </row>
    <row r="57" spans="1:6" s="736" customFormat="1" ht="12.75" x14ac:dyDescent="0.2">
      <c r="A57" s="217"/>
      <c r="B57" s="217"/>
      <c r="C57" s="221">
        <v>47</v>
      </c>
      <c r="D57" s="743" t="s">
        <v>580</v>
      </c>
      <c r="E57" s="743" t="s">
        <v>98</v>
      </c>
      <c r="F57" s="808"/>
    </row>
    <row r="58" spans="1:6" s="736" customFormat="1" ht="12.75" x14ac:dyDescent="0.2">
      <c r="A58" s="217"/>
      <c r="B58" s="217"/>
      <c r="C58" s="221">
        <v>48</v>
      </c>
      <c r="D58" s="743" t="s">
        <v>581</v>
      </c>
      <c r="E58" s="743"/>
      <c r="F58" s="808"/>
    </row>
    <row r="59" spans="1:6" s="736" customFormat="1" ht="12.75" x14ac:dyDescent="0.2">
      <c r="A59" s="217"/>
      <c r="B59" s="217"/>
      <c r="C59" s="221">
        <v>49</v>
      </c>
      <c r="D59" s="743" t="s">
        <v>582</v>
      </c>
      <c r="E59" s="743" t="s">
        <v>552</v>
      </c>
      <c r="F59" s="808"/>
    </row>
    <row r="60" spans="1:6" s="736" customFormat="1" ht="12.75" x14ac:dyDescent="0.2">
      <c r="A60" s="217"/>
      <c r="B60" s="217"/>
      <c r="C60" s="221">
        <v>50</v>
      </c>
      <c r="D60" s="743" t="s">
        <v>583</v>
      </c>
      <c r="E60" s="743" t="s">
        <v>584</v>
      </c>
      <c r="F60" s="808"/>
    </row>
    <row r="61" spans="1:6" s="736" customFormat="1" ht="12.75" x14ac:dyDescent="0.2">
      <c r="A61" s="217"/>
      <c r="B61" s="217"/>
      <c r="C61" s="221">
        <v>51</v>
      </c>
      <c r="D61" s="743" t="s">
        <v>585</v>
      </c>
      <c r="E61" s="743" t="s">
        <v>586</v>
      </c>
      <c r="F61" s="808"/>
    </row>
    <row r="62" spans="1:6" s="736" customFormat="1" ht="12.75" x14ac:dyDescent="0.2">
      <c r="A62" s="217"/>
      <c r="B62" s="217"/>
      <c r="C62" s="221">
        <v>52</v>
      </c>
      <c r="D62" s="743" t="s">
        <v>565</v>
      </c>
      <c r="E62" s="743" t="s">
        <v>587</v>
      </c>
      <c r="F62" s="808"/>
    </row>
    <row r="63" spans="1:6" s="736" customFormat="1" ht="12.75" x14ac:dyDescent="0.2">
      <c r="A63" s="217"/>
      <c r="B63" s="217"/>
      <c r="C63" s="221">
        <v>53</v>
      </c>
      <c r="D63" s="743" t="s">
        <v>588</v>
      </c>
      <c r="E63" s="743" t="s">
        <v>589</v>
      </c>
      <c r="F63" s="808"/>
    </row>
    <row r="64" spans="1:6" s="736" customFormat="1" ht="12.75" x14ac:dyDescent="0.2">
      <c r="A64" s="217"/>
      <c r="B64" s="217"/>
      <c r="C64" s="221">
        <v>54</v>
      </c>
      <c r="D64" s="743" t="s">
        <v>590</v>
      </c>
      <c r="E64" s="743" t="s">
        <v>98</v>
      </c>
      <c r="F64" s="808"/>
    </row>
    <row r="65" spans="1:6" s="736" customFormat="1" ht="12.75" x14ac:dyDescent="0.2">
      <c r="A65" s="217"/>
      <c r="B65" s="217"/>
      <c r="C65" s="221">
        <v>55</v>
      </c>
      <c r="D65" s="743" t="s">
        <v>591</v>
      </c>
      <c r="E65" s="743" t="s">
        <v>592</v>
      </c>
      <c r="F65" s="808"/>
    </row>
    <row r="66" spans="1:6" s="736" customFormat="1" ht="12.75" x14ac:dyDescent="0.2">
      <c r="A66" s="217"/>
      <c r="B66" s="217"/>
      <c r="C66" s="221">
        <v>56</v>
      </c>
      <c r="D66" s="743" t="s">
        <v>593</v>
      </c>
      <c r="E66" s="743" t="s">
        <v>594</v>
      </c>
      <c r="F66" s="808"/>
    </row>
    <row r="67" spans="1:6" s="736" customFormat="1" ht="12.75" x14ac:dyDescent="0.2">
      <c r="A67" s="217"/>
      <c r="B67" s="217"/>
      <c r="C67" s="221">
        <v>57</v>
      </c>
      <c r="D67" s="743" t="s">
        <v>595</v>
      </c>
      <c r="E67" s="743" t="s">
        <v>596</v>
      </c>
      <c r="F67" s="808"/>
    </row>
    <row r="68" spans="1:6" s="736" customFormat="1" ht="12.75" x14ac:dyDescent="0.2">
      <c r="A68" s="217"/>
      <c r="B68" s="217"/>
      <c r="C68" s="221">
        <v>58</v>
      </c>
      <c r="D68" s="743" t="s">
        <v>597</v>
      </c>
      <c r="E68" s="743" t="s">
        <v>598</v>
      </c>
      <c r="F68" s="808"/>
    </row>
    <row r="69" spans="1:6" s="736" customFormat="1" ht="12.75" x14ac:dyDescent="0.2">
      <c r="A69" s="217"/>
      <c r="B69" s="217"/>
      <c r="C69" s="221">
        <v>59</v>
      </c>
      <c r="D69" s="743" t="s">
        <v>599</v>
      </c>
      <c r="E69" s="743" t="s">
        <v>600</v>
      </c>
      <c r="F69" s="808"/>
    </row>
    <row r="70" spans="1:6" s="736" customFormat="1" ht="12.75" x14ac:dyDescent="0.2">
      <c r="A70" s="217"/>
      <c r="B70" s="217"/>
      <c r="C70" s="221">
        <v>60</v>
      </c>
      <c r="D70" s="743" t="s">
        <v>601</v>
      </c>
      <c r="E70" s="743" t="s">
        <v>602</v>
      </c>
      <c r="F70" s="808"/>
    </row>
    <row r="71" spans="1:6" s="736" customFormat="1" ht="12.75" x14ac:dyDescent="0.2">
      <c r="A71" s="217"/>
      <c r="B71" s="217"/>
      <c r="C71" s="221">
        <v>61</v>
      </c>
      <c r="D71" s="743" t="s">
        <v>528</v>
      </c>
      <c r="E71" s="743"/>
      <c r="F71" s="808"/>
    </row>
    <row r="72" spans="1:6" s="736" customFormat="1" ht="12.75" x14ac:dyDescent="0.2">
      <c r="A72" s="217"/>
      <c r="B72" s="217"/>
      <c r="C72" s="221">
        <v>62</v>
      </c>
      <c r="D72" s="743" t="s">
        <v>603</v>
      </c>
      <c r="E72" s="743" t="s">
        <v>604</v>
      </c>
      <c r="F72" s="808"/>
    </row>
    <row r="73" spans="1:6" s="736" customFormat="1" ht="12.75" x14ac:dyDescent="0.2">
      <c r="A73" s="217"/>
      <c r="B73" s="217"/>
      <c r="C73" s="221">
        <v>63</v>
      </c>
      <c r="D73" s="743" t="s">
        <v>605</v>
      </c>
      <c r="E73" s="743" t="s">
        <v>606</v>
      </c>
      <c r="F73" s="808"/>
    </row>
    <row r="74" spans="1:6" s="736" customFormat="1" ht="12.75" x14ac:dyDescent="0.2">
      <c r="A74" s="217"/>
      <c r="B74" s="217"/>
      <c r="C74" s="221">
        <v>64</v>
      </c>
      <c r="D74" s="743" t="s">
        <v>607</v>
      </c>
      <c r="E74" s="743" t="s">
        <v>608</v>
      </c>
      <c r="F74" s="808"/>
    </row>
    <row r="75" spans="1:6" s="736" customFormat="1" ht="12.75" x14ac:dyDescent="0.2">
      <c r="A75" s="217"/>
      <c r="B75" s="217"/>
      <c r="C75" s="221">
        <v>65</v>
      </c>
      <c r="D75" s="743" t="s">
        <v>609</v>
      </c>
      <c r="E75" s="743" t="s">
        <v>610</v>
      </c>
      <c r="F75" s="808"/>
    </row>
    <row r="76" spans="1:6" s="736" customFormat="1" ht="12.75" x14ac:dyDescent="0.2">
      <c r="A76" s="217"/>
      <c r="B76" s="217"/>
      <c r="C76" s="221">
        <v>66</v>
      </c>
      <c r="D76" s="743" t="s">
        <v>611</v>
      </c>
      <c r="E76" s="743"/>
      <c r="F76" s="808"/>
    </row>
    <row r="77" spans="1:6" s="736" customFormat="1" ht="12.75" x14ac:dyDescent="0.2">
      <c r="A77" s="217"/>
      <c r="B77" s="217"/>
      <c r="C77" s="221">
        <v>67</v>
      </c>
      <c r="D77" s="743" t="s">
        <v>612</v>
      </c>
      <c r="E77" s="743" t="s">
        <v>498</v>
      </c>
      <c r="F77" s="808"/>
    </row>
    <row r="78" spans="1:6" s="736" customFormat="1" ht="12.75" x14ac:dyDescent="0.2">
      <c r="A78" s="217"/>
      <c r="B78" s="217"/>
      <c r="C78" s="221">
        <v>68</v>
      </c>
      <c r="D78" s="743" t="s">
        <v>613</v>
      </c>
      <c r="E78" s="743" t="s">
        <v>614</v>
      </c>
      <c r="F78" s="808"/>
    </row>
    <row r="79" spans="1:6" s="736" customFormat="1" ht="12.75" x14ac:dyDescent="0.2">
      <c r="A79" s="217"/>
      <c r="B79" s="217"/>
      <c r="C79" s="221">
        <v>69</v>
      </c>
      <c r="D79" s="743" t="s">
        <v>615</v>
      </c>
      <c r="E79" s="743" t="s">
        <v>536</v>
      </c>
      <c r="F79" s="808"/>
    </row>
    <row r="80" spans="1:6" s="736" customFormat="1" ht="12.75" x14ac:dyDescent="0.2">
      <c r="A80" s="217"/>
      <c r="B80" s="217"/>
      <c r="C80" s="221">
        <v>70</v>
      </c>
      <c r="D80" s="743" t="s">
        <v>616</v>
      </c>
      <c r="E80" s="743" t="s">
        <v>98</v>
      </c>
      <c r="F80" s="808"/>
    </row>
    <row r="81" spans="1:6" s="736" customFormat="1" ht="12.75" x14ac:dyDescent="0.2">
      <c r="A81" s="217"/>
      <c r="B81" s="217"/>
      <c r="C81" s="221">
        <v>71</v>
      </c>
      <c r="D81" s="743" t="s">
        <v>617</v>
      </c>
      <c r="E81" s="743" t="s">
        <v>530</v>
      </c>
      <c r="F81" s="808"/>
    </row>
    <row r="82" spans="1:6" s="736" customFormat="1" ht="12.75" x14ac:dyDescent="0.2">
      <c r="A82" s="217"/>
      <c r="B82" s="217"/>
      <c r="C82" s="221">
        <v>72</v>
      </c>
      <c r="D82" s="743" t="s">
        <v>565</v>
      </c>
      <c r="E82" s="743" t="s">
        <v>566</v>
      </c>
      <c r="F82" s="808"/>
    </row>
    <row r="83" spans="1:6" s="736" customFormat="1" ht="12.75" x14ac:dyDescent="0.2">
      <c r="A83" s="217"/>
      <c r="B83" s="217"/>
      <c r="C83" s="221">
        <v>73</v>
      </c>
      <c r="D83" s="743" t="s">
        <v>618</v>
      </c>
      <c r="E83" s="743" t="s">
        <v>552</v>
      </c>
      <c r="F83" s="808"/>
    </row>
    <row r="84" spans="1:6" s="736" customFormat="1" ht="12.75" x14ac:dyDescent="0.2">
      <c r="A84" s="217"/>
      <c r="B84" s="217"/>
      <c r="C84" s="221">
        <v>74</v>
      </c>
      <c r="D84" s="743" t="s">
        <v>567</v>
      </c>
      <c r="E84" s="743" t="s">
        <v>619</v>
      </c>
      <c r="F84" s="808"/>
    </row>
    <row r="85" spans="1:6" s="736" customFormat="1" ht="12.75" x14ac:dyDescent="0.2">
      <c r="A85" s="217"/>
      <c r="B85" s="217"/>
      <c r="C85" s="221">
        <v>75</v>
      </c>
      <c r="D85" s="743" t="s">
        <v>565</v>
      </c>
      <c r="E85" s="743" t="s">
        <v>620</v>
      </c>
      <c r="F85" s="808"/>
    </row>
    <row r="86" spans="1:6" s="736" customFormat="1" ht="12.75" x14ac:dyDescent="0.2">
      <c r="A86" s="217"/>
      <c r="B86" s="217"/>
      <c r="C86" s="221">
        <v>76</v>
      </c>
      <c r="D86" s="743" t="s">
        <v>621</v>
      </c>
      <c r="E86" s="743" t="s">
        <v>622</v>
      </c>
      <c r="F86" s="808"/>
    </row>
    <row r="87" spans="1:6" s="736" customFormat="1" ht="12.75" x14ac:dyDescent="0.2">
      <c r="A87" s="217"/>
      <c r="B87" s="217"/>
      <c r="C87" s="221">
        <v>77</v>
      </c>
      <c r="D87" s="743" t="s">
        <v>623</v>
      </c>
      <c r="E87" s="743"/>
      <c r="F87" s="808"/>
    </row>
    <row r="88" spans="1:6" s="736" customFormat="1" ht="12.75" x14ac:dyDescent="0.2">
      <c r="A88" s="217"/>
      <c r="B88" s="217"/>
      <c r="C88" s="221">
        <v>78</v>
      </c>
      <c r="D88" s="743" t="s">
        <v>615</v>
      </c>
      <c r="E88" s="743" t="s">
        <v>624</v>
      </c>
      <c r="F88" s="808"/>
    </row>
    <row r="89" spans="1:6" s="736" customFormat="1" ht="12.75" x14ac:dyDescent="0.2">
      <c r="A89" s="217"/>
      <c r="B89" s="217"/>
      <c r="C89" s="221">
        <v>79</v>
      </c>
      <c r="D89" s="743" t="s">
        <v>625</v>
      </c>
      <c r="E89" s="743"/>
      <c r="F89" s="808"/>
    </row>
    <row r="90" spans="1:6" s="736" customFormat="1" ht="12.75" x14ac:dyDescent="0.2">
      <c r="A90" s="217"/>
      <c r="B90" s="217"/>
      <c r="C90" s="221">
        <v>80</v>
      </c>
      <c r="D90" s="743" t="s">
        <v>626</v>
      </c>
      <c r="E90" s="743"/>
      <c r="F90" s="808"/>
    </row>
    <row r="91" spans="1:6" s="736" customFormat="1" ht="12.75" x14ac:dyDescent="0.2">
      <c r="A91" s="217"/>
      <c r="B91" s="217"/>
      <c r="C91" s="221">
        <v>81</v>
      </c>
      <c r="D91" s="743" t="s">
        <v>627</v>
      </c>
      <c r="E91" s="743" t="s">
        <v>98</v>
      </c>
      <c r="F91" s="808"/>
    </row>
    <row r="92" spans="1:6" s="736" customFormat="1" ht="12.75" x14ac:dyDescent="0.2">
      <c r="A92" s="217"/>
      <c r="B92" s="217"/>
      <c r="C92" s="221">
        <v>82</v>
      </c>
      <c r="D92" s="743" t="s">
        <v>628</v>
      </c>
      <c r="E92" s="743" t="s">
        <v>381</v>
      </c>
      <c r="F92" s="808"/>
    </row>
    <row r="93" spans="1:6" s="736" customFormat="1" ht="12.75" x14ac:dyDescent="0.2">
      <c r="A93" s="217"/>
      <c r="B93" s="217"/>
      <c r="C93" s="221">
        <v>83</v>
      </c>
      <c r="D93" s="743" t="s">
        <v>629</v>
      </c>
      <c r="E93" s="743" t="s">
        <v>630</v>
      </c>
      <c r="F93" s="808"/>
    </row>
    <row r="94" spans="1:6" s="736" customFormat="1" ht="12.75" x14ac:dyDescent="0.2">
      <c r="A94" s="217"/>
      <c r="B94" s="217"/>
      <c r="C94" s="221">
        <v>84</v>
      </c>
      <c r="D94" s="743" t="s">
        <v>631</v>
      </c>
      <c r="E94" s="743"/>
      <c r="F94" s="808"/>
    </row>
    <row r="95" spans="1:6" s="736" customFormat="1" ht="12.75" x14ac:dyDescent="0.2">
      <c r="A95" s="217"/>
      <c r="B95" s="217"/>
      <c r="C95" s="221">
        <v>85</v>
      </c>
      <c r="D95" s="743" t="s">
        <v>632</v>
      </c>
      <c r="E95" s="743" t="s">
        <v>633</v>
      </c>
      <c r="F95" s="808"/>
    </row>
    <row r="96" spans="1:6" s="736" customFormat="1" ht="12.75" x14ac:dyDescent="0.2">
      <c r="A96" s="217"/>
      <c r="B96" s="217"/>
      <c r="C96" s="221">
        <v>86</v>
      </c>
      <c r="D96" s="743" t="s">
        <v>634</v>
      </c>
      <c r="E96" s="743" t="s">
        <v>48</v>
      </c>
      <c r="F96" s="808"/>
    </row>
    <row r="97" spans="1:6" s="736" customFormat="1" ht="12.75" x14ac:dyDescent="0.2">
      <c r="A97" s="217"/>
      <c r="B97" s="217"/>
      <c r="C97" s="221">
        <v>87</v>
      </c>
      <c r="D97" s="743" t="s">
        <v>565</v>
      </c>
      <c r="E97" s="743" t="s">
        <v>635</v>
      </c>
      <c r="F97" s="808"/>
    </row>
    <row r="98" spans="1:6" s="736" customFormat="1" ht="12.75" x14ac:dyDescent="0.2">
      <c r="A98" s="217"/>
      <c r="B98" s="217"/>
      <c r="C98" s="221">
        <v>88</v>
      </c>
      <c r="D98" s="743" t="s">
        <v>617</v>
      </c>
      <c r="E98" s="743" t="s">
        <v>636</v>
      </c>
      <c r="F98" s="808"/>
    </row>
    <row r="99" spans="1:6" s="736" customFormat="1" ht="12.75" x14ac:dyDescent="0.2">
      <c r="A99" s="217"/>
      <c r="B99" s="217"/>
      <c r="C99" s="221">
        <v>89</v>
      </c>
      <c r="D99" s="743" t="s">
        <v>637</v>
      </c>
      <c r="E99" s="743" t="s">
        <v>638</v>
      </c>
      <c r="F99" s="808"/>
    </row>
    <row r="100" spans="1:6" s="736" customFormat="1" ht="12.75" x14ac:dyDescent="0.2">
      <c r="A100" s="217"/>
      <c r="B100" s="217"/>
      <c r="C100" s="221">
        <v>90</v>
      </c>
      <c r="D100" s="743" t="s">
        <v>639</v>
      </c>
      <c r="E100" s="743"/>
      <c r="F100" s="808"/>
    </row>
    <row r="101" spans="1:6" s="736" customFormat="1" ht="12.75" x14ac:dyDescent="0.2">
      <c r="A101" s="217"/>
      <c r="B101" s="217"/>
      <c r="C101" s="221">
        <v>91</v>
      </c>
      <c r="D101" s="743" t="s">
        <v>640</v>
      </c>
      <c r="E101" s="743"/>
      <c r="F101" s="808"/>
    </row>
    <row r="102" spans="1:6" s="736" customFormat="1" ht="12.75" x14ac:dyDescent="0.2">
      <c r="A102" s="217"/>
      <c r="B102" s="217"/>
      <c r="C102" s="221">
        <v>92</v>
      </c>
      <c r="D102" s="743" t="s">
        <v>641</v>
      </c>
      <c r="E102" s="743" t="s">
        <v>536</v>
      </c>
      <c r="F102" s="808"/>
    </row>
    <row r="103" spans="1:6" s="736" customFormat="1" ht="12.75" x14ac:dyDescent="0.2">
      <c r="A103" s="217"/>
      <c r="B103" s="217"/>
      <c r="C103" s="221">
        <v>93</v>
      </c>
      <c r="D103" s="743" t="s">
        <v>642</v>
      </c>
      <c r="E103" s="743"/>
      <c r="F103" s="808"/>
    </row>
    <row r="104" spans="1:6" s="736" customFormat="1" ht="12.75" x14ac:dyDescent="0.2">
      <c r="A104" s="217"/>
      <c r="B104" s="217"/>
      <c r="C104" s="221">
        <v>94</v>
      </c>
      <c r="D104" s="743" t="s">
        <v>565</v>
      </c>
      <c r="E104" s="743" t="s">
        <v>643</v>
      </c>
      <c r="F104" s="808"/>
    </row>
    <row r="105" spans="1:6" s="736" customFormat="1" ht="12.75" x14ac:dyDescent="0.2">
      <c r="A105" s="217"/>
      <c r="B105" s="217"/>
      <c r="C105" s="221">
        <v>95</v>
      </c>
      <c r="D105" s="743" t="s">
        <v>528</v>
      </c>
      <c r="E105" s="743" t="s">
        <v>644</v>
      </c>
      <c r="F105" s="808"/>
    </row>
    <row r="106" spans="1:6" s="736" customFormat="1" ht="12.75" x14ac:dyDescent="0.2">
      <c r="A106" s="217"/>
      <c r="B106" s="217"/>
      <c r="C106" s="221">
        <v>96</v>
      </c>
      <c r="D106" s="743" t="s">
        <v>645</v>
      </c>
      <c r="E106" s="743" t="s">
        <v>646</v>
      </c>
      <c r="F106" s="808"/>
    </row>
    <row r="107" spans="1:6" s="736" customFormat="1" ht="12.75" x14ac:dyDescent="0.2">
      <c r="A107" s="217"/>
      <c r="B107" s="217"/>
      <c r="C107" s="221">
        <v>97</v>
      </c>
      <c r="D107" s="743" t="s">
        <v>558</v>
      </c>
      <c r="E107" s="743"/>
      <c r="F107" s="808"/>
    </row>
    <row r="108" spans="1:6" s="736" customFormat="1" ht="12.75" x14ac:dyDescent="0.2">
      <c r="A108" s="217"/>
      <c r="B108" s="217"/>
      <c r="C108" s="221">
        <v>98</v>
      </c>
      <c r="D108" s="743" t="s">
        <v>647</v>
      </c>
      <c r="E108" s="743" t="s">
        <v>648</v>
      </c>
      <c r="F108" s="808"/>
    </row>
    <row r="109" spans="1:6" s="736" customFormat="1" ht="12.75" x14ac:dyDescent="0.2">
      <c r="A109" s="217"/>
      <c r="B109" s="217"/>
      <c r="C109" s="221">
        <v>99</v>
      </c>
      <c r="D109" s="743" t="s">
        <v>649</v>
      </c>
      <c r="E109" s="743" t="s">
        <v>650</v>
      </c>
      <c r="F109" s="808"/>
    </row>
    <row r="110" spans="1:6" s="736" customFormat="1" ht="12.75" x14ac:dyDescent="0.2">
      <c r="A110" s="217"/>
      <c r="B110" s="217"/>
      <c r="C110" s="221">
        <v>100</v>
      </c>
      <c r="D110" s="743" t="s">
        <v>627</v>
      </c>
      <c r="E110" s="743"/>
      <c r="F110" s="808"/>
    </row>
    <row r="111" spans="1:6" s="736" customFormat="1" ht="12.75" x14ac:dyDescent="0.2">
      <c r="A111" s="217"/>
      <c r="B111" s="217"/>
      <c r="C111" s="221">
        <v>101</v>
      </c>
      <c r="D111" s="743" t="s">
        <v>612</v>
      </c>
      <c r="E111" s="743" t="s">
        <v>651</v>
      </c>
      <c r="F111" s="808"/>
    </row>
    <row r="112" spans="1:6" s="736" customFormat="1" ht="12.75" x14ac:dyDescent="0.2">
      <c r="A112" s="217"/>
      <c r="B112" s="217"/>
      <c r="C112" s="221">
        <v>102</v>
      </c>
      <c r="D112" s="743" t="s">
        <v>652</v>
      </c>
      <c r="E112" s="743" t="s">
        <v>48</v>
      </c>
      <c r="F112" s="808"/>
    </row>
    <row r="113" spans="1:6" s="736" customFormat="1" ht="12.75" x14ac:dyDescent="0.2">
      <c r="A113" s="217"/>
      <c r="B113" s="217"/>
      <c r="C113" s="221">
        <v>103</v>
      </c>
      <c r="D113" s="743" t="s">
        <v>653</v>
      </c>
      <c r="E113" s="743" t="s">
        <v>654</v>
      </c>
      <c r="F113" s="808"/>
    </row>
    <row r="114" spans="1:6" s="736" customFormat="1" ht="12.75" x14ac:dyDescent="0.2">
      <c r="A114" s="217"/>
      <c r="B114" s="217"/>
      <c r="C114" s="221">
        <v>104</v>
      </c>
      <c r="D114" s="743" t="s">
        <v>655</v>
      </c>
      <c r="E114" s="743" t="s">
        <v>656</v>
      </c>
      <c r="F114" s="808"/>
    </row>
    <row r="115" spans="1:6" s="736" customFormat="1" ht="12.75" x14ac:dyDescent="0.2">
      <c r="A115" s="217"/>
      <c r="B115" s="217"/>
      <c r="C115" s="221">
        <v>105</v>
      </c>
      <c r="D115" s="743" t="s">
        <v>657</v>
      </c>
      <c r="E115" s="743" t="s">
        <v>658</v>
      </c>
      <c r="F115" s="808"/>
    </row>
    <row r="116" spans="1:6" s="736" customFormat="1" ht="12.75" x14ac:dyDescent="0.2">
      <c r="A116" s="217"/>
      <c r="B116" s="217"/>
      <c r="C116" s="221">
        <v>106</v>
      </c>
      <c r="D116" s="743" t="s">
        <v>659</v>
      </c>
      <c r="E116" s="743" t="s">
        <v>98</v>
      </c>
      <c r="F116" s="808"/>
    </row>
    <row r="117" spans="1:6" s="736" customFormat="1" ht="12.75" x14ac:dyDescent="0.2">
      <c r="A117" s="217"/>
      <c r="B117" s="217"/>
      <c r="C117" s="221">
        <v>107</v>
      </c>
      <c r="D117" s="743" t="s">
        <v>572</v>
      </c>
      <c r="E117" s="743" t="s">
        <v>98</v>
      </c>
      <c r="F117" s="808"/>
    </row>
    <row r="118" spans="1:6" s="736" customFormat="1" ht="12.75" x14ac:dyDescent="0.2">
      <c r="A118" s="217"/>
      <c r="B118" s="217"/>
      <c r="C118" s="221">
        <v>108</v>
      </c>
      <c r="D118" s="743" t="s">
        <v>528</v>
      </c>
      <c r="E118" s="743" t="s">
        <v>48</v>
      </c>
      <c r="F118" s="808"/>
    </row>
    <row r="119" spans="1:6" s="736" customFormat="1" ht="12.75" x14ac:dyDescent="0.2">
      <c r="A119" s="217"/>
      <c r="B119" s="217"/>
      <c r="C119" s="221">
        <v>109</v>
      </c>
      <c r="D119" s="743" t="s">
        <v>660</v>
      </c>
      <c r="E119" s="743"/>
      <c r="F119" s="808"/>
    </row>
    <row r="120" spans="1:6" s="736" customFormat="1" ht="12.75" x14ac:dyDescent="0.2">
      <c r="A120" s="217"/>
      <c r="B120" s="217"/>
      <c r="C120" s="221">
        <v>110</v>
      </c>
      <c r="D120" s="743" t="s">
        <v>661</v>
      </c>
      <c r="E120" s="743" t="s">
        <v>662</v>
      </c>
      <c r="F120" s="808"/>
    </row>
    <row r="121" spans="1:6" s="736" customFormat="1" ht="12.75" x14ac:dyDescent="0.2">
      <c r="A121" s="217"/>
      <c r="B121" s="217"/>
      <c r="C121" s="221">
        <v>111</v>
      </c>
      <c r="D121" s="743" t="s">
        <v>663</v>
      </c>
      <c r="E121" s="743" t="s">
        <v>664</v>
      </c>
      <c r="F121" s="808"/>
    </row>
    <row r="122" spans="1:6" s="736" customFormat="1" ht="12.75" x14ac:dyDescent="0.2">
      <c r="A122" s="217"/>
      <c r="B122" s="217"/>
      <c r="C122" s="221">
        <v>112</v>
      </c>
      <c r="D122" s="743" t="s">
        <v>665</v>
      </c>
      <c r="E122" s="743" t="s">
        <v>536</v>
      </c>
      <c r="F122" s="808"/>
    </row>
    <row r="123" spans="1:6" s="736" customFormat="1" ht="12.75" x14ac:dyDescent="0.2">
      <c r="A123" s="217"/>
      <c r="B123" s="217"/>
      <c r="C123" s="221">
        <v>113</v>
      </c>
      <c r="D123" s="743" t="s">
        <v>666</v>
      </c>
      <c r="E123" s="743" t="s">
        <v>552</v>
      </c>
      <c r="F123" s="808"/>
    </row>
    <row r="124" spans="1:6" s="736" customFormat="1" ht="12.75" x14ac:dyDescent="0.2">
      <c r="A124" s="217"/>
      <c r="B124" s="217"/>
      <c r="C124" s="221">
        <v>114</v>
      </c>
      <c r="D124" s="743" t="s">
        <v>667</v>
      </c>
      <c r="E124" s="743" t="s">
        <v>668</v>
      </c>
      <c r="F124" s="808"/>
    </row>
    <row r="125" spans="1:6" s="736" customFormat="1" ht="12.75" x14ac:dyDescent="0.2">
      <c r="A125" s="217"/>
      <c r="B125" s="217"/>
      <c r="C125" s="221">
        <v>115</v>
      </c>
      <c r="D125" s="743" t="s">
        <v>590</v>
      </c>
      <c r="E125" s="743" t="s">
        <v>669</v>
      </c>
      <c r="F125" s="808"/>
    </row>
    <row r="126" spans="1:6" s="736" customFormat="1" ht="12.75" x14ac:dyDescent="0.2">
      <c r="A126" s="217"/>
      <c r="B126" s="217"/>
      <c r="C126" s="221">
        <v>116</v>
      </c>
      <c r="D126" s="743" t="s">
        <v>564</v>
      </c>
      <c r="E126" s="743" t="s">
        <v>536</v>
      </c>
      <c r="F126" s="808"/>
    </row>
    <row r="127" spans="1:6" s="736" customFormat="1" ht="12.75" x14ac:dyDescent="0.2">
      <c r="A127" s="217"/>
      <c r="B127" s="217"/>
      <c r="C127" s="221">
        <v>117</v>
      </c>
      <c r="D127" s="743" t="s">
        <v>670</v>
      </c>
      <c r="E127" s="743" t="s">
        <v>671</v>
      </c>
      <c r="F127" s="808"/>
    </row>
    <row r="128" spans="1:6" s="736" customFormat="1" ht="12.75" x14ac:dyDescent="0.2">
      <c r="A128" s="217"/>
      <c r="B128" s="217"/>
      <c r="C128" s="221">
        <v>118</v>
      </c>
      <c r="D128" s="743" t="s">
        <v>672</v>
      </c>
      <c r="E128" s="743"/>
      <c r="F128" s="808"/>
    </row>
    <row r="129" spans="1:6" s="736" customFormat="1" ht="25.5" x14ac:dyDescent="0.2">
      <c r="A129" s="217"/>
      <c r="B129" s="217"/>
      <c r="C129" s="221">
        <v>119</v>
      </c>
      <c r="D129" s="743" t="s">
        <v>673</v>
      </c>
      <c r="E129" s="743"/>
      <c r="F129" s="808"/>
    </row>
    <row r="130" spans="1:6" s="736" customFormat="1" ht="12.75" x14ac:dyDescent="0.2">
      <c r="A130" s="217"/>
      <c r="B130" s="217"/>
      <c r="C130" s="221">
        <v>120</v>
      </c>
      <c r="D130" s="743" t="s">
        <v>674</v>
      </c>
      <c r="E130" s="743" t="s">
        <v>517</v>
      </c>
      <c r="F130" s="808"/>
    </row>
    <row r="131" spans="1:6" s="736" customFormat="1" ht="12.75" x14ac:dyDescent="0.2">
      <c r="A131" s="217"/>
      <c r="B131" s="217"/>
      <c r="C131" s="221">
        <v>121</v>
      </c>
      <c r="D131" s="743" t="s">
        <v>675</v>
      </c>
      <c r="E131" s="743" t="s">
        <v>676</v>
      </c>
      <c r="F131" s="808"/>
    </row>
    <row r="132" spans="1:6" s="736" customFormat="1" ht="12.75" x14ac:dyDescent="0.2">
      <c r="A132" s="217"/>
      <c r="B132" s="217"/>
      <c r="C132" s="221">
        <v>122</v>
      </c>
      <c r="D132" s="743" t="s">
        <v>677</v>
      </c>
      <c r="E132" s="743" t="s">
        <v>678</v>
      </c>
      <c r="F132" s="808"/>
    </row>
    <row r="133" spans="1:6" s="736" customFormat="1" ht="12.75" x14ac:dyDescent="0.2">
      <c r="A133" s="217"/>
      <c r="B133" s="217"/>
      <c r="C133" s="221">
        <v>123</v>
      </c>
      <c r="D133" s="743" t="s">
        <v>679</v>
      </c>
      <c r="E133" s="743" t="s">
        <v>680</v>
      </c>
      <c r="F133" s="808"/>
    </row>
    <row r="134" spans="1:6" s="736" customFormat="1" ht="12.75" x14ac:dyDescent="0.2">
      <c r="A134" s="217"/>
      <c r="B134" s="217"/>
      <c r="C134" s="221">
        <v>124</v>
      </c>
      <c r="D134" s="743" t="s">
        <v>681</v>
      </c>
      <c r="E134" s="743" t="s">
        <v>682</v>
      </c>
      <c r="F134" s="808"/>
    </row>
    <row r="135" spans="1:6" s="736" customFormat="1" ht="12.75" x14ac:dyDescent="0.2">
      <c r="A135" s="217"/>
      <c r="B135" s="217"/>
      <c r="C135" s="221">
        <v>125</v>
      </c>
      <c r="D135" s="743" t="s">
        <v>683</v>
      </c>
      <c r="E135" s="743"/>
      <c r="F135" s="808"/>
    </row>
    <row r="136" spans="1:6" s="736" customFormat="1" ht="12.75" x14ac:dyDescent="0.2">
      <c r="A136" s="217"/>
      <c r="B136" s="217"/>
      <c r="C136" s="221">
        <v>126</v>
      </c>
      <c r="D136" s="743" t="s">
        <v>567</v>
      </c>
      <c r="E136" s="743" t="s">
        <v>684</v>
      </c>
      <c r="F136" s="808"/>
    </row>
    <row r="137" spans="1:6" s="736" customFormat="1" ht="12.75" x14ac:dyDescent="0.2">
      <c r="A137" s="217"/>
      <c r="B137" s="217"/>
      <c r="C137" s="221">
        <v>127</v>
      </c>
      <c r="D137" s="743" t="s">
        <v>685</v>
      </c>
      <c r="E137" s="743" t="s">
        <v>686</v>
      </c>
      <c r="F137" s="808"/>
    </row>
    <row r="138" spans="1:6" s="736" customFormat="1" ht="12.75" x14ac:dyDescent="0.2">
      <c r="A138" s="217"/>
      <c r="B138" s="217"/>
      <c r="C138" s="221">
        <v>128</v>
      </c>
      <c r="D138" s="743" t="s">
        <v>567</v>
      </c>
      <c r="E138" s="743" t="s">
        <v>687</v>
      </c>
      <c r="F138" s="808"/>
    </row>
    <row r="139" spans="1:6" s="736" customFormat="1" ht="12.75" x14ac:dyDescent="0.2">
      <c r="A139" s="217"/>
      <c r="B139" s="217"/>
      <c r="C139" s="221">
        <v>129</v>
      </c>
      <c r="D139" s="743" t="s">
        <v>528</v>
      </c>
      <c r="E139" s="743" t="s">
        <v>688</v>
      </c>
      <c r="F139" s="808"/>
    </row>
    <row r="140" spans="1:6" s="736" customFormat="1" ht="12.75" x14ac:dyDescent="0.2">
      <c r="A140" s="217"/>
      <c r="B140" s="217"/>
      <c r="C140" s="221">
        <v>130</v>
      </c>
      <c r="D140" s="743" t="s">
        <v>689</v>
      </c>
      <c r="E140" s="743" t="s">
        <v>48</v>
      </c>
      <c r="F140" s="808"/>
    </row>
    <row r="141" spans="1:6" s="736" customFormat="1" ht="12.75" x14ac:dyDescent="0.2">
      <c r="A141" s="217"/>
      <c r="B141" s="217"/>
      <c r="C141" s="221">
        <v>131</v>
      </c>
      <c r="D141" s="743" t="s">
        <v>565</v>
      </c>
      <c r="E141" s="743"/>
      <c r="F141" s="808"/>
    </row>
    <row r="142" spans="1:6" s="736" customFormat="1" ht="12.75" x14ac:dyDescent="0.2">
      <c r="A142" s="217"/>
      <c r="B142" s="217"/>
      <c r="C142" s="221">
        <v>132</v>
      </c>
      <c r="D142" s="743" t="s">
        <v>545</v>
      </c>
      <c r="E142" s="743" t="s">
        <v>690</v>
      </c>
      <c r="F142" s="808"/>
    </row>
    <row r="143" spans="1:6" s="736" customFormat="1" ht="12.75" x14ac:dyDescent="0.2">
      <c r="A143" s="217"/>
      <c r="B143" s="217"/>
      <c r="C143" s="221">
        <v>133</v>
      </c>
      <c r="D143" s="743" t="s">
        <v>691</v>
      </c>
      <c r="E143" s="743" t="s">
        <v>552</v>
      </c>
      <c r="F143" s="808"/>
    </row>
    <row r="144" spans="1:6" s="736" customFormat="1" ht="12.75" x14ac:dyDescent="0.2">
      <c r="A144" s="217"/>
      <c r="B144" s="217"/>
      <c r="C144" s="221">
        <v>134</v>
      </c>
      <c r="D144" s="743" t="s">
        <v>692</v>
      </c>
      <c r="E144" s="743" t="s">
        <v>693</v>
      </c>
      <c r="F144" s="808"/>
    </row>
    <row r="145" spans="1:6" s="736" customFormat="1" ht="12.75" x14ac:dyDescent="0.2">
      <c r="A145" s="217"/>
      <c r="B145" s="217"/>
      <c r="C145" s="221">
        <v>135</v>
      </c>
      <c r="D145" s="743" t="s">
        <v>694</v>
      </c>
      <c r="E145" s="743"/>
      <c r="F145" s="808"/>
    </row>
    <row r="146" spans="1:6" s="736" customFormat="1" ht="12.75" x14ac:dyDescent="0.2">
      <c r="A146" s="217"/>
      <c r="B146" s="217"/>
      <c r="C146" s="221">
        <v>136</v>
      </c>
      <c r="D146" s="743" t="s">
        <v>695</v>
      </c>
      <c r="E146" s="743" t="s">
        <v>696</v>
      </c>
      <c r="F146" s="808"/>
    </row>
    <row r="147" spans="1:6" s="736" customFormat="1" ht="12.75" x14ac:dyDescent="0.2">
      <c r="A147" s="217"/>
      <c r="B147" s="217"/>
      <c r="C147" s="221">
        <v>137</v>
      </c>
      <c r="D147" s="743" t="s">
        <v>697</v>
      </c>
      <c r="E147" s="743"/>
      <c r="F147" s="808"/>
    </row>
    <row r="148" spans="1:6" s="736" customFormat="1" ht="12.75" x14ac:dyDescent="0.2">
      <c r="A148" s="217"/>
      <c r="B148" s="217"/>
      <c r="C148" s="221">
        <v>138</v>
      </c>
      <c r="D148" s="743" t="s">
        <v>565</v>
      </c>
      <c r="E148" s="743" t="s">
        <v>573</v>
      </c>
      <c r="F148" s="808"/>
    </row>
    <row r="149" spans="1:6" s="736" customFormat="1" ht="12.75" x14ac:dyDescent="0.2">
      <c r="A149" s="217"/>
      <c r="B149" s="217"/>
      <c r="C149" s="221">
        <v>139</v>
      </c>
      <c r="D149" s="743" t="s">
        <v>698</v>
      </c>
      <c r="E149" s="743" t="s">
        <v>699</v>
      </c>
      <c r="F149" s="808"/>
    </row>
    <row r="150" spans="1:6" s="736" customFormat="1" ht="12.75" x14ac:dyDescent="0.2">
      <c r="A150" s="217"/>
      <c r="B150" s="217"/>
      <c r="C150" s="221">
        <v>140</v>
      </c>
      <c r="D150" s="743" t="s">
        <v>590</v>
      </c>
      <c r="E150" s="743" t="s">
        <v>700</v>
      </c>
      <c r="F150" s="808"/>
    </row>
    <row r="151" spans="1:6" s="736" customFormat="1" ht="12.75" x14ac:dyDescent="0.2">
      <c r="A151" s="217"/>
      <c r="B151" s="217"/>
      <c r="C151" s="221">
        <v>141</v>
      </c>
      <c r="D151" s="743" t="s">
        <v>701</v>
      </c>
      <c r="E151" s="743"/>
      <c r="F151" s="808"/>
    </row>
    <row r="152" spans="1:6" s="736" customFormat="1" ht="12.75" x14ac:dyDescent="0.2">
      <c r="A152" s="217"/>
      <c r="B152" s="217"/>
      <c r="C152" s="221">
        <v>142</v>
      </c>
      <c r="D152" s="743" t="s">
        <v>702</v>
      </c>
      <c r="E152" s="743" t="s">
        <v>703</v>
      </c>
      <c r="F152" s="808"/>
    </row>
    <row r="153" spans="1:6" s="736" customFormat="1" ht="12.75" x14ac:dyDescent="0.2">
      <c r="A153" s="217"/>
      <c r="B153" s="217"/>
      <c r="C153" s="221">
        <v>143</v>
      </c>
      <c r="D153" s="743" t="s">
        <v>704</v>
      </c>
      <c r="E153" s="743" t="s">
        <v>536</v>
      </c>
      <c r="F153" s="808"/>
    </row>
    <row r="154" spans="1:6" s="736" customFormat="1" ht="12.75" x14ac:dyDescent="0.2">
      <c r="A154" s="217"/>
      <c r="B154" s="217"/>
      <c r="C154" s="221">
        <v>144</v>
      </c>
      <c r="D154" s="743" t="s">
        <v>637</v>
      </c>
      <c r="E154" s="743" t="s">
        <v>705</v>
      </c>
      <c r="F154" s="808"/>
    </row>
    <row r="155" spans="1:6" s="736" customFormat="1" ht="12.75" x14ac:dyDescent="0.2">
      <c r="A155" s="217"/>
      <c r="B155" s="217"/>
      <c r="C155" s="221">
        <v>145</v>
      </c>
      <c r="D155" s="743" t="s">
        <v>679</v>
      </c>
      <c r="E155" s="743" t="s">
        <v>706</v>
      </c>
      <c r="F155" s="808"/>
    </row>
    <row r="156" spans="1:6" s="736" customFormat="1" ht="12.75" x14ac:dyDescent="0.2">
      <c r="A156" s="217"/>
      <c r="B156" s="217"/>
      <c r="C156" s="221">
        <v>146</v>
      </c>
      <c r="D156" s="743" t="s">
        <v>639</v>
      </c>
      <c r="E156" s="743"/>
      <c r="F156" s="808"/>
    </row>
    <row r="157" spans="1:6" s="736" customFormat="1" ht="12.75" x14ac:dyDescent="0.2">
      <c r="A157" s="217"/>
      <c r="B157" s="217"/>
      <c r="C157" s="221">
        <v>147</v>
      </c>
      <c r="D157" s="743" t="s">
        <v>707</v>
      </c>
      <c r="E157" s="743"/>
      <c r="F157" s="808"/>
    </row>
    <row r="158" spans="1:6" s="736" customFormat="1" ht="12.75" x14ac:dyDescent="0.2">
      <c r="A158" s="217"/>
      <c r="B158" s="217"/>
      <c r="C158" s="221">
        <v>148</v>
      </c>
      <c r="D158" s="743" t="s">
        <v>708</v>
      </c>
      <c r="E158" s="743" t="s">
        <v>709</v>
      </c>
      <c r="F158" s="808"/>
    </row>
    <row r="159" spans="1:6" s="736" customFormat="1" ht="12.75" x14ac:dyDescent="0.2">
      <c r="A159" s="217"/>
      <c r="B159" s="217"/>
      <c r="C159" s="221">
        <v>149</v>
      </c>
      <c r="D159" s="743" t="s">
        <v>710</v>
      </c>
      <c r="E159" s="743" t="s">
        <v>536</v>
      </c>
      <c r="F159" s="808"/>
    </row>
    <row r="160" spans="1:6" s="736" customFormat="1" ht="12.75" x14ac:dyDescent="0.2">
      <c r="A160" s="217"/>
      <c r="B160" s="217"/>
      <c r="C160" s="221">
        <v>150</v>
      </c>
      <c r="D160" s="743" t="s">
        <v>711</v>
      </c>
      <c r="E160" s="743" t="s">
        <v>48</v>
      </c>
      <c r="F160" s="808"/>
    </row>
    <row r="161" spans="1:6" s="736" customFormat="1" ht="12.75" x14ac:dyDescent="0.2">
      <c r="A161" s="217"/>
      <c r="B161" s="217"/>
      <c r="C161" s="221">
        <v>151</v>
      </c>
      <c r="D161" s="743" t="s">
        <v>572</v>
      </c>
      <c r="E161" s="743" t="s">
        <v>712</v>
      </c>
      <c r="F161" s="808"/>
    </row>
    <row r="162" spans="1:6" s="736" customFormat="1" ht="12.75" x14ac:dyDescent="0.2">
      <c r="A162" s="217"/>
      <c r="B162" s="217"/>
      <c r="C162" s="221">
        <v>152</v>
      </c>
      <c r="D162" s="743" t="s">
        <v>605</v>
      </c>
      <c r="E162" s="743" t="s">
        <v>48</v>
      </c>
      <c r="F162" s="808"/>
    </row>
    <row r="163" spans="1:6" s="736" customFormat="1" ht="12.75" x14ac:dyDescent="0.2">
      <c r="A163" s="217"/>
      <c r="B163" s="217"/>
      <c r="C163" s="221">
        <v>153</v>
      </c>
      <c r="D163" s="743" t="s">
        <v>713</v>
      </c>
      <c r="E163" s="743" t="s">
        <v>714</v>
      </c>
      <c r="F163" s="808"/>
    </row>
    <row r="164" spans="1:6" s="736" customFormat="1" ht="12.75" x14ac:dyDescent="0.2">
      <c r="A164" s="217"/>
      <c r="B164" s="217"/>
      <c r="C164" s="221">
        <v>154</v>
      </c>
      <c r="D164" s="743" t="s">
        <v>565</v>
      </c>
      <c r="E164" s="743" t="s">
        <v>37</v>
      </c>
      <c r="F164" s="808"/>
    </row>
    <row r="165" spans="1:6" s="736" customFormat="1" ht="12.75" x14ac:dyDescent="0.2">
      <c r="A165" s="217"/>
      <c r="B165" s="217"/>
      <c r="C165" s="221">
        <v>155</v>
      </c>
      <c r="D165" s="743" t="s">
        <v>715</v>
      </c>
      <c r="E165" s="743" t="s">
        <v>48</v>
      </c>
      <c r="F165" s="808"/>
    </row>
    <row r="166" spans="1:6" s="736" customFormat="1" ht="12.75" x14ac:dyDescent="0.2">
      <c r="A166" s="217"/>
      <c r="B166" s="217"/>
      <c r="C166" s="221">
        <v>156</v>
      </c>
      <c r="D166" s="743" t="s">
        <v>565</v>
      </c>
      <c r="E166" s="743" t="s">
        <v>716</v>
      </c>
      <c r="F166" s="808"/>
    </row>
    <row r="167" spans="1:6" s="736" customFormat="1" ht="12.75" x14ac:dyDescent="0.2">
      <c r="A167" s="217"/>
      <c r="B167" s="217"/>
      <c r="C167" s="221">
        <v>157</v>
      </c>
      <c r="D167" s="743" t="s">
        <v>717</v>
      </c>
      <c r="E167" s="743"/>
      <c r="F167" s="808"/>
    </row>
    <row r="168" spans="1:6" s="736" customFormat="1" ht="12.75" x14ac:dyDescent="0.2">
      <c r="A168" s="217"/>
      <c r="B168" s="217"/>
      <c r="C168" s="221">
        <v>158</v>
      </c>
      <c r="D168" s="743" t="s">
        <v>565</v>
      </c>
      <c r="E168" s="743"/>
      <c r="F168" s="808"/>
    </row>
    <row r="169" spans="1:6" s="736" customFormat="1" ht="12.75" x14ac:dyDescent="0.2">
      <c r="A169" s="217"/>
      <c r="B169" s="217"/>
      <c r="C169" s="221">
        <v>159</v>
      </c>
      <c r="D169" s="743" t="s">
        <v>528</v>
      </c>
      <c r="E169" s="743" t="s">
        <v>620</v>
      </c>
      <c r="F169" s="808"/>
    </row>
    <row r="170" spans="1:6" s="736" customFormat="1" ht="12.75" x14ac:dyDescent="0.2">
      <c r="A170" s="217"/>
      <c r="B170" s="217"/>
      <c r="C170" s="221">
        <v>160</v>
      </c>
      <c r="D170" s="743" t="s">
        <v>528</v>
      </c>
      <c r="E170" s="743" t="s">
        <v>718</v>
      </c>
      <c r="F170" s="808"/>
    </row>
    <row r="171" spans="1:6" s="736" customFormat="1" ht="12.75" x14ac:dyDescent="0.2">
      <c r="A171" s="217"/>
      <c r="B171" s="217"/>
      <c r="C171" s="221">
        <v>161</v>
      </c>
      <c r="D171" s="743" t="s">
        <v>719</v>
      </c>
      <c r="E171" s="743" t="s">
        <v>720</v>
      </c>
      <c r="F171" s="808"/>
    </row>
    <row r="172" spans="1:6" s="736" customFormat="1" ht="25.5" x14ac:dyDescent="0.2">
      <c r="A172" s="217"/>
      <c r="B172" s="217"/>
      <c r="C172" s="221">
        <v>162</v>
      </c>
      <c r="D172" s="743" t="s">
        <v>721</v>
      </c>
      <c r="E172" s="743" t="s">
        <v>98</v>
      </c>
      <c r="F172" s="808"/>
    </row>
    <row r="173" spans="1:6" s="736" customFormat="1" ht="12.75" x14ac:dyDescent="0.2">
      <c r="A173" s="217"/>
      <c r="B173" s="217"/>
      <c r="C173" s="221">
        <v>163</v>
      </c>
      <c r="D173" s="743" t="s">
        <v>637</v>
      </c>
      <c r="E173" s="743" t="s">
        <v>98</v>
      </c>
      <c r="F173" s="808"/>
    </row>
    <row r="174" spans="1:6" s="736" customFormat="1" ht="12.75" x14ac:dyDescent="0.2">
      <c r="A174" s="217"/>
      <c r="B174" s="217"/>
      <c r="C174" s="221">
        <v>164</v>
      </c>
      <c r="D174" s="743" t="s">
        <v>525</v>
      </c>
      <c r="E174" s="743" t="s">
        <v>559</v>
      </c>
      <c r="F174" s="808"/>
    </row>
    <row r="175" spans="1:6" s="736" customFormat="1" ht="12.75" x14ac:dyDescent="0.2">
      <c r="A175" s="217"/>
      <c r="B175" s="217"/>
      <c r="C175" s="221">
        <v>165</v>
      </c>
      <c r="D175" s="743" t="s">
        <v>528</v>
      </c>
      <c r="E175" s="743" t="s">
        <v>722</v>
      </c>
      <c r="F175" s="808"/>
    </row>
    <row r="176" spans="1:6" s="736" customFormat="1" ht="12.75" x14ac:dyDescent="0.2">
      <c r="A176" s="217"/>
      <c r="B176" s="217"/>
      <c r="C176" s="221">
        <v>166</v>
      </c>
      <c r="D176" s="743" t="s">
        <v>639</v>
      </c>
      <c r="E176" s="743" t="s">
        <v>723</v>
      </c>
      <c r="F176" s="808"/>
    </row>
    <row r="177" spans="1:6" s="736" customFormat="1" ht="12.75" x14ac:dyDescent="0.2">
      <c r="A177" s="217"/>
      <c r="B177" s="217"/>
      <c r="C177" s="221">
        <v>167</v>
      </c>
      <c r="D177" s="743" t="s">
        <v>724</v>
      </c>
      <c r="E177" s="743"/>
      <c r="F177" s="808"/>
    </row>
    <row r="178" spans="1:6" s="736" customFormat="1" ht="12.75" x14ac:dyDescent="0.2">
      <c r="A178" s="217"/>
      <c r="B178" s="217"/>
      <c r="C178" s="221">
        <v>168</v>
      </c>
      <c r="D178" s="743" t="s">
        <v>609</v>
      </c>
      <c r="E178" s="743"/>
      <c r="F178" s="808"/>
    </row>
    <row r="179" spans="1:6" s="736" customFormat="1" ht="25.5" x14ac:dyDescent="0.2">
      <c r="A179" s="217"/>
      <c r="B179" s="217"/>
      <c r="C179" s="221">
        <v>169</v>
      </c>
      <c r="D179" s="743" t="s">
        <v>725</v>
      </c>
      <c r="E179" s="743" t="s">
        <v>726</v>
      </c>
      <c r="F179" s="808"/>
    </row>
    <row r="180" spans="1:6" s="736" customFormat="1" ht="12.75" x14ac:dyDescent="0.2">
      <c r="A180" s="217"/>
      <c r="B180" s="217"/>
      <c r="C180" s="221">
        <v>170</v>
      </c>
      <c r="D180" s="743" t="s">
        <v>528</v>
      </c>
      <c r="E180" s="743" t="s">
        <v>727</v>
      </c>
      <c r="F180" s="808"/>
    </row>
    <row r="181" spans="1:6" s="736" customFormat="1" ht="12.75" x14ac:dyDescent="0.2">
      <c r="A181" s="217"/>
      <c r="B181" s="217"/>
      <c r="C181" s="221">
        <v>171</v>
      </c>
      <c r="D181" s="743" t="s">
        <v>528</v>
      </c>
      <c r="E181" s="743" t="s">
        <v>34</v>
      </c>
      <c r="F181" s="808"/>
    </row>
    <row r="182" spans="1:6" s="736" customFormat="1" ht="25.5" x14ac:dyDescent="0.2">
      <c r="A182" s="217"/>
      <c r="B182" s="217"/>
      <c r="C182" s="221">
        <v>172</v>
      </c>
      <c r="D182" s="743" t="s">
        <v>728</v>
      </c>
      <c r="E182" s="743" t="s">
        <v>48</v>
      </c>
      <c r="F182" s="808"/>
    </row>
    <row r="183" spans="1:6" s="736" customFormat="1" ht="12.75" x14ac:dyDescent="0.2">
      <c r="A183" s="217"/>
      <c r="B183" s="217"/>
      <c r="C183" s="221">
        <v>173</v>
      </c>
      <c r="D183" s="743" t="s">
        <v>637</v>
      </c>
      <c r="E183" s="743"/>
      <c r="F183" s="808"/>
    </row>
    <row r="184" spans="1:6" s="736" customFormat="1" ht="12.75" x14ac:dyDescent="0.2">
      <c r="A184" s="217"/>
      <c r="B184" s="217"/>
      <c r="C184" s="221">
        <v>174</v>
      </c>
      <c r="D184" s="743" t="s">
        <v>683</v>
      </c>
      <c r="E184" s="743"/>
      <c r="F184" s="808"/>
    </row>
    <row r="185" spans="1:6" s="736" customFormat="1" ht="12.75" x14ac:dyDescent="0.2">
      <c r="A185" s="217"/>
      <c r="B185" s="217"/>
      <c r="C185" s="221">
        <v>175</v>
      </c>
      <c r="D185" s="743" t="s">
        <v>729</v>
      </c>
      <c r="E185" s="743" t="s">
        <v>730</v>
      </c>
      <c r="F185" s="808"/>
    </row>
    <row r="186" spans="1:6" s="736" customFormat="1" ht="12.75" x14ac:dyDescent="0.2">
      <c r="A186" s="217"/>
      <c r="B186" s="217"/>
      <c r="C186" s="221">
        <v>176</v>
      </c>
      <c r="D186" s="743" t="s">
        <v>558</v>
      </c>
      <c r="E186" s="743" t="s">
        <v>731</v>
      </c>
      <c r="F186" s="808"/>
    </row>
    <row r="187" spans="1:6" s="736" customFormat="1" ht="12.75" x14ac:dyDescent="0.2">
      <c r="A187" s="217"/>
      <c r="B187" s="217"/>
      <c r="C187" s="221">
        <v>177</v>
      </c>
      <c r="D187" s="743" t="s">
        <v>732</v>
      </c>
      <c r="E187" s="743"/>
      <c r="F187" s="808"/>
    </row>
    <row r="188" spans="1:6" s="736" customFormat="1" ht="12.75" x14ac:dyDescent="0.2">
      <c r="A188" s="217"/>
      <c r="B188" s="217"/>
      <c r="C188" s="221">
        <v>178</v>
      </c>
      <c r="D188" s="743" t="s">
        <v>733</v>
      </c>
      <c r="E188" s="743" t="s">
        <v>734</v>
      </c>
      <c r="F188" s="808"/>
    </row>
    <row r="189" spans="1:6" s="736" customFormat="1" ht="12.75" x14ac:dyDescent="0.2">
      <c r="A189" s="217"/>
      <c r="B189" s="217"/>
      <c r="C189" s="221">
        <v>179</v>
      </c>
      <c r="D189" s="743" t="s">
        <v>735</v>
      </c>
      <c r="E189" s="743" t="s">
        <v>736</v>
      </c>
      <c r="F189" s="808"/>
    </row>
    <row r="190" spans="1:6" s="736" customFormat="1" ht="12.75" x14ac:dyDescent="0.2">
      <c r="A190" s="217"/>
      <c r="B190" s="217"/>
      <c r="C190" s="221">
        <v>180</v>
      </c>
      <c r="D190" s="743" t="s">
        <v>615</v>
      </c>
      <c r="E190" s="743" t="s">
        <v>737</v>
      </c>
      <c r="F190" s="808"/>
    </row>
    <row r="191" spans="1:6" s="736" customFormat="1" ht="12.75" x14ac:dyDescent="0.2">
      <c r="A191" s="217"/>
      <c r="B191" s="217"/>
      <c r="C191" s="221">
        <v>181</v>
      </c>
      <c r="D191" s="743" t="s">
        <v>617</v>
      </c>
      <c r="E191" s="743" t="s">
        <v>738</v>
      </c>
      <c r="F191" s="808"/>
    </row>
    <row r="192" spans="1:6" s="736" customFormat="1" ht="12.75" x14ac:dyDescent="0.2">
      <c r="A192" s="217"/>
      <c r="B192" s="217"/>
      <c r="C192" s="221">
        <v>182</v>
      </c>
      <c r="D192" s="743" t="s">
        <v>739</v>
      </c>
      <c r="E192" s="743" t="s">
        <v>536</v>
      </c>
      <c r="F192" s="808"/>
    </row>
    <row r="193" spans="1:6" s="736" customFormat="1" ht="12.75" x14ac:dyDescent="0.2">
      <c r="A193" s="217"/>
      <c r="B193" s="217"/>
      <c r="C193" s="221">
        <v>183</v>
      </c>
      <c r="D193" s="743" t="s">
        <v>740</v>
      </c>
      <c r="E193" s="743" t="s">
        <v>502</v>
      </c>
      <c r="F193" s="808"/>
    </row>
    <row r="194" spans="1:6" s="736" customFormat="1" ht="12.75" x14ac:dyDescent="0.2">
      <c r="A194" s="217"/>
      <c r="B194" s="217"/>
      <c r="C194" s="221">
        <v>184</v>
      </c>
      <c r="D194" s="743" t="s">
        <v>741</v>
      </c>
      <c r="E194" s="743" t="s">
        <v>742</v>
      </c>
      <c r="F194" s="808"/>
    </row>
    <row r="195" spans="1:6" s="736" customFormat="1" ht="12.75" x14ac:dyDescent="0.2">
      <c r="A195" s="217"/>
      <c r="B195" s="217"/>
      <c r="C195" s="221">
        <v>185</v>
      </c>
      <c r="D195" s="743" t="s">
        <v>695</v>
      </c>
      <c r="E195" s="743" t="s">
        <v>743</v>
      </c>
      <c r="F195" s="808"/>
    </row>
    <row r="196" spans="1:6" s="736" customFormat="1" ht="12.75" x14ac:dyDescent="0.2">
      <c r="A196" s="217"/>
      <c r="B196" s="217"/>
      <c r="C196" s="221">
        <v>186</v>
      </c>
      <c r="D196" s="743" t="s">
        <v>744</v>
      </c>
      <c r="E196" s="743" t="s">
        <v>745</v>
      </c>
      <c r="F196" s="808"/>
    </row>
    <row r="197" spans="1:6" s="736" customFormat="1" ht="12.75" x14ac:dyDescent="0.2">
      <c r="A197" s="217"/>
      <c r="B197" s="217"/>
      <c r="C197" s="221">
        <v>187</v>
      </c>
      <c r="D197" s="743" t="s">
        <v>717</v>
      </c>
      <c r="E197" s="743" t="s">
        <v>746</v>
      </c>
      <c r="F197" s="808"/>
    </row>
    <row r="198" spans="1:6" s="736" customFormat="1" ht="12.75" x14ac:dyDescent="0.2">
      <c r="A198" s="217"/>
      <c r="B198" s="217"/>
      <c r="C198" s="221">
        <v>188</v>
      </c>
      <c r="D198" s="743" t="s">
        <v>567</v>
      </c>
      <c r="E198" s="743" t="s">
        <v>747</v>
      </c>
      <c r="F198" s="808"/>
    </row>
    <row r="199" spans="1:6" s="736" customFormat="1" ht="12.75" x14ac:dyDescent="0.2">
      <c r="A199" s="217"/>
      <c r="B199" s="217"/>
      <c r="C199" s="221">
        <v>189</v>
      </c>
      <c r="D199" s="743" t="s">
        <v>661</v>
      </c>
      <c r="E199" s="743" t="s">
        <v>748</v>
      </c>
      <c r="F199" s="808"/>
    </row>
    <row r="200" spans="1:6" s="736" customFormat="1" ht="12.75" x14ac:dyDescent="0.2">
      <c r="A200" s="217"/>
      <c r="B200" s="217"/>
      <c r="C200" s="221">
        <v>190</v>
      </c>
      <c r="D200" s="743" t="s">
        <v>567</v>
      </c>
      <c r="E200" s="743" t="s">
        <v>749</v>
      </c>
      <c r="F200" s="808"/>
    </row>
    <row r="201" spans="1:6" s="736" customFormat="1" ht="12.75" x14ac:dyDescent="0.2">
      <c r="A201" s="217"/>
      <c r="B201" s="217"/>
      <c r="C201" s="221">
        <v>191</v>
      </c>
      <c r="D201" s="743" t="s">
        <v>528</v>
      </c>
      <c r="E201" s="743"/>
      <c r="F201" s="808"/>
    </row>
    <row r="202" spans="1:6" s="736" customFormat="1" ht="12.75" x14ac:dyDescent="0.2">
      <c r="A202" s="217"/>
      <c r="B202" s="217"/>
      <c r="C202" s="221">
        <v>192</v>
      </c>
      <c r="D202" s="743" t="s">
        <v>567</v>
      </c>
      <c r="E202" s="743" t="s">
        <v>559</v>
      </c>
      <c r="F202" s="808"/>
    </row>
    <row r="203" spans="1:6" s="736" customFormat="1" ht="12.75" x14ac:dyDescent="0.2">
      <c r="A203" s="217"/>
      <c r="B203" s="217"/>
      <c r="C203" s="221">
        <v>193</v>
      </c>
      <c r="D203" s="743" t="s">
        <v>625</v>
      </c>
      <c r="E203" s="743" t="s">
        <v>750</v>
      </c>
      <c r="F203" s="808"/>
    </row>
    <row r="204" spans="1:6" s="736" customFormat="1" ht="12.75" x14ac:dyDescent="0.2">
      <c r="A204" s="217"/>
      <c r="B204" s="217"/>
      <c r="C204" s="221">
        <v>194</v>
      </c>
      <c r="D204" s="743" t="s">
        <v>751</v>
      </c>
      <c r="E204" s="743" t="s">
        <v>752</v>
      </c>
      <c r="F204" s="808"/>
    </row>
    <row r="205" spans="1:6" s="736" customFormat="1" ht="12.75" x14ac:dyDescent="0.2">
      <c r="A205" s="217"/>
      <c r="B205" s="217"/>
      <c r="C205" s="221">
        <v>195</v>
      </c>
      <c r="D205" s="743" t="s">
        <v>753</v>
      </c>
      <c r="E205" s="743" t="s">
        <v>517</v>
      </c>
      <c r="F205" s="808"/>
    </row>
    <row r="206" spans="1:6" s="736" customFormat="1" ht="12.75" x14ac:dyDescent="0.2">
      <c r="A206" s="217"/>
      <c r="B206" s="217"/>
      <c r="C206" s="221">
        <v>196</v>
      </c>
      <c r="D206" s="743" t="s">
        <v>601</v>
      </c>
      <c r="E206" s="743" t="s">
        <v>754</v>
      </c>
      <c r="F206" s="808"/>
    </row>
    <row r="207" spans="1:6" s="736" customFormat="1" ht="12.75" x14ac:dyDescent="0.2">
      <c r="A207" s="217"/>
      <c r="B207" s="217"/>
      <c r="C207" s="221">
        <v>197</v>
      </c>
      <c r="D207" s="743" t="s">
        <v>565</v>
      </c>
      <c r="E207" s="743"/>
      <c r="F207" s="808"/>
    </row>
    <row r="208" spans="1:6" s="736" customFormat="1" ht="12.75" x14ac:dyDescent="0.2">
      <c r="A208" s="217"/>
      <c r="B208" s="217"/>
      <c r="C208" s="221">
        <v>198</v>
      </c>
      <c r="D208" s="743" t="s">
        <v>755</v>
      </c>
      <c r="E208" s="743" t="s">
        <v>756</v>
      </c>
      <c r="F208" s="808"/>
    </row>
    <row r="209" spans="1:6" s="736" customFormat="1" ht="12.75" x14ac:dyDescent="0.2">
      <c r="A209" s="217"/>
      <c r="B209" s="217"/>
      <c r="C209" s="221">
        <v>199</v>
      </c>
      <c r="D209" s="743" t="s">
        <v>757</v>
      </c>
      <c r="E209" s="743" t="s">
        <v>758</v>
      </c>
      <c r="F209" s="808"/>
    </row>
    <row r="210" spans="1:6" s="736" customFormat="1" ht="12.75" x14ac:dyDescent="0.2">
      <c r="A210" s="217"/>
      <c r="B210" s="217"/>
      <c r="C210" s="221">
        <v>200</v>
      </c>
      <c r="D210" s="743" t="s">
        <v>625</v>
      </c>
      <c r="E210" s="743" t="s">
        <v>759</v>
      </c>
      <c r="F210" s="808"/>
    </row>
    <row r="211" spans="1:6" s="736" customFormat="1" ht="12.75" x14ac:dyDescent="0.2">
      <c r="A211" s="217"/>
      <c r="B211" s="217"/>
      <c r="C211" s="221">
        <v>201</v>
      </c>
      <c r="D211" s="743" t="s">
        <v>637</v>
      </c>
      <c r="E211" s="743" t="s">
        <v>760</v>
      </c>
      <c r="F211" s="808"/>
    </row>
    <row r="212" spans="1:6" s="736" customFormat="1" ht="12.75" x14ac:dyDescent="0.2">
      <c r="A212" s="217"/>
      <c r="B212" s="217"/>
      <c r="C212" s="221">
        <v>202</v>
      </c>
      <c r="D212" s="743" t="s">
        <v>761</v>
      </c>
      <c r="E212" s="743" t="s">
        <v>497</v>
      </c>
      <c r="F212" s="808"/>
    </row>
    <row r="213" spans="1:6" s="736" customFormat="1" ht="12.75" x14ac:dyDescent="0.2">
      <c r="A213" s="217"/>
      <c r="B213" s="217"/>
      <c r="C213" s="221">
        <v>203</v>
      </c>
      <c r="D213" s="743" t="s">
        <v>565</v>
      </c>
      <c r="E213" s="743" t="s">
        <v>762</v>
      </c>
      <c r="F213" s="808"/>
    </row>
    <row r="214" spans="1:6" s="736" customFormat="1" ht="12.75" x14ac:dyDescent="0.2">
      <c r="A214" s="217"/>
      <c r="B214" s="217"/>
      <c r="C214" s="221">
        <v>204</v>
      </c>
      <c r="D214" s="743" t="s">
        <v>612</v>
      </c>
      <c r="E214" s="743" t="s">
        <v>763</v>
      </c>
      <c r="F214" s="808"/>
    </row>
    <row r="215" spans="1:6" s="736" customFormat="1" ht="12.75" x14ac:dyDescent="0.2">
      <c r="A215" s="217"/>
      <c r="B215" s="217"/>
      <c r="C215" s="221">
        <v>205</v>
      </c>
      <c r="D215" s="743" t="s">
        <v>565</v>
      </c>
      <c r="E215" s="743" t="s">
        <v>764</v>
      </c>
      <c r="F215" s="808"/>
    </row>
    <row r="216" spans="1:6" s="736" customFormat="1" ht="12.75" x14ac:dyDescent="0.2">
      <c r="A216" s="217"/>
      <c r="B216" s="217"/>
      <c r="C216" s="221">
        <v>206</v>
      </c>
      <c r="D216" s="743" t="s">
        <v>765</v>
      </c>
      <c r="E216" s="743" t="s">
        <v>536</v>
      </c>
      <c r="F216" s="808"/>
    </row>
    <row r="217" spans="1:6" s="736" customFormat="1" ht="12.75" x14ac:dyDescent="0.2">
      <c r="A217" s="217"/>
      <c r="B217" s="217"/>
      <c r="C217" s="221">
        <v>207</v>
      </c>
      <c r="D217" s="743" t="s">
        <v>567</v>
      </c>
      <c r="E217" s="743" t="s">
        <v>766</v>
      </c>
      <c r="F217" s="808"/>
    </row>
    <row r="218" spans="1:6" s="736" customFormat="1" ht="12.75" x14ac:dyDescent="0.2">
      <c r="A218" s="217"/>
      <c r="B218" s="217"/>
      <c r="C218" s="221">
        <v>208</v>
      </c>
      <c r="D218" s="743" t="s">
        <v>767</v>
      </c>
      <c r="E218" s="743" t="s">
        <v>768</v>
      </c>
      <c r="F218" s="808"/>
    </row>
    <row r="219" spans="1:6" s="736" customFormat="1" ht="12.75" x14ac:dyDescent="0.2">
      <c r="A219" s="217"/>
      <c r="B219" s="217"/>
      <c r="C219" s="221">
        <v>209</v>
      </c>
      <c r="D219" s="743" t="s">
        <v>769</v>
      </c>
      <c r="E219" s="743" t="s">
        <v>770</v>
      </c>
      <c r="F219" s="808"/>
    </row>
    <row r="220" spans="1:6" s="736" customFormat="1" ht="12.75" x14ac:dyDescent="0.2">
      <c r="A220" s="217"/>
      <c r="B220" s="217"/>
      <c r="C220" s="221">
        <v>210</v>
      </c>
      <c r="D220" s="743" t="s">
        <v>771</v>
      </c>
      <c r="E220" s="743"/>
      <c r="F220" s="808"/>
    </row>
    <row r="221" spans="1:6" s="736" customFormat="1" ht="12.75" x14ac:dyDescent="0.2">
      <c r="A221" s="217"/>
      <c r="B221" s="217"/>
      <c r="C221" s="221">
        <v>211</v>
      </c>
      <c r="D221" s="743" t="s">
        <v>567</v>
      </c>
      <c r="E221" s="743" t="s">
        <v>536</v>
      </c>
      <c r="F221" s="808"/>
    </row>
    <row r="222" spans="1:6" s="736" customFormat="1" ht="12.75" x14ac:dyDescent="0.2">
      <c r="A222" s="217"/>
      <c r="B222" s="217"/>
      <c r="C222" s="221">
        <v>212</v>
      </c>
      <c r="D222" s="743" t="s">
        <v>772</v>
      </c>
      <c r="E222" s="743"/>
      <c r="F222" s="808"/>
    </row>
    <row r="223" spans="1:6" s="736" customFormat="1" ht="12.75" x14ac:dyDescent="0.2">
      <c r="A223" s="217"/>
      <c r="B223" s="217"/>
      <c r="C223" s="221">
        <v>213</v>
      </c>
      <c r="D223" s="743" t="s">
        <v>739</v>
      </c>
      <c r="E223" s="743"/>
      <c r="F223" s="808"/>
    </row>
    <row r="224" spans="1:6" s="736" customFormat="1" ht="12.75" x14ac:dyDescent="0.2">
      <c r="A224" s="217"/>
      <c r="B224" s="217"/>
      <c r="C224" s="221">
        <v>214</v>
      </c>
      <c r="D224" s="743" t="s">
        <v>757</v>
      </c>
      <c r="E224" s="743" t="s">
        <v>34</v>
      </c>
      <c r="F224" s="808"/>
    </row>
    <row r="225" spans="1:6" s="736" customFormat="1" ht="12.75" x14ac:dyDescent="0.2">
      <c r="A225" s="217"/>
      <c r="B225" s="217"/>
      <c r="C225" s="221">
        <v>215</v>
      </c>
      <c r="D225" s="743" t="s">
        <v>528</v>
      </c>
      <c r="E225" s="743" t="s">
        <v>773</v>
      </c>
      <c r="F225" s="808"/>
    </row>
    <row r="226" spans="1:6" s="736" customFormat="1" ht="12.75" x14ac:dyDescent="0.2">
      <c r="A226" s="217"/>
      <c r="B226" s="217"/>
      <c r="C226" s="221">
        <v>216</v>
      </c>
      <c r="D226" s="743" t="s">
        <v>774</v>
      </c>
      <c r="E226" s="743" t="s">
        <v>775</v>
      </c>
      <c r="F226" s="808"/>
    </row>
    <row r="227" spans="1:6" s="736" customFormat="1" ht="12.75" x14ac:dyDescent="0.2">
      <c r="A227" s="217"/>
      <c r="B227" s="217"/>
      <c r="C227" s="221">
        <v>217</v>
      </c>
      <c r="D227" s="743" t="s">
        <v>613</v>
      </c>
      <c r="E227" s="743"/>
      <c r="F227" s="808"/>
    </row>
    <row r="228" spans="1:6" s="736" customFormat="1" ht="12.75" x14ac:dyDescent="0.2">
      <c r="A228" s="217"/>
      <c r="B228" s="217"/>
      <c r="C228" s="221">
        <v>218</v>
      </c>
      <c r="D228" s="743" t="s">
        <v>776</v>
      </c>
      <c r="E228" s="743" t="s">
        <v>98</v>
      </c>
      <c r="F228" s="808"/>
    </row>
    <row r="229" spans="1:6" s="736" customFormat="1" ht="12.75" x14ac:dyDescent="0.2">
      <c r="A229" s="217"/>
      <c r="B229" s="217"/>
      <c r="C229" s="221">
        <v>219</v>
      </c>
      <c r="D229" s="743" t="s">
        <v>565</v>
      </c>
      <c r="E229" s="743" t="s">
        <v>98</v>
      </c>
      <c r="F229" s="808"/>
    </row>
    <row r="230" spans="1:6" s="736" customFormat="1" ht="12.75" x14ac:dyDescent="0.2">
      <c r="A230" s="217"/>
      <c r="B230" s="217"/>
      <c r="C230" s="221">
        <v>220</v>
      </c>
      <c r="D230" s="743" t="s">
        <v>777</v>
      </c>
      <c r="E230" s="743" t="s">
        <v>34</v>
      </c>
      <c r="F230" s="808"/>
    </row>
    <row r="231" spans="1:6" s="736" customFormat="1" ht="12.75" x14ac:dyDescent="0.2">
      <c r="A231" s="217"/>
      <c r="B231" s="217"/>
      <c r="C231" s="221">
        <v>221</v>
      </c>
      <c r="D231" s="743" t="s">
        <v>679</v>
      </c>
      <c r="E231" s="743" t="s">
        <v>778</v>
      </c>
      <c r="F231" s="808"/>
    </row>
    <row r="232" spans="1:6" s="736" customFormat="1" ht="12.75" x14ac:dyDescent="0.2">
      <c r="A232" s="217"/>
      <c r="B232" s="217"/>
      <c r="C232" s="221">
        <v>222</v>
      </c>
      <c r="D232" s="743" t="s">
        <v>777</v>
      </c>
      <c r="E232" s="743" t="s">
        <v>779</v>
      </c>
      <c r="F232" s="808"/>
    </row>
    <row r="233" spans="1:6" s="736" customFormat="1" ht="12.75" x14ac:dyDescent="0.2">
      <c r="A233" s="217"/>
      <c r="B233" s="217"/>
      <c r="C233" s="221">
        <v>223</v>
      </c>
      <c r="D233" s="743" t="s">
        <v>565</v>
      </c>
      <c r="E233" s="743" t="s">
        <v>780</v>
      </c>
      <c r="F233" s="808"/>
    </row>
    <row r="234" spans="1:6" s="736" customFormat="1" ht="12.75" x14ac:dyDescent="0.2">
      <c r="A234" s="217"/>
      <c r="B234" s="217"/>
      <c r="C234" s="221">
        <v>224</v>
      </c>
      <c r="D234" s="743" t="s">
        <v>781</v>
      </c>
      <c r="E234" s="743" t="s">
        <v>48</v>
      </c>
      <c r="F234" s="808"/>
    </row>
    <row r="235" spans="1:6" s="736" customFormat="1" ht="12.75" x14ac:dyDescent="0.2">
      <c r="A235" s="217"/>
      <c r="B235" s="217"/>
      <c r="C235" s="221">
        <v>225</v>
      </c>
      <c r="D235" s="743" t="s">
        <v>782</v>
      </c>
      <c r="E235" s="743" t="s">
        <v>783</v>
      </c>
      <c r="F235" s="808"/>
    </row>
    <row r="236" spans="1:6" s="736" customFormat="1" ht="12.75" x14ac:dyDescent="0.2">
      <c r="A236" s="217"/>
      <c r="B236" s="217"/>
      <c r="C236" s="221">
        <v>226</v>
      </c>
      <c r="D236" s="743" t="s">
        <v>529</v>
      </c>
      <c r="E236" s="743"/>
      <c r="F236" s="808"/>
    </row>
    <row r="237" spans="1:6" s="736" customFormat="1" ht="12.75" x14ac:dyDescent="0.2">
      <c r="A237" s="217"/>
      <c r="B237" s="217"/>
      <c r="C237" s="221">
        <v>227</v>
      </c>
      <c r="D237" s="743" t="s">
        <v>772</v>
      </c>
      <c r="E237" s="743" t="s">
        <v>780</v>
      </c>
      <c r="F237" s="808"/>
    </row>
    <row r="238" spans="1:6" s="736" customFormat="1" ht="12.75" x14ac:dyDescent="0.2">
      <c r="A238" s="217"/>
      <c r="B238" s="217"/>
      <c r="C238" s="221">
        <v>228</v>
      </c>
      <c r="D238" s="743" t="s">
        <v>528</v>
      </c>
      <c r="E238" s="743" t="s">
        <v>784</v>
      </c>
      <c r="F238" s="808"/>
    </row>
    <row r="239" spans="1:6" s="736" customFormat="1" ht="12.75" x14ac:dyDescent="0.2">
      <c r="A239" s="217"/>
      <c r="B239" s="217"/>
      <c r="C239" s="221">
        <v>229</v>
      </c>
      <c r="D239" s="743" t="s">
        <v>785</v>
      </c>
      <c r="E239" s="743" t="s">
        <v>37</v>
      </c>
      <c r="F239" s="808"/>
    </row>
    <row r="240" spans="1:6" s="736" customFormat="1" ht="12.75" x14ac:dyDescent="0.2">
      <c r="A240" s="217"/>
      <c r="B240" s="217"/>
      <c r="C240" s="221">
        <v>230</v>
      </c>
      <c r="D240" s="743" t="s">
        <v>786</v>
      </c>
      <c r="E240" s="743" t="s">
        <v>787</v>
      </c>
      <c r="F240" s="808"/>
    </row>
    <row r="241" spans="1:6" s="736" customFormat="1" ht="12.75" x14ac:dyDescent="0.2">
      <c r="A241" s="217"/>
      <c r="B241" s="217"/>
      <c r="C241" s="221">
        <v>231</v>
      </c>
      <c r="D241" s="743" t="s">
        <v>788</v>
      </c>
      <c r="E241" s="743"/>
      <c r="F241" s="808"/>
    </row>
    <row r="242" spans="1:6" s="736" customFormat="1" ht="12.75" x14ac:dyDescent="0.2">
      <c r="A242" s="217"/>
      <c r="B242" s="217"/>
      <c r="C242" s="221">
        <v>232</v>
      </c>
      <c r="D242" s="743" t="s">
        <v>789</v>
      </c>
      <c r="E242" s="743" t="s">
        <v>34</v>
      </c>
      <c r="F242" s="808"/>
    </row>
    <row r="243" spans="1:6" s="736" customFormat="1" ht="12.75" x14ac:dyDescent="0.2">
      <c r="A243" s="217"/>
      <c r="B243" s="217"/>
      <c r="C243" s="221">
        <v>233</v>
      </c>
      <c r="D243" s="743" t="s">
        <v>528</v>
      </c>
      <c r="E243" s="743" t="s">
        <v>790</v>
      </c>
      <c r="F243" s="808"/>
    </row>
    <row r="244" spans="1:6" s="736" customFormat="1" ht="12.75" x14ac:dyDescent="0.2">
      <c r="A244" s="217"/>
      <c r="B244" s="217"/>
      <c r="C244" s="221">
        <v>234</v>
      </c>
      <c r="D244" s="743" t="s">
        <v>572</v>
      </c>
      <c r="E244" s="743" t="s">
        <v>791</v>
      </c>
      <c r="F244" s="808"/>
    </row>
    <row r="245" spans="1:6" s="736" customFormat="1" ht="12.75" x14ac:dyDescent="0.2">
      <c r="A245" s="217"/>
      <c r="B245" s="217"/>
      <c r="C245" s="221">
        <v>235</v>
      </c>
      <c r="D245" s="743" t="s">
        <v>792</v>
      </c>
      <c r="E245" s="743" t="s">
        <v>552</v>
      </c>
      <c r="F245" s="808"/>
    </row>
    <row r="246" spans="1:6" s="736" customFormat="1" ht="12.75" x14ac:dyDescent="0.2">
      <c r="A246" s="217"/>
      <c r="B246" s="217"/>
      <c r="C246" s="221">
        <v>236</v>
      </c>
      <c r="D246" s="743" t="s">
        <v>679</v>
      </c>
      <c r="E246" s="743"/>
      <c r="F246" s="808"/>
    </row>
    <row r="247" spans="1:6" s="736" customFormat="1" ht="25.5" x14ac:dyDescent="0.2">
      <c r="A247" s="217"/>
      <c r="B247" s="217"/>
      <c r="C247" s="221">
        <v>237</v>
      </c>
      <c r="D247" s="743" t="s">
        <v>793</v>
      </c>
      <c r="E247" s="743" t="s">
        <v>794</v>
      </c>
      <c r="F247" s="808"/>
    </row>
    <row r="248" spans="1:6" s="736" customFormat="1" ht="12.75" x14ac:dyDescent="0.2">
      <c r="A248" s="217"/>
      <c r="B248" s="217"/>
      <c r="C248" s="221">
        <v>238</v>
      </c>
      <c r="D248" s="743" t="s">
        <v>795</v>
      </c>
      <c r="E248" s="743" t="s">
        <v>37</v>
      </c>
      <c r="F248" s="808"/>
    </row>
    <row r="249" spans="1:6" s="736" customFormat="1" ht="12.75" x14ac:dyDescent="0.2">
      <c r="A249" s="217"/>
      <c r="B249" s="217"/>
      <c r="C249" s="221">
        <v>239</v>
      </c>
      <c r="D249" s="743" t="s">
        <v>567</v>
      </c>
      <c r="E249" s="743" t="s">
        <v>98</v>
      </c>
      <c r="F249" s="808"/>
    </row>
    <row r="250" spans="1:6" s="736" customFormat="1" ht="12.75" x14ac:dyDescent="0.2">
      <c r="A250" s="217"/>
      <c r="B250" s="217"/>
      <c r="C250" s="221">
        <v>240</v>
      </c>
      <c r="D250" s="743" t="s">
        <v>771</v>
      </c>
      <c r="E250" s="743" t="s">
        <v>34</v>
      </c>
      <c r="F250" s="808"/>
    </row>
    <row r="251" spans="1:6" s="736" customFormat="1" ht="12.75" x14ac:dyDescent="0.2">
      <c r="A251" s="217"/>
      <c r="B251" s="217"/>
      <c r="C251" s="221">
        <v>241</v>
      </c>
      <c r="D251" s="743" t="s">
        <v>796</v>
      </c>
      <c r="E251" s="743"/>
      <c r="F251" s="808"/>
    </row>
    <row r="252" spans="1:6" s="736" customFormat="1" ht="12.75" x14ac:dyDescent="0.2">
      <c r="A252" s="217"/>
      <c r="B252" s="217"/>
      <c r="C252" s="221">
        <v>242</v>
      </c>
      <c r="D252" s="743" t="s">
        <v>567</v>
      </c>
      <c r="E252" s="743" t="s">
        <v>797</v>
      </c>
      <c r="F252" s="808"/>
    </row>
    <row r="253" spans="1:6" s="736" customFormat="1" ht="12.75" x14ac:dyDescent="0.2">
      <c r="A253" s="217"/>
      <c r="B253" s="217"/>
      <c r="C253" s="221">
        <v>243</v>
      </c>
      <c r="D253" s="743" t="s">
        <v>798</v>
      </c>
      <c r="E253" s="743" t="s">
        <v>799</v>
      </c>
      <c r="F253" s="808"/>
    </row>
    <row r="254" spans="1:6" s="736" customFormat="1" ht="12.75" x14ac:dyDescent="0.2">
      <c r="A254" s="217"/>
      <c r="B254" s="217"/>
      <c r="C254" s="221">
        <v>244</v>
      </c>
      <c r="D254" s="743" t="s">
        <v>800</v>
      </c>
      <c r="E254" s="743" t="s">
        <v>801</v>
      </c>
      <c r="F254" s="808"/>
    </row>
    <row r="255" spans="1:6" s="736" customFormat="1" ht="12.75" x14ac:dyDescent="0.2">
      <c r="A255" s="217"/>
      <c r="B255" s="217"/>
      <c r="C255" s="221">
        <v>245</v>
      </c>
      <c r="D255" s="743" t="s">
        <v>802</v>
      </c>
      <c r="E255" s="743" t="s">
        <v>803</v>
      </c>
      <c r="F255" s="808"/>
    </row>
    <row r="256" spans="1:6" s="736" customFormat="1" ht="12.75" x14ac:dyDescent="0.2">
      <c r="A256" s="217"/>
      <c r="B256" s="217"/>
      <c r="C256" s="221">
        <v>246</v>
      </c>
      <c r="D256" s="743" t="s">
        <v>804</v>
      </c>
      <c r="E256" s="743" t="s">
        <v>805</v>
      </c>
      <c r="F256" s="808"/>
    </row>
    <row r="257" spans="1:6" s="736" customFormat="1" ht="12.75" x14ac:dyDescent="0.2">
      <c r="A257" s="217"/>
      <c r="B257" s="217"/>
      <c r="C257" s="221">
        <v>247</v>
      </c>
      <c r="D257" s="743" t="s">
        <v>637</v>
      </c>
      <c r="E257" s="743" t="s">
        <v>806</v>
      </c>
      <c r="F257" s="808"/>
    </row>
    <row r="258" spans="1:6" s="736" customFormat="1" ht="12.75" x14ac:dyDescent="0.2">
      <c r="A258" s="217"/>
      <c r="B258" s="217"/>
      <c r="C258" s="221">
        <v>248</v>
      </c>
      <c r="D258" s="743" t="s">
        <v>565</v>
      </c>
      <c r="E258" s="743" t="s">
        <v>807</v>
      </c>
      <c r="F258" s="808"/>
    </row>
    <row r="259" spans="1:6" s="736" customFormat="1" ht="12.75" x14ac:dyDescent="0.2">
      <c r="A259" s="217"/>
      <c r="B259" s="217"/>
      <c r="C259" s="221">
        <v>249</v>
      </c>
      <c r="D259" s="743" t="s">
        <v>599</v>
      </c>
      <c r="E259" s="743" t="s">
        <v>808</v>
      </c>
      <c r="F259" s="808"/>
    </row>
    <row r="260" spans="1:6" s="736" customFormat="1" ht="12.75" x14ac:dyDescent="0.2">
      <c r="A260" s="217"/>
      <c r="B260" s="217"/>
      <c r="C260" s="221">
        <v>250</v>
      </c>
      <c r="D260" s="743" t="s">
        <v>661</v>
      </c>
      <c r="E260" s="743" t="s">
        <v>809</v>
      </c>
      <c r="F260" s="808"/>
    </row>
    <row r="261" spans="1:6" s="736" customFormat="1" ht="12.75" x14ac:dyDescent="0.2">
      <c r="A261" s="217"/>
      <c r="B261" s="217"/>
      <c r="C261" s="221">
        <v>251</v>
      </c>
      <c r="D261" s="743" t="s">
        <v>565</v>
      </c>
      <c r="E261" s="743" t="s">
        <v>536</v>
      </c>
      <c r="F261" s="808"/>
    </row>
    <row r="262" spans="1:6" s="736" customFormat="1" ht="12.75" x14ac:dyDescent="0.2">
      <c r="A262" s="217"/>
      <c r="B262" s="217"/>
      <c r="C262" s="221">
        <v>252</v>
      </c>
      <c r="D262" s="743" t="s">
        <v>810</v>
      </c>
      <c r="E262" s="743" t="s">
        <v>98</v>
      </c>
      <c r="F262" s="808"/>
    </row>
    <row r="263" spans="1:6" s="736" customFormat="1" ht="12.75" x14ac:dyDescent="0.2">
      <c r="A263" s="217"/>
      <c r="B263" s="217"/>
      <c r="C263" s="221">
        <v>253</v>
      </c>
      <c r="D263" s="743" t="s">
        <v>811</v>
      </c>
      <c r="E263" s="743"/>
      <c r="F263" s="808"/>
    </row>
    <row r="264" spans="1:6" s="736" customFormat="1" ht="12.75" x14ac:dyDescent="0.2">
      <c r="A264" s="217"/>
      <c r="B264" s="217"/>
      <c r="C264" s="221">
        <v>254</v>
      </c>
      <c r="D264" s="743" t="s">
        <v>812</v>
      </c>
      <c r="E264" s="743" t="s">
        <v>813</v>
      </c>
      <c r="F264" s="808"/>
    </row>
    <row r="265" spans="1:6" s="736" customFormat="1" ht="12.75" x14ac:dyDescent="0.2">
      <c r="A265" s="217"/>
      <c r="B265" s="217"/>
      <c r="C265" s="221">
        <v>255</v>
      </c>
      <c r="D265" s="743" t="s">
        <v>565</v>
      </c>
      <c r="E265" s="743"/>
      <c r="F265" s="808"/>
    </row>
    <row r="266" spans="1:6" s="736" customFormat="1" ht="12.75" x14ac:dyDescent="0.2">
      <c r="A266" s="217"/>
      <c r="B266" s="217"/>
      <c r="C266" s="221">
        <v>256</v>
      </c>
      <c r="D266" s="743" t="s">
        <v>814</v>
      </c>
      <c r="E266" s="743" t="s">
        <v>98</v>
      </c>
      <c r="F266" s="808"/>
    </row>
    <row r="267" spans="1:6" s="736" customFormat="1" ht="12.75" x14ac:dyDescent="0.2">
      <c r="A267" s="217"/>
      <c r="B267" s="217"/>
      <c r="C267" s="221">
        <v>257</v>
      </c>
      <c r="D267" s="743" t="s">
        <v>612</v>
      </c>
      <c r="E267" s="743" t="s">
        <v>815</v>
      </c>
      <c r="F267" s="808"/>
    </row>
    <row r="268" spans="1:6" s="736" customFormat="1" ht="12.75" x14ac:dyDescent="0.2">
      <c r="A268" s="217"/>
      <c r="B268" s="217"/>
      <c r="C268" s="221">
        <v>258</v>
      </c>
      <c r="D268" s="743" t="s">
        <v>816</v>
      </c>
      <c r="E268" s="743"/>
      <c r="F268" s="808"/>
    </row>
    <row r="269" spans="1:6" s="736" customFormat="1" ht="12.75" x14ac:dyDescent="0.2">
      <c r="A269" s="217"/>
      <c r="B269" s="217"/>
      <c r="C269" s="221">
        <v>259</v>
      </c>
      <c r="D269" s="743" t="s">
        <v>590</v>
      </c>
      <c r="E269" s="743" t="s">
        <v>48</v>
      </c>
      <c r="F269" s="808"/>
    </row>
    <row r="270" spans="1:6" s="736" customFormat="1" ht="12.75" x14ac:dyDescent="0.2">
      <c r="A270" s="217"/>
      <c r="B270" s="217"/>
      <c r="C270" s="221">
        <v>260</v>
      </c>
      <c r="D270" s="743" t="s">
        <v>528</v>
      </c>
      <c r="E270" s="743" t="s">
        <v>536</v>
      </c>
      <c r="F270" s="808"/>
    </row>
    <row r="271" spans="1:6" s="736" customFormat="1" ht="12.75" x14ac:dyDescent="0.2">
      <c r="A271" s="217"/>
      <c r="B271" s="217"/>
      <c r="C271" s="221">
        <v>261</v>
      </c>
      <c r="D271" s="743" t="s">
        <v>817</v>
      </c>
      <c r="E271" s="743" t="s">
        <v>818</v>
      </c>
      <c r="F271" s="808"/>
    </row>
    <row r="272" spans="1:6" s="736" customFormat="1" ht="25.5" x14ac:dyDescent="0.2">
      <c r="A272" s="217"/>
      <c r="B272" s="217"/>
      <c r="C272" s="221">
        <v>262</v>
      </c>
      <c r="D272" s="743" t="s">
        <v>819</v>
      </c>
      <c r="E272" s="743"/>
      <c r="F272" s="808"/>
    </row>
    <row r="273" spans="1:6" s="736" customFormat="1" ht="12.75" x14ac:dyDescent="0.2">
      <c r="A273" s="217"/>
      <c r="B273" s="217"/>
      <c r="C273" s="221">
        <v>263</v>
      </c>
      <c r="D273" s="743" t="s">
        <v>820</v>
      </c>
      <c r="E273" s="743" t="s">
        <v>821</v>
      </c>
      <c r="F273" s="808"/>
    </row>
    <row r="274" spans="1:6" s="736" customFormat="1" ht="12.75" x14ac:dyDescent="0.2">
      <c r="A274" s="217"/>
      <c r="B274" s="217"/>
      <c r="C274" s="221">
        <v>264</v>
      </c>
      <c r="D274" s="743" t="s">
        <v>717</v>
      </c>
      <c r="E274" s="743" t="s">
        <v>818</v>
      </c>
      <c r="F274" s="808"/>
    </row>
    <row r="275" spans="1:6" s="736" customFormat="1" ht="12.75" x14ac:dyDescent="0.2">
      <c r="A275" s="217"/>
      <c r="B275" s="217"/>
      <c r="C275" s="221">
        <v>265</v>
      </c>
      <c r="D275" s="743" t="s">
        <v>757</v>
      </c>
      <c r="E275" s="743" t="s">
        <v>822</v>
      </c>
      <c r="F275" s="808"/>
    </row>
    <row r="276" spans="1:6" s="736" customFormat="1" ht="12.75" x14ac:dyDescent="0.2">
      <c r="A276" s="217"/>
      <c r="B276" s="217"/>
      <c r="C276" s="221">
        <v>266</v>
      </c>
      <c r="D276" s="743" t="s">
        <v>683</v>
      </c>
      <c r="E276" s="743" t="s">
        <v>492</v>
      </c>
      <c r="F276" s="808"/>
    </row>
    <row r="277" spans="1:6" s="736" customFormat="1" ht="12.75" x14ac:dyDescent="0.2">
      <c r="A277" s="217"/>
      <c r="B277" s="217"/>
      <c r="C277" s="221">
        <v>267</v>
      </c>
      <c r="D277" s="743" t="s">
        <v>823</v>
      </c>
      <c r="E277" s="743"/>
      <c r="F277" s="808"/>
    </row>
    <row r="278" spans="1:6" s="736" customFormat="1" ht="12.75" x14ac:dyDescent="0.2">
      <c r="A278" s="217"/>
      <c r="B278" s="217"/>
      <c r="C278" s="221">
        <v>268</v>
      </c>
      <c r="D278" s="743" t="s">
        <v>824</v>
      </c>
      <c r="E278" s="743" t="s">
        <v>818</v>
      </c>
      <c r="F278" s="808"/>
    </row>
    <row r="279" spans="1:6" s="736" customFormat="1" ht="12.75" x14ac:dyDescent="0.2">
      <c r="A279" s="217"/>
      <c r="B279" s="217"/>
      <c r="C279" s="221">
        <v>269</v>
      </c>
      <c r="D279" s="743" t="s">
        <v>661</v>
      </c>
      <c r="E279" s="743" t="s">
        <v>805</v>
      </c>
      <c r="F279" s="808"/>
    </row>
    <row r="280" spans="1:6" s="736" customFormat="1" ht="12.75" x14ac:dyDescent="0.2">
      <c r="A280" s="217"/>
      <c r="B280" s="217"/>
      <c r="C280" s="221">
        <v>270</v>
      </c>
      <c r="D280" s="743" t="s">
        <v>825</v>
      </c>
      <c r="E280" s="743" t="s">
        <v>34</v>
      </c>
      <c r="F280" s="808"/>
    </row>
    <row r="281" spans="1:6" s="736" customFormat="1" ht="12.75" x14ac:dyDescent="0.2">
      <c r="A281" s="217"/>
      <c r="B281" s="217"/>
      <c r="C281" s="221">
        <v>271</v>
      </c>
      <c r="D281" s="743" t="s">
        <v>826</v>
      </c>
      <c r="E281" s="743" t="s">
        <v>827</v>
      </c>
      <c r="F281" s="808"/>
    </row>
    <row r="282" spans="1:6" s="736" customFormat="1" ht="12.75" x14ac:dyDescent="0.2">
      <c r="A282" s="217"/>
      <c r="B282" s="217"/>
      <c r="C282" s="221">
        <v>272</v>
      </c>
      <c r="D282" s="743" t="s">
        <v>567</v>
      </c>
      <c r="E282" s="743" t="s">
        <v>828</v>
      </c>
      <c r="F282" s="808"/>
    </row>
    <row r="283" spans="1:6" s="736" customFormat="1" ht="12.75" x14ac:dyDescent="0.2">
      <c r="A283" s="217"/>
      <c r="B283" s="217"/>
      <c r="C283" s="221">
        <v>273</v>
      </c>
      <c r="D283" s="743" t="s">
        <v>829</v>
      </c>
      <c r="E283" s="743" t="s">
        <v>830</v>
      </c>
      <c r="F283" s="808"/>
    </row>
    <row r="284" spans="1:6" ht="12.75" x14ac:dyDescent="0.2">
      <c r="A284" s="217"/>
      <c r="B284" s="217"/>
      <c r="C284" s="217"/>
      <c r="D284" s="808"/>
      <c r="E284" s="808"/>
      <c r="F284" s="808"/>
    </row>
    <row r="285" spans="1:6" ht="12.75" x14ac:dyDescent="0.2">
      <c r="A285" s="217"/>
      <c r="B285" s="217"/>
      <c r="C285" s="1083" t="s">
        <v>265</v>
      </c>
      <c r="D285" s="1083"/>
      <c r="E285" s="217"/>
      <c r="F285" s="217"/>
    </row>
    <row r="286" spans="1:6" s="510" customFormat="1" ht="12.75" x14ac:dyDescent="0.2">
      <c r="A286" s="217"/>
      <c r="B286" s="217"/>
      <c r="C286" s="219"/>
      <c r="D286" s="219"/>
      <c r="E286" s="217"/>
      <c r="F286" s="217"/>
    </row>
    <row r="287" spans="1:6" s="510" customFormat="1" ht="25.5" x14ac:dyDescent="0.2">
      <c r="A287" s="217"/>
      <c r="B287" s="217"/>
      <c r="C287" s="220" t="s">
        <v>274</v>
      </c>
      <c r="D287" s="806" t="s">
        <v>276</v>
      </c>
      <c r="E287" s="806" t="s">
        <v>277</v>
      </c>
      <c r="F287" s="217"/>
    </row>
    <row r="288" spans="1:6" s="736" customFormat="1" ht="12.75" x14ac:dyDescent="0.2">
      <c r="A288" s="217"/>
      <c r="B288" s="217"/>
      <c r="C288" s="247">
        <v>1</v>
      </c>
      <c r="D288" s="742" t="s">
        <v>831</v>
      </c>
      <c r="E288" s="742"/>
      <c r="F288" s="217"/>
    </row>
    <row r="289" spans="1:6" s="736" customFormat="1" ht="12.75" x14ac:dyDescent="0.2">
      <c r="A289" s="217"/>
      <c r="B289" s="217"/>
      <c r="C289" s="247">
        <v>2</v>
      </c>
      <c r="D289" s="742" t="s">
        <v>832</v>
      </c>
      <c r="E289" s="742" t="s">
        <v>98</v>
      </c>
      <c r="F289" s="217"/>
    </row>
    <row r="290" spans="1:6" s="736" customFormat="1" ht="12.75" x14ac:dyDescent="0.2">
      <c r="A290" s="217"/>
      <c r="B290" s="217"/>
      <c r="C290" s="247">
        <v>3</v>
      </c>
      <c r="D290" s="742" t="s">
        <v>833</v>
      </c>
      <c r="E290" s="742"/>
      <c r="F290" s="217"/>
    </row>
    <row r="291" spans="1:6" ht="12.75" x14ac:dyDescent="0.2">
      <c r="A291" s="217"/>
      <c r="B291" s="217"/>
      <c r="C291" s="221">
        <v>4</v>
      </c>
      <c r="D291" s="742" t="s">
        <v>834</v>
      </c>
      <c r="E291" s="742" t="s">
        <v>98</v>
      </c>
      <c r="F291" s="415"/>
    </row>
    <row r="292" spans="1:6" ht="12.75" x14ac:dyDescent="0.2">
      <c r="A292" s="217"/>
      <c r="B292" s="217"/>
      <c r="C292" s="217"/>
      <c r="D292" s="218"/>
      <c r="E292" s="218"/>
      <c r="F292" s="218"/>
    </row>
    <row r="293" spans="1:6" s="487" customFormat="1" ht="12.75" x14ac:dyDescent="0.2">
      <c r="A293" s="217"/>
      <c r="B293" s="217"/>
      <c r="C293" s="217"/>
      <c r="D293" s="218"/>
      <c r="E293" s="218"/>
      <c r="F293" s="218"/>
    </row>
    <row r="294" spans="1:6" s="487" customFormat="1" ht="12.75" x14ac:dyDescent="0.2">
      <c r="A294" s="217"/>
      <c r="B294" s="217"/>
      <c r="C294" s="217"/>
      <c r="D294" s="218"/>
      <c r="E294" s="218"/>
      <c r="F294" s="218"/>
    </row>
    <row r="295" spans="1:6" s="487" customFormat="1" ht="36.75" customHeight="1" x14ac:dyDescent="0.2">
      <c r="A295" s="1081" t="s">
        <v>464</v>
      </c>
      <c r="B295" s="1081"/>
      <c r="C295" s="1081"/>
      <c r="D295" s="1081"/>
      <c r="E295" s="1081"/>
      <c r="F295" s="218"/>
    </row>
    <row r="296" spans="1:6" s="487" customFormat="1" ht="12.75" x14ac:dyDescent="0.2">
      <c r="A296" s="217"/>
      <c r="B296" s="217"/>
      <c r="C296" s="217"/>
      <c r="D296" s="218"/>
      <c r="E296" s="218"/>
      <c r="F296" s="218"/>
    </row>
    <row r="297" spans="1:6" s="487" customFormat="1" ht="12.75" x14ac:dyDescent="0.2">
      <c r="A297" s="1079" t="s">
        <v>1004</v>
      </c>
      <c r="B297" s="1079"/>
      <c r="C297" s="1079"/>
      <c r="D297" s="1079"/>
      <c r="E297" s="1079"/>
      <c r="F297" s="218"/>
    </row>
    <row r="298" spans="1:6" s="487" customFormat="1" ht="12.75" x14ac:dyDescent="0.2">
      <c r="A298" s="217"/>
      <c r="B298" s="217"/>
      <c r="C298" s="217"/>
      <c r="D298" s="218"/>
      <c r="E298" s="218"/>
      <c r="F298" s="218"/>
    </row>
    <row r="299" spans="1:6" ht="12.75" x14ac:dyDescent="0.2">
      <c r="A299" s="217"/>
      <c r="B299" s="1083" t="s">
        <v>358</v>
      </c>
      <c r="C299" s="1083"/>
      <c r="D299" s="1083"/>
      <c r="E299" s="217"/>
      <c r="F299" s="217"/>
    </row>
    <row r="300" spans="1:6" ht="12.75" x14ac:dyDescent="0.2">
      <c r="A300" s="217"/>
      <c r="B300" s="219"/>
      <c r="C300" s="219"/>
      <c r="D300" s="217"/>
      <c r="E300" s="217"/>
      <c r="F300" s="217"/>
    </row>
    <row r="301" spans="1:6" ht="14.25" x14ac:dyDescent="0.2">
      <c r="A301" s="217"/>
      <c r="B301" s="219"/>
      <c r="C301" s="1085" t="s">
        <v>275</v>
      </c>
      <c r="D301" s="1085"/>
      <c r="E301" s="217"/>
      <c r="F301" s="217"/>
    </row>
    <row r="302" spans="1:6" ht="12.75" x14ac:dyDescent="0.2">
      <c r="A302" s="217"/>
      <c r="B302" s="217"/>
      <c r="C302" s="217"/>
      <c r="D302" s="218"/>
      <c r="E302" s="218"/>
      <c r="F302" s="218"/>
    </row>
    <row r="303" spans="1:6" ht="25.5" x14ac:dyDescent="0.2">
      <c r="A303" s="217"/>
      <c r="B303" s="217"/>
      <c r="C303" s="220" t="s">
        <v>274</v>
      </c>
      <c r="D303" s="806" t="s">
        <v>276</v>
      </c>
      <c r="E303" s="806" t="s">
        <v>277</v>
      </c>
      <c r="F303" s="806"/>
    </row>
    <row r="304" spans="1:6" ht="25.5" x14ac:dyDescent="0.2">
      <c r="A304" s="217"/>
      <c r="B304" s="217"/>
      <c r="C304" s="221">
        <v>1</v>
      </c>
      <c r="D304" s="743" t="s">
        <v>835</v>
      </c>
      <c r="E304" s="743"/>
      <c r="F304" s="808"/>
    </row>
    <row r="305" spans="1:6" ht="12.75" x14ac:dyDescent="0.2">
      <c r="A305" s="217"/>
      <c r="B305" s="217"/>
      <c r="C305" s="221">
        <v>2</v>
      </c>
      <c r="D305" s="743" t="s">
        <v>836</v>
      </c>
      <c r="E305" s="743" t="s">
        <v>837</v>
      </c>
      <c r="F305" s="808"/>
    </row>
    <row r="306" spans="1:6" ht="12.75" x14ac:dyDescent="0.2">
      <c r="A306" s="217"/>
      <c r="B306" s="217"/>
      <c r="C306" s="221">
        <v>3</v>
      </c>
      <c r="D306" s="743" t="s">
        <v>838</v>
      </c>
      <c r="E306" s="743" t="s">
        <v>48</v>
      </c>
      <c r="F306" s="808"/>
    </row>
    <row r="307" spans="1:6" ht="12.75" x14ac:dyDescent="0.2">
      <c r="A307" s="217"/>
      <c r="B307" s="217"/>
      <c r="C307" s="221">
        <v>4</v>
      </c>
      <c r="D307" s="743" t="s">
        <v>839</v>
      </c>
      <c r="E307" s="743" t="s">
        <v>840</v>
      </c>
      <c r="F307" s="808"/>
    </row>
    <row r="308" spans="1:6" ht="12.75" x14ac:dyDescent="0.2">
      <c r="A308" s="217"/>
      <c r="B308" s="217"/>
      <c r="C308" s="221">
        <v>5</v>
      </c>
      <c r="D308" s="743" t="s">
        <v>841</v>
      </c>
      <c r="E308" s="743" t="s">
        <v>778</v>
      </c>
      <c r="F308" s="808"/>
    </row>
    <row r="309" spans="1:6" ht="12.75" x14ac:dyDescent="0.2">
      <c r="A309" s="217"/>
      <c r="B309" s="217"/>
      <c r="C309" s="221">
        <v>6</v>
      </c>
      <c r="D309" s="743" t="s">
        <v>842</v>
      </c>
      <c r="E309" s="743" t="s">
        <v>98</v>
      </c>
      <c r="F309" s="808"/>
    </row>
    <row r="310" spans="1:6" ht="12.75" x14ac:dyDescent="0.2">
      <c r="A310" s="217"/>
      <c r="B310" s="217"/>
      <c r="C310" s="221">
        <v>7</v>
      </c>
      <c r="D310" s="743" t="s">
        <v>843</v>
      </c>
      <c r="E310" s="743"/>
      <c r="F310" s="808"/>
    </row>
    <row r="311" spans="1:6" ht="12.75" x14ac:dyDescent="0.2">
      <c r="A311" s="217"/>
      <c r="B311" s="217"/>
      <c r="C311" s="217"/>
      <c r="D311" s="808"/>
      <c r="E311" s="808"/>
      <c r="F311" s="808"/>
    </row>
    <row r="312" spans="1:6" ht="12.75" x14ac:dyDescent="0.2">
      <c r="A312" s="217"/>
      <c r="B312" s="217"/>
      <c r="C312" s="1083" t="s">
        <v>265</v>
      </c>
      <c r="D312" s="1083"/>
      <c r="E312" s="219"/>
      <c r="F312" s="219"/>
    </row>
    <row r="313" spans="1:6" ht="12.75" x14ac:dyDescent="0.2">
      <c r="A313" s="217"/>
      <c r="B313" s="217"/>
      <c r="C313" s="217"/>
      <c r="D313" s="218"/>
      <c r="E313" s="218"/>
      <c r="F313" s="218"/>
    </row>
    <row r="314" spans="1:6" ht="25.5" x14ac:dyDescent="0.2">
      <c r="A314" s="217"/>
      <c r="B314" s="217"/>
      <c r="C314" s="220" t="s">
        <v>274</v>
      </c>
      <c r="D314" s="806" t="s">
        <v>276</v>
      </c>
      <c r="E314" s="806" t="s">
        <v>277</v>
      </c>
      <c r="F314" s="806"/>
    </row>
    <row r="315" spans="1:6" ht="12.75" x14ac:dyDescent="0.2">
      <c r="A315" s="217"/>
      <c r="B315" s="217"/>
      <c r="C315" s="247">
        <v>1</v>
      </c>
      <c r="D315" s="742" t="s">
        <v>844</v>
      </c>
      <c r="E315" s="742" t="s">
        <v>48</v>
      </c>
      <c r="F315" s="808"/>
    </row>
    <row r="316" spans="1:6" ht="12.75" x14ac:dyDescent="0.2">
      <c r="A316" s="217"/>
      <c r="B316" s="217"/>
      <c r="C316" s="221"/>
      <c r="D316" s="809"/>
      <c r="E316" s="809"/>
      <c r="F316" s="809"/>
    </row>
    <row r="317" spans="1:6" ht="12.75" x14ac:dyDescent="0.2">
      <c r="A317" s="217"/>
      <c r="B317" s="1083" t="s">
        <v>288</v>
      </c>
      <c r="C317" s="1083"/>
      <c r="D317" s="1083"/>
      <c r="E317" s="809"/>
      <c r="F317" s="809"/>
    </row>
    <row r="318" spans="1:6" ht="12.75" x14ac:dyDescent="0.2">
      <c r="A318" s="217"/>
      <c r="B318" s="217"/>
      <c r="C318" s="221"/>
      <c r="D318" s="809"/>
      <c r="E318" s="809"/>
      <c r="F318" s="809"/>
    </row>
    <row r="319" spans="1:6" ht="14.25" x14ac:dyDescent="0.2">
      <c r="A319" s="217"/>
      <c r="B319" s="217"/>
      <c r="C319" s="1085" t="s">
        <v>275</v>
      </c>
      <c r="D319" s="1085"/>
      <c r="E319" s="217"/>
      <c r="F319" s="217"/>
    </row>
    <row r="320" spans="1:6" ht="12.75" x14ac:dyDescent="0.2">
      <c r="A320" s="217"/>
      <c r="B320" s="217"/>
      <c r="C320" s="217"/>
      <c r="D320" s="218"/>
      <c r="E320" s="218"/>
      <c r="F320" s="218"/>
    </row>
    <row r="321" spans="1:6" s="736" customFormat="1" ht="25.5" x14ac:dyDescent="0.2">
      <c r="A321" s="217"/>
      <c r="B321" s="217"/>
      <c r="C321" s="220" t="s">
        <v>274</v>
      </c>
      <c r="D321" s="806" t="s">
        <v>276</v>
      </c>
      <c r="E321" s="806" t="s">
        <v>277</v>
      </c>
      <c r="F321" s="218"/>
    </row>
    <row r="322" spans="1:6" s="736" customFormat="1" ht="12.75" x14ac:dyDescent="0.2">
      <c r="A322" s="217"/>
      <c r="B322" s="217"/>
      <c r="C322" s="744">
        <v>1</v>
      </c>
      <c r="D322" s="742" t="s">
        <v>845</v>
      </c>
      <c r="E322" s="742" t="s">
        <v>552</v>
      </c>
      <c r="F322" s="218"/>
    </row>
    <row r="323" spans="1:6" ht="12.75" x14ac:dyDescent="0.2">
      <c r="A323" s="217"/>
      <c r="B323" s="217"/>
      <c r="C323" s="221"/>
      <c r="D323" s="809"/>
      <c r="E323" s="809"/>
      <c r="F323" s="809"/>
    </row>
    <row r="324" spans="1:6" ht="15" x14ac:dyDescent="0.3">
      <c r="A324" s="217"/>
      <c r="B324" s="217"/>
      <c r="C324" s="1083" t="s">
        <v>265</v>
      </c>
      <c r="D324" s="1086"/>
      <c r="E324" s="809"/>
      <c r="F324" s="809"/>
    </row>
    <row r="325" spans="1:6" s="510" customFormat="1" ht="12.75" x14ac:dyDescent="0.2">
      <c r="A325" s="217"/>
      <c r="B325" s="217"/>
      <c r="C325" s="219"/>
      <c r="D325" s="219"/>
      <c r="E325" s="809"/>
      <c r="F325" s="809"/>
    </row>
    <row r="326" spans="1:6" ht="12.75" x14ac:dyDescent="0.2">
      <c r="A326" s="217"/>
      <c r="B326" s="217"/>
      <c r="C326" s="217"/>
      <c r="D326" s="808" t="s">
        <v>287</v>
      </c>
      <c r="E326" s="218"/>
      <c r="F326" s="218"/>
    </row>
    <row r="327" spans="1:6" s="487" customFormat="1" ht="12.75" x14ac:dyDescent="0.2">
      <c r="A327" s="217"/>
      <c r="B327" s="217"/>
      <c r="C327" s="217"/>
      <c r="D327" s="218"/>
      <c r="E327" s="218"/>
      <c r="F327" s="218"/>
    </row>
    <row r="328" spans="1:6" s="487" customFormat="1" ht="12.75" x14ac:dyDescent="0.2">
      <c r="A328" s="217"/>
      <c r="B328" s="217"/>
      <c r="C328" s="217"/>
      <c r="D328" s="218"/>
      <c r="E328" s="218"/>
      <c r="F328" s="218"/>
    </row>
    <row r="329" spans="1:6" s="487" customFormat="1" ht="32.25" customHeight="1" x14ac:dyDescent="0.2">
      <c r="A329" s="1081" t="s">
        <v>464</v>
      </c>
      <c r="B329" s="1081"/>
      <c r="C329" s="1081"/>
      <c r="D329" s="1081"/>
      <c r="E329" s="1081"/>
      <c r="F329" s="218"/>
    </row>
    <row r="330" spans="1:6" s="487" customFormat="1" ht="12.75" x14ac:dyDescent="0.2">
      <c r="A330" s="217"/>
      <c r="B330" s="217"/>
      <c r="C330" s="217"/>
      <c r="D330" s="218"/>
      <c r="E330" s="218"/>
      <c r="F330" s="218"/>
    </row>
    <row r="331" spans="1:6" ht="15.75" x14ac:dyDescent="0.2">
      <c r="A331" s="1082" t="s">
        <v>357</v>
      </c>
      <c r="B331" s="1082"/>
      <c r="C331" s="1082"/>
      <c r="D331" s="1082"/>
      <c r="E331" s="1082"/>
      <c r="F331" s="807"/>
    </row>
    <row r="332" spans="1:6" ht="12.75" x14ac:dyDescent="0.2">
      <c r="A332" s="217"/>
      <c r="B332" s="217"/>
      <c r="C332" s="217"/>
      <c r="D332" s="218"/>
      <c r="E332" s="218"/>
      <c r="F332" s="218"/>
    </row>
    <row r="333" spans="1:6" ht="15" x14ac:dyDescent="0.3">
      <c r="A333" s="217"/>
      <c r="B333" s="1083" t="s">
        <v>360</v>
      </c>
      <c r="C333" s="1086"/>
      <c r="D333" s="1086"/>
      <c r="E333" s="219"/>
      <c r="F333" s="219"/>
    </row>
    <row r="334" spans="1:6" ht="12.75" x14ac:dyDescent="0.2">
      <c r="A334" s="217"/>
      <c r="B334" s="217"/>
      <c r="C334" s="219"/>
      <c r="D334" s="222"/>
      <c r="E334" s="222"/>
      <c r="F334" s="222"/>
    </row>
    <row r="335" spans="1:6" ht="14.25" x14ac:dyDescent="0.2">
      <c r="A335" s="217"/>
      <c r="B335" s="217"/>
      <c r="C335" s="1084" t="s">
        <v>275</v>
      </c>
      <c r="D335" s="1084"/>
      <c r="E335" s="222"/>
      <c r="F335" s="222"/>
    </row>
    <row r="336" spans="1:6" ht="12.75" x14ac:dyDescent="0.2">
      <c r="A336" s="217"/>
      <c r="B336" s="217"/>
      <c r="C336" s="217"/>
      <c r="D336" s="218"/>
      <c r="E336" s="218"/>
      <c r="F336" s="218"/>
    </row>
    <row r="337" spans="1:6" ht="25.5" x14ac:dyDescent="0.2">
      <c r="A337" s="217"/>
      <c r="B337" s="217"/>
      <c r="C337" s="220" t="s">
        <v>274</v>
      </c>
      <c r="D337" s="806" t="s">
        <v>276</v>
      </c>
      <c r="E337" s="806" t="s">
        <v>277</v>
      </c>
      <c r="F337" s="806"/>
    </row>
    <row r="338" spans="1:6" ht="12.75" x14ac:dyDescent="0.2">
      <c r="A338" s="217"/>
      <c r="B338" s="217"/>
      <c r="C338" s="221">
        <v>1</v>
      </c>
      <c r="D338" s="743" t="s">
        <v>846</v>
      </c>
      <c r="E338" s="743" t="s">
        <v>847</v>
      </c>
      <c r="F338" s="808"/>
    </row>
    <row r="339" spans="1:6" ht="12.75" x14ac:dyDescent="0.2">
      <c r="A339" s="217"/>
      <c r="B339" s="217"/>
      <c r="C339" s="221">
        <v>2</v>
      </c>
      <c r="D339" s="743" t="s">
        <v>848</v>
      </c>
      <c r="E339" s="743" t="s">
        <v>849</v>
      </c>
      <c r="F339" s="808"/>
    </row>
    <row r="340" spans="1:6" ht="12.75" x14ac:dyDescent="0.2">
      <c r="A340" s="217"/>
      <c r="B340" s="217"/>
      <c r="C340" s="221">
        <v>3</v>
      </c>
      <c r="D340" s="743" t="s">
        <v>850</v>
      </c>
      <c r="E340" s="743" t="s">
        <v>851</v>
      </c>
      <c r="F340" s="808"/>
    </row>
    <row r="341" spans="1:6" ht="12.75" x14ac:dyDescent="0.2">
      <c r="A341" s="217"/>
      <c r="B341" s="217"/>
      <c r="C341" s="221">
        <v>4</v>
      </c>
      <c r="D341" s="743" t="s">
        <v>852</v>
      </c>
      <c r="E341" s="743" t="s">
        <v>853</v>
      </c>
      <c r="F341" s="808"/>
    </row>
    <row r="342" spans="1:6" s="736" customFormat="1" ht="12.75" x14ac:dyDescent="0.2">
      <c r="A342" s="217"/>
      <c r="B342" s="217"/>
      <c r="C342" s="221">
        <v>5</v>
      </c>
      <c r="D342" s="743" t="s">
        <v>854</v>
      </c>
      <c r="E342" s="743" t="s">
        <v>855</v>
      </c>
      <c r="F342" s="808"/>
    </row>
    <row r="343" spans="1:6" s="736" customFormat="1" ht="12.75" x14ac:dyDescent="0.2">
      <c r="A343" s="217"/>
      <c r="B343" s="217"/>
      <c r="C343" s="221">
        <v>6</v>
      </c>
      <c r="D343" s="743" t="s">
        <v>852</v>
      </c>
      <c r="E343" s="743" t="s">
        <v>856</v>
      </c>
      <c r="F343" s="808"/>
    </row>
    <row r="344" spans="1:6" s="736" customFormat="1" ht="12.75" x14ac:dyDescent="0.2">
      <c r="A344" s="217"/>
      <c r="B344" s="217"/>
      <c r="C344" s="221">
        <v>7</v>
      </c>
      <c r="D344" s="743" t="s">
        <v>852</v>
      </c>
      <c r="E344" s="743" t="s">
        <v>857</v>
      </c>
      <c r="F344" s="808"/>
    </row>
    <row r="345" spans="1:6" s="736" customFormat="1" ht="12.75" x14ac:dyDescent="0.2">
      <c r="A345" s="217"/>
      <c r="B345" s="217"/>
      <c r="C345" s="221">
        <v>8</v>
      </c>
      <c r="D345" s="743" t="s">
        <v>37</v>
      </c>
      <c r="E345" s="743" t="s">
        <v>858</v>
      </c>
      <c r="F345" s="808"/>
    </row>
    <row r="346" spans="1:6" s="736" customFormat="1" ht="12.75" x14ac:dyDescent="0.2">
      <c r="A346" s="217"/>
      <c r="B346" s="217"/>
      <c r="C346" s="221">
        <v>9</v>
      </c>
      <c r="D346" s="743" t="s">
        <v>852</v>
      </c>
      <c r="E346" s="743" t="s">
        <v>859</v>
      </c>
      <c r="F346" s="808"/>
    </row>
    <row r="347" spans="1:6" s="736" customFormat="1" ht="12.75" x14ac:dyDescent="0.2">
      <c r="A347" s="217"/>
      <c r="B347" s="217"/>
      <c r="C347" s="221">
        <v>10</v>
      </c>
      <c r="D347" s="743" t="s">
        <v>37</v>
      </c>
      <c r="E347" s="743" t="s">
        <v>860</v>
      </c>
      <c r="F347" s="808"/>
    </row>
    <row r="348" spans="1:6" s="736" customFormat="1" ht="12.75" x14ac:dyDescent="0.2">
      <c r="A348" s="217"/>
      <c r="B348" s="217"/>
      <c r="C348" s="221">
        <v>11</v>
      </c>
      <c r="D348" s="743" t="s">
        <v>850</v>
      </c>
      <c r="E348" s="743" t="s">
        <v>861</v>
      </c>
      <c r="F348" s="808"/>
    </row>
    <row r="349" spans="1:6" s="736" customFormat="1" ht="12.75" x14ac:dyDescent="0.2">
      <c r="A349" s="217"/>
      <c r="B349" s="217"/>
      <c r="C349" s="221">
        <v>12</v>
      </c>
      <c r="D349" s="743" t="s">
        <v>862</v>
      </c>
      <c r="E349" s="743" t="s">
        <v>863</v>
      </c>
      <c r="F349" s="808"/>
    </row>
    <row r="350" spans="1:6" s="736" customFormat="1" ht="12.75" x14ac:dyDescent="0.2">
      <c r="A350" s="217"/>
      <c r="B350" s="217"/>
      <c r="C350" s="221">
        <v>13</v>
      </c>
      <c r="D350" s="743" t="s">
        <v>37</v>
      </c>
      <c r="E350" s="743" t="s">
        <v>864</v>
      </c>
      <c r="F350" s="808"/>
    </row>
    <row r="351" spans="1:6" s="736" customFormat="1" ht="12.75" x14ac:dyDescent="0.2">
      <c r="A351" s="217"/>
      <c r="B351" s="217"/>
      <c r="C351" s="221">
        <v>14</v>
      </c>
      <c r="D351" s="743" t="s">
        <v>865</v>
      </c>
      <c r="E351" s="743" t="s">
        <v>866</v>
      </c>
      <c r="F351" s="808"/>
    </row>
    <row r="352" spans="1:6" s="736" customFormat="1" ht="12.75" x14ac:dyDescent="0.2">
      <c r="A352" s="217"/>
      <c r="B352" s="217"/>
      <c r="C352" s="221">
        <v>15</v>
      </c>
      <c r="D352" s="743" t="s">
        <v>852</v>
      </c>
      <c r="E352" s="743" t="s">
        <v>867</v>
      </c>
      <c r="F352" s="808"/>
    </row>
    <row r="353" spans="1:6" s="736" customFormat="1" ht="12.75" x14ac:dyDescent="0.2">
      <c r="A353" s="217"/>
      <c r="B353" s="217"/>
      <c r="C353" s="221">
        <v>16</v>
      </c>
      <c r="D353" s="743" t="s">
        <v>868</v>
      </c>
      <c r="E353" s="743" t="s">
        <v>869</v>
      </c>
      <c r="F353" s="808"/>
    </row>
    <row r="354" spans="1:6" s="736" customFormat="1" ht="12.75" x14ac:dyDescent="0.2">
      <c r="A354" s="217"/>
      <c r="B354" s="217"/>
      <c r="C354" s="221">
        <v>17</v>
      </c>
      <c r="D354" s="743" t="s">
        <v>870</v>
      </c>
      <c r="E354" s="743" t="s">
        <v>871</v>
      </c>
      <c r="F354" s="808"/>
    </row>
    <row r="355" spans="1:6" s="736" customFormat="1" ht="12.75" x14ac:dyDescent="0.2">
      <c r="A355" s="217"/>
      <c r="B355" s="217"/>
      <c r="C355" s="221">
        <v>18</v>
      </c>
      <c r="D355" s="743" t="s">
        <v>872</v>
      </c>
      <c r="E355" s="743" t="s">
        <v>873</v>
      </c>
      <c r="F355" s="808"/>
    </row>
    <row r="356" spans="1:6" s="736" customFormat="1" ht="12.75" x14ac:dyDescent="0.2">
      <c r="A356" s="217"/>
      <c r="B356" s="217"/>
      <c r="C356" s="221">
        <v>19</v>
      </c>
      <c r="D356" s="743" t="s">
        <v>874</v>
      </c>
      <c r="E356" s="743" t="s">
        <v>875</v>
      </c>
      <c r="F356" s="808"/>
    </row>
    <row r="357" spans="1:6" s="736" customFormat="1" ht="12.75" x14ac:dyDescent="0.2">
      <c r="A357" s="217"/>
      <c r="B357" s="217"/>
      <c r="C357" s="221">
        <v>20</v>
      </c>
      <c r="D357" s="743" t="s">
        <v>876</v>
      </c>
      <c r="E357" s="743" t="s">
        <v>877</v>
      </c>
      <c r="F357" s="808"/>
    </row>
    <row r="358" spans="1:6" s="736" customFormat="1" ht="12.75" x14ac:dyDescent="0.2">
      <c r="A358" s="217"/>
      <c r="B358" s="217"/>
      <c r="C358" s="221">
        <v>21</v>
      </c>
      <c r="D358" s="743" t="s">
        <v>573</v>
      </c>
      <c r="E358" s="743" t="s">
        <v>878</v>
      </c>
      <c r="F358" s="808"/>
    </row>
    <row r="359" spans="1:6" s="736" customFormat="1" ht="12.75" x14ac:dyDescent="0.2">
      <c r="A359" s="217"/>
      <c r="B359" s="217"/>
      <c r="C359" s="221">
        <v>22</v>
      </c>
      <c r="D359" s="743" t="s">
        <v>850</v>
      </c>
      <c r="E359" s="743" t="s">
        <v>879</v>
      </c>
      <c r="F359" s="808"/>
    </row>
    <row r="360" spans="1:6" s="736" customFormat="1" ht="12.75" x14ac:dyDescent="0.2">
      <c r="A360" s="217"/>
      <c r="B360" s="217"/>
      <c r="C360" s="221">
        <v>23</v>
      </c>
      <c r="D360" s="743" t="s">
        <v>35</v>
      </c>
      <c r="E360" s="743" t="s">
        <v>880</v>
      </c>
      <c r="F360" s="808"/>
    </row>
    <row r="361" spans="1:6" s="736" customFormat="1" ht="12.75" x14ac:dyDescent="0.2">
      <c r="A361" s="217"/>
      <c r="B361" s="217"/>
      <c r="C361" s="221">
        <v>24</v>
      </c>
      <c r="D361" s="743" t="s">
        <v>881</v>
      </c>
      <c r="E361" s="743" t="s">
        <v>882</v>
      </c>
      <c r="F361" s="808"/>
    </row>
    <row r="362" spans="1:6" s="736" customFormat="1" ht="12.75" x14ac:dyDescent="0.2">
      <c r="A362" s="217"/>
      <c r="B362" s="217"/>
      <c r="C362" s="221">
        <v>25</v>
      </c>
      <c r="D362" s="743" t="s">
        <v>852</v>
      </c>
      <c r="E362" s="743" t="s">
        <v>883</v>
      </c>
      <c r="F362" s="808"/>
    </row>
    <row r="363" spans="1:6" s="736" customFormat="1" ht="12.75" x14ac:dyDescent="0.2">
      <c r="A363" s="217"/>
      <c r="B363" s="217"/>
      <c r="C363" s="221">
        <v>26</v>
      </c>
      <c r="D363" s="743" t="s">
        <v>852</v>
      </c>
      <c r="E363" s="743" t="s">
        <v>884</v>
      </c>
      <c r="F363" s="808"/>
    </row>
    <row r="364" spans="1:6" s="736" customFormat="1" ht="12.75" x14ac:dyDescent="0.2">
      <c r="A364" s="217"/>
      <c r="B364" s="217"/>
      <c r="C364" s="221">
        <v>27</v>
      </c>
      <c r="D364" s="743" t="s">
        <v>852</v>
      </c>
      <c r="E364" s="743" t="s">
        <v>885</v>
      </c>
      <c r="F364" s="808"/>
    </row>
    <row r="365" spans="1:6" s="736" customFormat="1" ht="12.75" x14ac:dyDescent="0.2">
      <c r="A365" s="217"/>
      <c r="B365" s="217"/>
      <c r="C365" s="221">
        <v>28</v>
      </c>
      <c r="D365" s="743" t="s">
        <v>876</v>
      </c>
      <c r="E365" s="743" t="s">
        <v>886</v>
      </c>
      <c r="F365" s="808"/>
    </row>
    <row r="366" spans="1:6" s="736" customFormat="1" ht="12.75" x14ac:dyDescent="0.2">
      <c r="A366" s="217"/>
      <c r="B366" s="217"/>
      <c r="C366" s="221">
        <v>29</v>
      </c>
      <c r="D366" s="743" t="s">
        <v>887</v>
      </c>
      <c r="E366" s="743" t="s">
        <v>888</v>
      </c>
      <c r="F366" s="808"/>
    </row>
    <row r="367" spans="1:6" s="736" customFormat="1" ht="12.75" x14ac:dyDescent="0.2">
      <c r="A367" s="217"/>
      <c r="B367" s="217"/>
      <c r="C367" s="221">
        <v>30</v>
      </c>
      <c r="D367" s="743" t="s">
        <v>876</v>
      </c>
      <c r="E367" s="743" t="s">
        <v>889</v>
      </c>
      <c r="F367" s="808"/>
    </row>
    <row r="368" spans="1:6" s="736" customFormat="1" ht="12.75" x14ac:dyDescent="0.2">
      <c r="A368" s="217"/>
      <c r="B368" s="217"/>
      <c r="C368" s="221">
        <v>31</v>
      </c>
      <c r="D368" s="743" t="s">
        <v>890</v>
      </c>
      <c r="E368" s="743" t="s">
        <v>891</v>
      </c>
      <c r="F368" s="808"/>
    </row>
    <row r="369" spans="1:6" s="736" customFormat="1" ht="12.75" x14ac:dyDescent="0.2">
      <c r="A369" s="217"/>
      <c r="B369" s="217"/>
      <c r="C369" s="221">
        <v>32</v>
      </c>
      <c r="D369" s="743"/>
      <c r="E369" s="743" t="s">
        <v>892</v>
      </c>
      <c r="F369" s="808"/>
    </row>
    <row r="370" spans="1:6" s="736" customFormat="1" ht="12.75" x14ac:dyDescent="0.2">
      <c r="A370" s="217"/>
      <c r="B370" s="217"/>
      <c r="C370" s="221">
        <v>33</v>
      </c>
      <c r="D370" s="743" t="s">
        <v>850</v>
      </c>
      <c r="E370" s="743" t="s">
        <v>893</v>
      </c>
      <c r="F370" s="808"/>
    </row>
    <row r="371" spans="1:6" s="736" customFormat="1" ht="12.75" x14ac:dyDescent="0.2">
      <c r="A371" s="217"/>
      <c r="B371" s="217"/>
      <c r="C371" s="221">
        <v>34</v>
      </c>
      <c r="D371" s="743" t="s">
        <v>894</v>
      </c>
      <c r="E371" s="743" t="s">
        <v>895</v>
      </c>
      <c r="F371" s="808"/>
    </row>
    <row r="372" spans="1:6" s="736" customFormat="1" ht="12.75" x14ac:dyDescent="0.2">
      <c r="A372" s="217"/>
      <c r="B372" s="217"/>
      <c r="C372" s="221">
        <v>35</v>
      </c>
      <c r="D372" s="743" t="s">
        <v>35</v>
      </c>
      <c r="E372" s="743" t="s">
        <v>496</v>
      </c>
      <c r="F372" s="808"/>
    </row>
    <row r="373" spans="1:6" s="736" customFormat="1" ht="12.75" x14ac:dyDescent="0.2">
      <c r="A373" s="217"/>
      <c r="B373" s="217"/>
      <c r="C373" s="221">
        <v>36</v>
      </c>
      <c r="D373" s="743" t="s">
        <v>896</v>
      </c>
      <c r="E373" s="743" t="s">
        <v>897</v>
      </c>
      <c r="F373" s="808"/>
    </row>
    <row r="374" spans="1:6" s="736" customFormat="1" ht="12.75" x14ac:dyDescent="0.2">
      <c r="A374" s="217"/>
      <c r="B374" s="217"/>
      <c r="C374" s="221">
        <v>37</v>
      </c>
      <c r="D374" s="743" t="s">
        <v>850</v>
      </c>
      <c r="E374" s="743" t="s">
        <v>898</v>
      </c>
      <c r="F374" s="808"/>
    </row>
    <row r="375" spans="1:6" s="736" customFormat="1" ht="12.75" x14ac:dyDescent="0.2">
      <c r="A375" s="217"/>
      <c r="B375" s="217"/>
      <c r="C375" s="221">
        <v>38</v>
      </c>
      <c r="D375" s="743" t="s">
        <v>37</v>
      </c>
      <c r="E375" s="743" t="s">
        <v>814</v>
      </c>
      <c r="F375" s="808"/>
    </row>
    <row r="376" spans="1:6" s="736" customFormat="1" ht="12.75" x14ac:dyDescent="0.2">
      <c r="A376" s="217"/>
      <c r="B376" s="217"/>
      <c r="C376" s="221">
        <v>39</v>
      </c>
      <c r="D376" s="743" t="s">
        <v>850</v>
      </c>
      <c r="E376" s="743" t="s">
        <v>899</v>
      </c>
      <c r="F376" s="808"/>
    </row>
    <row r="377" spans="1:6" s="736" customFormat="1" ht="12.75" x14ac:dyDescent="0.2">
      <c r="A377" s="217"/>
      <c r="B377" s="217"/>
      <c r="C377" s="221">
        <v>40</v>
      </c>
      <c r="D377" s="743" t="s">
        <v>850</v>
      </c>
      <c r="E377" s="743" t="s">
        <v>814</v>
      </c>
      <c r="F377" s="808"/>
    </row>
    <row r="378" spans="1:6" s="736" customFormat="1" ht="12.75" x14ac:dyDescent="0.2">
      <c r="A378" s="217"/>
      <c r="B378" s="217"/>
      <c r="C378" s="221">
        <v>41</v>
      </c>
      <c r="D378" s="743" t="s">
        <v>850</v>
      </c>
      <c r="E378" s="743" t="s">
        <v>900</v>
      </c>
      <c r="F378" s="808"/>
    </row>
    <row r="379" spans="1:6" s="736" customFormat="1" ht="12.75" x14ac:dyDescent="0.2">
      <c r="A379" s="217"/>
      <c r="B379" s="217"/>
      <c r="C379" s="221">
        <v>42</v>
      </c>
      <c r="D379" s="743" t="s">
        <v>901</v>
      </c>
      <c r="E379" s="743" t="s">
        <v>902</v>
      </c>
      <c r="F379" s="808"/>
    </row>
    <row r="380" spans="1:6" ht="12.75" x14ac:dyDescent="0.2">
      <c r="A380" s="217"/>
      <c r="B380" s="217"/>
      <c r="C380" s="221">
        <v>43</v>
      </c>
      <c r="D380" s="743" t="s">
        <v>903</v>
      </c>
      <c r="E380" s="743" t="s">
        <v>904</v>
      </c>
      <c r="F380" s="808"/>
    </row>
    <row r="381" spans="1:6" ht="12.75" x14ac:dyDescent="0.2">
      <c r="A381" s="217"/>
      <c r="B381" s="217"/>
      <c r="C381" s="221">
        <v>44</v>
      </c>
      <c r="D381" s="743"/>
      <c r="E381" s="743" t="s">
        <v>528</v>
      </c>
      <c r="F381" s="808"/>
    </row>
    <row r="382" spans="1:6" ht="12.75" x14ac:dyDescent="0.2">
      <c r="A382" s="217"/>
      <c r="B382" s="217"/>
      <c r="C382" s="221">
        <v>45</v>
      </c>
      <c r="D382" s="743" t="s">
        <v>905</v>
      </c>
      <c r="E382" s="743" t="s">
        <v>906</v>
      </c>
      <c r="F382" s="808"/>
    </row>
    <row r="383" spans="1:6" ht="12.75" x14ac:dyDescent="0.2">
      <c r="A383" s="217"/>
      <c r="B383" s="217"/>
      <c r="C383" s="221">
        <v>46</v>
      </c>
      <c r="D383" s="743" t="s">
        <v>907</v>
      </c>
      <c r="E383" s="743" t="s">
        <v>908</v>
      </c>
      <c r="F383" s="808"/>
    </row>
    <row r="384" spans="1:6" ht="12.75" x14ac:dyDescent="0.2">
      <c r="A384" s="217"/>
      <c r="B384" s="217"/>
      <c r="C384" s="221">
        <v>47</v>
      </c>
      <c r="D384" s="743" t="s">
        <v>850</v>
      </c>
      <c r="E384" s="743" t="s">
        <v>909</v>
      </c>
      <c r="F384" s="808"/>
    </row>
    <row r="385" spans="1:6" ht="12.75" x14ac:dyDescent="0.2">
      <c r="A385" s="217"/>
      <c r="B385" s="217"/>
      <c r="C385" s="221">
        <v>48</v>
      </c>
      <c r="D385" s="743" t="s">
        <v>852</v>
      </c>
      <c r="E385" s="743" t="s">
        <v>910</v>
      </c>
      <c r="F385" s="808"/>
    </row>
    <row r="386" spans="1:6" ht="12.75" x14ac:dyDescent="0.2">
      <c r="A386" s="217"/>
      <c r="B386" s="217"/>
      <c r="C386" s="221">
        <v>49</v>
      </c>
      <c r="D386" s="743" t="s">
        <v>911</v>
      </c>
      <c r="E386" s="743" t="s">
        <v>912</v>
      </c>
      <c r="F386" s="808"/>
    </row>
    <row r="387" spans="1:6" ht="12.75" x14ac:dyDescent="0.2">
      <c r="A387" s="217"/>
      <c r="B387" s="217"/>
      <c r="C387" s="221">
        <v>50</v>
      </c>
      <c r="D387" s="743" t="s">
        <v>913</v>
      </c>
      <c r="E387" s="743" t="s">
        <v>914</v>
      </c>
      <c r="F387" s="808"/>
    </row>
    <row r="388" spans="1:6" ht="12.75" x14ac:dyDescent="0.2">
      <c r="A388" s="217"/>
      <c r="B388" s="217"/>
      <c r="C388" s="221">
        <v>51</v>
      </c>
      <c r="D388" s="743" t="s">
        <v>915</v>
      </c>
      <c r="E388" s="743" t="s">
        <v>916</v>
      </c>
      <c r="F388" s="808"/>
    </row>
    <row r="389" spans="1:6" ht="25.5" x14ac:dyDescent="0.2">
      <c r="A389" s="217"/>
      <c r="B389" s="217"/>
      <c r="C389" s="221">
        <v>52</v>
      </c>
      <c r="D389" s="743"/>
      <c r="E389" s="743" t="s">
        <v>917</v>
      </c>
      <c r="F389" s="808"/>
    </row>
    <row r="390" spans="1:6" ht="12.75" x14ac:dyDescent="0.2">
      <c r="A390" s="217"/>
      <c r="B390" s="217"/>
      <c r="C390" s="221">
        <v>53</v>
      </c>
      <c r="D390" s="743" t="s">
        <v>868</v>
      </c>
      <c r="E390" s="743" t="s">
        <v>918</v>
      </c>
      <c r="F390" s="808"/>
    </row>
    <row r="391" spans="1:6" ht="12.75" x14ac:dyDescent="0.2">
      <c r="A391" s="217"/>
      <c r="B391" s="217"/>
      <c r="C391" s="221">
        <v>54</v>
      </c>
      <c r="D391" s="743" t="s">
        <v>852</v>
      </c>
      <c r="E391" s="743" t="s">
        <v>496</v>
      </c>
      <c r="F391" s="808"/>
    </row>
    <row r="392" spans="1:6" ht="12.75" x14ac:dyDescent="0.2">
      <c r="A392" s="217"/>
      <c r="B392" s="217"/>
      <c r="C392" s="221">
        <v>55</v>
      </c>
      <c r="D392" s="743" t="s">
        <v>919</v>
      </c>
      <c r="E392" s="743" t="s">
        <v>920</v>
      </c>
      <c r="F392" s="808"/>
    </row>
    <row r="393" spans="1:6" ht="12.75" x14ac:dyDescent="0.2">
      <c r="A393" s="217"/>
      <c r="B393" s="217"/>
      <c r="C393" s="221">
        <v>56</v>
      </c>
      <c r="D393" s="743" t="s">
        <v>921</v>
      </c>
      <c r="E393" s="743" t="s">
        <v>922</v>
      </c>
      <c r="F393" s="808"/>
    </row>
    <row r="394" spans="1:6" ht="12.75" x14ac:dyDescent="0.2">
      <c r="A394" s="217"/>
      <c r="B394" s="217"/>
      <c r="C394" s="221">
        <v>57</v>
      </c>
      <c r="D394" s="743" t="s">
        <v>923</v>
      </c>
      <c r="E394" s="743" t="s">
        <v>924</v>
      </c>
      <c r="F394" s="808"/>
    </row>
    <row r="395" spans="1:6" ht="12.75" x14ac:dyDescent="0.2">
      <c r="A395" s="217"/>
      <c r="B395" s="217"/>
      <c r="C395" s="221">
        <v>58</v>
      </c>
      <c r="D395" s="743" t="s">
        <v>925</v>
      </c>
      <c r="E395" s="743" t="s">
        <v>926</v>
      </c>
      <c r="F395" s="808"/>
    </row>
    <row r="396" spans="1:6" ht="12.75" x14ac:dyDescent="0.2">
      <c r="A396" s="217"/>
      <c r="B396" s="217"/>
      <c r="C396" s="221">
        <v>59</v>
      </c>
      <c r="D396" s="743" t="s">
        <v>927</v>
      </c>
      <c r="E396" s="743" t="s">
        <v>893</v>
      </c>
      <c r="F396" s="808"/>
    </row>
    <row r="397" spans="1:6" ht="12.75" x14ac:dyDescent="0.2">
      <c r="A397" s="217"/>
      <c r="B397" s="217"/>
      <c r="C397" s="221"/>
      <c r="D397" s="808"/>
      <c r="E397" s="808"/>
      <c r="F397" s="808"/>
    </row>
    <row r="398" spans="1:6" ht="15" x14ac:dyDescent="0.3">
      <c r="A398" s="217"/>
      <c r="B398" s="217"/>
      <c r="C398" s="1083" t="s">
        <v>265</v>
      </c>
      <c r="D398" s="1086"/>
      <c r="E398" s="219"/>
      <c r="F398" s="219"/>
    </row>
    <row r="399" spans="1:6" s="736" customFormat="1" ht="12.75" x14ac:dyDescent="0.2">
      <c r="A399" s="217"/>
      <c r="B399" s="217"/>
      <c r="C399" s="217"/>
      <c r="D399" s="218"/>
      <c r="E399" s="218"/>
      <c r="F399" s="218"/>
    </row>
    <row r="400" spans="1:6" s="736" customFormat="1" ht="25.5" x14ac:dyDescent="0.2">
      <c r="A400" s="217"/>
      <c r="B400" s="217"/>
      <c r="C400" s="220" t="s">
        <v>274</v>
      </c>
      <c r="D400" s="806" t="s">
        <v>276</v>
      </c>
      <c r="E400" s="806" t="s">
        <v>277</v>
      </c>
      <c r="F400" s="218"/>
    </row>
    <row r="401" spans="1:6" s="487" customFormat="1" ht="12.75" x14ac:dyDescent="0.2">
      <c r="A401" s="217"/>
      <c r="B401" s="217"/>
      <c r="C401" s="744">
        <v>1</v>
      </c>
      <c r="D401" s="742"/>
      <c r="E401" s="742" t="s">
        <v>928</v>
      </c>
      <c r="F401" s="218"/>
    </row>
    <row r="402" spans="1:6" s="487" customFormat="1" ht="12.75" x14ac:dyDescent="0.2">
      <c r="A402" s="217"/>
      <c r="B402" s="217"/>
      <c r="C402" s="217"/>
      <c r="D402" s="217"/>
      <c r="E402" s="218"/>
      <c r="F402" s="218"/>
    </row>
    <row r="403" spans="1:6" s="487" customFormat="1" ht="31.5" customHeight="1" x14ac:dyDescent="0.2">
      <c r="A403" s="1081" t="s">
        <v>464</v>
      </c>
      <c r="B403" s="1081"/>
      <c r="C403" s="1081"/>
      <c r="D403" s="1081"/>
      <c r="E403" s="1081"/>
      <c r="F403" s="218"/>
    </row>
    <row r="404" spans="1:6" s="487" customFormat="1" ht="12.75" x14ac:dyDescent="0.2">
      <c r="A404" s="217"/>
      <c r="B404" s="217"/>
      <c r="C404" s="217"/>
      <c r="D404" s="217"/>
      <c r="E404" s="218"/>
      <c r="F404" s="218"/>
    </row>
    <row r="405" spans="1:6" ht="15" x14ac:dyDescent="0.2">
      <c r="A405" s="1079" t="s">
        <v>1005</v>
      </c>
      <c r="B405" s="1080"/>
      <c r="C405" s="1080"/>
      <c r="D405" s="1080"/>
      <c r="E405" s="1080"/>
      <c r="F405" s="808"/>
    </row>
    <row r="406" spans="1:6" ht="12.75" x14ac:dyDescent="0.2">
      <c r="A406" s="217"/>
      <c r="B406" s="217"/>
      <c r="C406" s="217"/>
      <c r="D406" s="218"/>
      <c r="E406" s="218"/>
      <c r="F406" s="218"/>
    </row>
    <row r="407" spans="1:6" ht="15" x14ac:dyDescent="0.3">
      <c r="A407" s="217"/>
      <c r="B407" s="1083" t="s">
        <v>358</v>
      </c>
      <c r="C407" s="1086"/>
      <c r="D407" s="1086"/>
      <c r="E407" s="219"/>
      <c r="F407" s="219"/>
    </row>
    <row r="408" spans="1:6" ht="12.75" x14ac:dyDescent="0.2">
      <c r="A408" s="217"/>
      <c r="B408" s="219"/>
      <c r="C408" s="219"/>
      <c r="D408" s="222"/>
      <c r="E408" s="222"/>
      <c r="F408" s="222"/>
    </row>
    <row r="409" spans="1:6" ht="14.25" x14ac:dyDescent="0.2">
      <c r="A409" s="217"/>
      <c r="B409" s="219"/>
      <c r="C409" s="1084" t="s">
        <v>275</v>
      </c>
      <c r="D409" s="1084"/>
      <c r="E409" s="222"/>
      <c r="F409" s="222"/>
    </row>
    <row r="410" spans="1:6" ht="12.75" x14ac:dyDescent="0.2">
      <c r="A410" s="217"/>
      <c r="B410" s="217"/>
      <c r="C410" s="217"/>
      <c r="D410" s="218"/>
      <c r="E410" s="218"/>
      <c r="F410" s="218"/>
    </row>
    <row r="411" spans="1:6" s="736" customFormat="1" ht="12.75" x14ac:dyDescent="0.2">
      <c r="A411" s="217"/>
      <c r="B411" s="217"/>
      <c r="C411" s="217"/>
      <c r="D411" s="217" t="s">
        <v>287</v>
      </c>
      <c r="E411" s="218"/>
      <c r="F411" s="218"/>
    </row>
    <row r="412" spans="1:6" ht="12.75" x14ac:dyDescent="0.2">
      <c r="A412" s="217"/>
      <c r="B412" s="217"/>
      <c r="C412" s="221"/>
      <c r="D412" s="808"/>
      <c r="E412" s="808"/>
      <c r="F412" s="808"/>
    </row>
    <row r="413" spans="1:6" ht="15" x14ac:dyDescent="0.3">
      <c r="A413" s="217"/>
      <c r="B413" s="217"/>
      <c r="C413" s="1083" t="s">
        <v>265</v>
      </c>
      <c r="D413" s="1086"/>
      <c r="E413" s="808"/>
      <c r="F413" s="808"/>
    </row>
    <row r="414" spans="1:6" ht="12.75" x14ac:dyDescent="0.2">
      <c r="A414" s="217"/>
      <c r="B414" s="217"/>
      <c r="C414" s="219"/>
      <c r="D414" s="219"/>
      <c r="E414" s="808"/>
      <c r="F414" s="808"/>
    </row>
    <row r="415" spans="1:6" s="736" customFormat="1" ht="12.75" x14ac:dyDescent="0.2">
      <c r="A415" s="217"/>
      <c r="B415" s="217"/>
      <c r="C415" s="219"/>
      <c r="D415" s="217" t="s">
        <v>287</v>
      </c>
      <c r="E415" s="808"/>
      <c r="F415" s="808"/>
    </row>
    <row r="416" spans="1:6" ht="12.75" x14ac:dyDescent="0.2">
      <c r="A416" s="217"/>
      <c r="B416" s="217"/>
      <c r="C416" s="219"/>
      <c r="D416" s="217"/>
      <c r="E416" s="808"/>
      <c r="F416" s="808"/>
    </row>
    <row r="417" spans="1:6" ht="12.75" x14ac:dyDescent="0.2">
      <c r="A417" s="217"/>
      <c r="B417" s="217"/>
      <c r="C417" s="219"/>
      <c r="D417" s="217"/>
      <c r="E417" s="808"/>
      <c r="F417" s="808"/>
    </row>
    <row r="418" spans="1:6" ht="15" x14ac:dyDescent="0.3">
      <c r="A418" s="217"/>
      <c r="B418" s="1083" t="s">
        <v>288</v>
      </c>
      <c r="C418" s="1086"/>
      <c r="D418" s="1086"/>
      <c r="E418" s="808"/>
      <c r="F418" s="808"/>
    </row>
    <row r="419" spans="1:6" ht="12.75" x14ac:dyDescent="0.2">
      <c r="A419" s="217"/>
      <c r="B419" s="217"/>
      <c r="C419" s="221"/>
      <c r="D419" s="809"/>
      <c r="E419" s="808"/>
      <c r="F419" s="808"/>
    </row>
    <row r="420" spans="1:6" ht="14.25" x14ac:dyDescent="0.2">
      <c r="A420" s="217"/>
      <c r="B420" s="217"/>
      <c r="C420" s="1085" t="s">
        <v>275</v>
      </c>
      <c r="D420" s="1085"/>
      <c r="E420" s="808"/>
      <c r="F420" s="808"/>
    </row>
    <row r="421" spans="1:6" ht="12.75" x14ac:dyDescent="0.2">
      <c r="A421" s="217"/>
      <c r="B421" s="217"/>
      <c r="C421" s="217"/>
      <c r="D421" s="218"/>
      <c r="E421" s="808"/>
      <c r="F421" s="808"/>
    </row>
    <row r="422" spans="1:6" s="736" customFormat="1" ht="12.75" x14ac:dyDescent="0.2">
      <c r="A422" s="217"/>
      <c r="B422" s="217"/>
      <c r="C422" s="217"/>
      <c r="D422" s="217" t="s">
        <v>287</v>
      </c>
      <c r="E422" s="808"/>
      <c r="F422" s="808"/>
    </row>
    <row r="423" spans="1:6" ht="12.75" x14ac:dyDescent="0.2">
      <c r="A423" s="217"/>
      <c r="B423" s="217"/>
      <c r="C423" s="221"/>
      <c r="D423" s="809"/>
      <c r="E423" s="808"/>
      <c r="F423" s="808"/>
    </row>
    <row r="424" spans="1:6" ht="15" x14ac:dyDescent="0.3">
      <c r="A424" s="217"/>
      <c r="B424" s="217"/>
      <c r="C424" s="1083" t="s">
        <v>265</v>
      </c>
      <c r="D424" s="1086"/>
      <c r="E424" s="808"/>
      <c r="F424" s="808"/>
    </row>
    <row r="425" spans="1:6" ht="12.75" x14ac:dyDescent="0.2">
      <c r="A425" s="217"/>
      <c r="B425" s="217"/>
      <c r="C425" s="219"/>
      <c r="D425" s="219"/>
      <c r="E425" s="808"/>
      <c r="F425" s="808"/>
    </row>
    <row r="426" spans="1:6" ht="12.75" x14ac:dyDescent="0.2">
      <c r="A426" s="217"/>
      <c r="B426" s="217"/>
      <c r="C426" s="219"/>
      <c r="D426" s="217" t="s">
        <v>287</v>
      </c>
      <c r="E426" s="808"/>
      <c r="F426" s="808"/>
    </row>
    <row r="427" spans="1:6" ht="12.75" x14ac:dyDescent="0.2">
      <c r="A427" s="217"/>
      <c r="B427" s="217"/>
      <c r="C427" s="219"/>
      <c r="D427" s="217"/>
      <c r="E427" s="808"/>
      <c r="F427" s="808"/>
    </row>
    <row r="428" spans="1:6" ht="12.75" x14ac:dyDescent="0.2">
      <c r="A428" s="217"/>
      <c r="B428" s="217"/>
      <c r="C428" s="217"/>
      <c r="D428" s="218"/>
      <c r="E428" s="218"/>
      <c r="F428" s="218"/>
    </row>
    <row r="429" spans="1:6" ht="12.75" x14ac:dyDescent="0.2">
      <c r="A429" s="223"/>
      <c r="B429" s="223"/>
      <c r="C429" s="223"/>
      <c r="D429" s="224"/>
      <c r="E429" s="224"/>
      <c r="F429" s="398"/>
    </row>
    <row r="431" spans="1:6" ht="10.5" customHeight="1" x14ac:dyDescent="0.2">
      <c r="A431" s="1046" t="s">
        <v>202</v>
      </c>
      <c r="B431" s="1046"/>
      <c r="C431" s="1046"/>
    </row>
    <row r="432" spans="1:6" ht="10.5" customHeight="1" x14ac:dyDescent="0.2">
      <c r="A432" s="1057" t="s">
        <v>269</v>
      </c>
      <c r="B432" s="1057"/>
      <c r="C432" s="1057"/>
      <c r="D432" s="1057"/>
      <c r="E432" s="1057"/>
      <c r="F432" s="367"/>
    </row>
    <row r="433" spans="1:4" ht="10.5" customHeight="1" x14ac:dyDescent="0.2">
      <c r="A433" s="1009" t="s">
        <v>994</v>
      </c>
      <c r="B433" s="1057"/>
      <c r="C433" s="1057"/>
      <c r="D433" s="1057"/>
    </row>
    <row r="434" spans="1:4" ht="10.5" customHeight="1" x14ac:dyDescent="0.2">
      <c r="A434" s="167"/>
      <c r="B434" s="167"/>
      <c r="C434" s="167"/>
    </row>
    <row r="435" spans="1:4" ht="10.5" customHeight="1" x14ac:dyDescent="0.2">
      <c r="A435" s="1052" t="s">
        <v>433</v>
      </c>
      <c r="B435" s="1053"/>
      <c r="C435" s="1053"/>
      <c r="D435" s="1053"/>
    </row>
    <row r="443" spans="1:4" ht="12.75" x14ac:dyDescent="0.2">
      <c r="A443" s="217"/>
      <c r="B443" s="219"/>
      <c r="C443" s="221"/>
      <c r="D443" s="809"/>
    </row>
    <row r="444" spans="1:4" ht="12.75" x14ac:dyDescent="0.2">
      <c r="A444" s="217"/>
      <c r="B444" s="217"/>
      <c r="C444" s="221"/>
      <c r="D444" s="809"/>
    </row>
    <row r="445" spans="1:4" ht="12.75" x14ac:dyDescent="0.2">
      <c r="A445" s="217"/>
      <c r="B445" s="217"/>
      <c r="C445" s="225"/>
      <c r="D445" s="217"/>
    </row>
    <row r="446" spans="1:4" ht="12.75" x14ac:dyDescent="0.2">
      <c r="A446" s="217"/>
      <c r="B446" s="217"/>
      <c r="C446" s="217"/>
      <c r="D446" s="218"/>
    </row>
    <row r="447" spans="1:4" ht="12.75" x14ac:dyDescent="0.2">
      <c r="A447" s="217"/>
      <c r="B447" s="217"/>
      <c r="C447" s="217"/>
      <c r="D447" s="217"/>
    </row>
    <row r="448" spans="1:4" ht="12.75" x14ac:dyDescent="0.2">
      <c r="A448" s="217"/>
      <c r="B448" s="217"/>
      <c r="C448" s="221"/>
      <c r="D448" s="809"/>
    </row>
    <row r="449" spans="1:4" ht="12.75" x14ac:dyDescent="0.2">
      <c r="A449" s="217"/>
      <c r="B449" s="217"/>
      <c r="C449" s="219"/>
      <c r="D449" s="219"/>
    </row>
    <row r="450" spans="1:4" ht="12.75" x14ac:dyDescent="0.2">
      <c r="A450" s="217"/>
      <c r="B450" s="217"/>
      <c r="C450" s="219"/>
      <c r="D450" s="219"/>
    </row>
    <row r="451" spans="1:4" ht="12.75" x14ac:dyDescent="0.2">
      <c r="A451" s="217"/>
      <c r="B451" s="217"/>
      <c r="C451" s="219"/>
      <c r="D451" s="217"/>
    </row>
  </sheetData>
  <mergeCells count="31">
    <mergeCell ref="A295:E295"/>
    <mergeCell ref="A297:E297"/>
    <mergeCell ref="A329:E329"/>
    <mergeCell ref="C398:D398"/>
    <mergeCell ref="C335:D335"/>
    <mergeCell ref="B333:D333"/>
    <mergeCell ref="C424:D424"/>
    <mergeCell ref="A432:E432"/>
    <mergeCell ref="A433:D433"/>
    <mergeCell ref="A435:D435"/>
    <mergeCell ref="B407:D407"/>
    <mergeCell ref="C409:D409"/>
    <mergeCell ref="C413:D413"/>
    <mergeCell ref="B418:D418"/>
    <mergeCell ref="C420:D420"/>
    <mergeCell ref="A405:E405"/>
    <mergeCell ref="A403:E403"/>
    <mergeCell ref="G1:I1"/>
    <mergeCell ref="A1:E1"/>
    <mergeCell ref="A431:C431"/>
    <mergeCell ref="A4:E4"/>
    <mergeCell ref="B6:D6"/>
    <mergeCell ref="C8:D8"/>
    <mergeCell ref="C285:D285"/>
    <mergeCell ref="B299:D299"/>
    <mergeCell ref="C301:D301"/>
    <mergeCell ref="C312:D312"/>
    <mergeCell ref="B317:D317"/>
    <mergeCell ref="C319:D319"/>
    <mergeCell ref="C324:D324"/>
    <mergeCell ref="A331:E331"/>
  </mergeCells>
  <hyperlinks>
    <hyperlink ref="G1:I1" location="Contents!A1" display="Back to contents"/>
  </hyperlinks>
  <pageMargins left="0.70866141732283472" right="0.70866141732283472" top="0.74803149606299213" bottom="0.74803149606299213" header="0.31496062992125984" footer="0.31496062992125984"/>
  <pageSetup paperSize="9" scale="70" fitToWidth="0" fitToHeight="0" orientation="landscape" r:id="rId1"/>
  <rowBreaks count="7" manualBreakCount="7">
    <brk id="55" max="5" man="1"/>
    <brk id="118" max="5" man="1"/>
    <brk id="175" max="5" man="1"/>
    <brk id="233" max="5" man="1"/>
    <brk id="284" max="5" man="1"/>
    <brk id="328" max="5" man="1"/>
    <brk id="385" max="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2"/>
  <sheetViews>
    <sheetView showGridLines="0" workbookViewId="0">
      <selection sqref="A1:N1"/>
    </sheetView>
  </sheetViews>
  <sheetFormatPr defaultRowHeight="11.25" x14ac:dyDescent="0.2"/>
  <cols>
    <col min="1" max="2" width="2.83203125" style="168" customWidth="1"/>
    <col min="3" max="3" width="56.33203125" style="168" customWidth="1"/>
    <col min="4" max="20" width="6.33203125" style="168" customWidth="1"/>
    <col min="21" max="16384" width="9.33203125" style="168"/>
  </cols>
  <sheetData>
    <row r="1" spans="1:24" ht="33.75" customHeight="1" x14ac:dyDescent="0.25">
      <c r="A1" s="1037" t="s">
        <v>1061</v>
      </c>
      <c r="B1" s="1037"/>
      <c r="C1" s="1037"/>
      <c r="D1" s="1037"/>
      <c r="E1" s="1037"/>
      <c r="F1" s="1037"/>
      <c r="G1" s="1037"/>
      <c r="H1" s="1037"/>
      <c r="I1" s="1037"/>
      <c r="J1" s="1037"/>
      <c r="K1" s="1037"/>
      <c r="L1" s="1037"/>
      <c r="M1" s="1037"/>
      <c r="N1" s="1037"/>
      <c r="O1" s="1037"/>
      <c r="P1" s="1037"/>
      <c r="Q1" s="1037"/>
      <c r="R1" s="1037"/>
      <c r="S1" s="546"/>
      <c r="T1" s="682"/>
      <c r="V1" s="1090" t="s">
        <v>350</v>
      </c>
      <c r="W1" s="1090"/>
      <c r="X1" s="1090"/>
    </row>
    <row r="2" spans="1:24" ht="16.5" thickBot="1" x14ac:dyDescent="0.25">
      <c r="A2" s="259" t="s">
        <v>229</v>
      </c>
      <c r="B2" s="259"/>
      <c r="C2" s="259"/>
      <c r="D2" s="260"/>
      <c r="E2" s="260"/>
      <c r="F2" s="260"/>
      <c r="G2" s="260"/>
      <c r="H2" s="260"/>
      <c r="I2" s="260"/>
      <c r="J2" s="260"/>
      <c r="K2" s="260"/>
      <c r="L2" s="260"/>
      <c r="M2" s="260"/>
      <c r="N2" s="260"/>
    </row>
    <row r="3" spans="1:24" ht="15.75" x14ac:dyDescent="0.25">
      <c r="A3" s="258"/>
      <c r="B3" s="258"/>
      <c r="C3" s="258"/>
      <c r="D3" s="1087">
        <v>2000</v>
      </c>
      <c r="E3" s="1027">
        <v>2001</v>
      </c>
      <c r="F3" s="1087">
        <v>2002</v>
      </c>
      <c r="G3" s="1027">
        <v>2003</v>
      </c>
      <c r="H3" s="1087">
        <v>2004</v>
      </c>
      <c r="I3" s="1027">
        <v>2005</v>
      </c>
      <c r="J3" s="1087">
        <v>2006</v>
      </c>
      <c r="K3" s="1027">
        <v>2007</v>
      </c>
      <c r="L3" s="1087">
        <v>2008</v>
      </c>
      <c r="M3" s="1027">
        <v>2009</v>
      </c>
      <c r="N3" s="1087">
        <v>2010</v>
      </c>
      <c r="O3" s="1027">
        <v>2011</v>
      </c>
      <c r="P3" s="1087">
        <v>2012</v>
      </c>
      <c r="Q3" s="1027">
        <v>2013</v>
      </c>
      <c r="R3" s="1087">
        <v>2014</v>
      </c>
      <c r="S3" s="1087">
        <v>2015</v>
      </c>
      <c r="T3" s="1087">
        <v>2016</v>
      </c>
    </row>
    <row r="4" spans="1:24" s="169" customFormat="1" ht="12.75" x14ac:dyDescent="0.2">
      <c r="A4" s="1074"/>
      <c r="B4" s="1074"/>
      <c r="C4" s="1074"/>
      <c r="D4" s="1088"/>
      <c r="E4" s="1028"/>
      <c r="F4" s="1088"/>
      <c r="G4" s="1028"/>
      <c r="H4" s="1088"/>
      <c r="I4" s="1028"/>
      <c r="J4" s="1088"/>
      <c r="K4" s="1028"/>
      <c r="L4" s="1088"/>
      <c r="M4" s="1028"/>
      <c r="N4" s="1088"/>
      <c r="O4" s="1028"/>
      <c r="P4" s="1088"/>
      <c r="Q4" s="1028"/>
      <c r="R4" s="1088"/>
      <c r="S4" s="1088"/>
      <c r="T4" s="1088"/>
    </row>
    <row r="5" spans="1:24" s="169" customFormat="1" ht="12.75" x14ac:dyDescent="0.2">
      <c r="A5" s="257"/>
      <c r="B5" s="257"/>
      <c r="C5" s="257"/>
      <c r="D5" s="1089"/>
      <c r="E5" s="1029"/>
      <c r="F5" s="1089"/>
      <c r="G5" s="1029"/>
      <c r="H5" s="1089"/>
      <c r="I5" s="1029"/>
      <c r="J5" s="1089"/>
      <c r="K5" s="1029"/>
      <c r="L5" s="1089"/>
      <c r="M5" s="1029"/>
      <c r="N5" s="1089"/>
      <c r="O5" s="1029"/>
      <c r="P5" s="1089"/>
      <c r="Q5" s="1029"/>
      <c r="R5" s="1089"/>
      <c r="S5" s="1089"/>
      <c r="T5" s="1089"/>
    </row>
    <row r="6" spans="1:24" s="169" customFormat="1" ht="12.75" x14ac:dyDescent="0.2">
      <c r="A6" s="170"/>
      <c r="B6" s="170"/>
      <c r="C6" s="170"/>
      <c r="D6" s="171"/>
      <c r="E6" s="171"/>
      <c r="F6" s="171"/>
      <c r="G6" s="171"/>
      <c r="H6" s="171"/>
      <c r="I6" s="171"/>
      <c r="J6" s="122"/>
      <c r="K6" s="122"/>
      <c r="L6" s="97"/>
      <c r="M6" s="97"/>
    </row>
    <row r="7" spans="1:24" s="169" customFormat="1" ht="15.75" customHeight="1" x14ac:dyDescent="0.2">
      <c r="A7" s="1040" t="s">
        <v>364</v>
      </c>
      <c r="B7" s="1040"/>
      <c r="C7" s="1040"/>
      <c r="D7" s="139">
        <v>293</v>
      </c>
      <c r="E7" s="139">
        <v>339</v>
      </c>
      <c r="F7" s="139">
        <v>388</v>
      </c>
      <c r="G7" s="139">
        <v>330</v>
      </c>
      <c r="H7" s="139">
        <v>365</v>
      </c>
      <c r="I7" s="139">
        <v>346</v>
      </c>
      <c r="J7" s="139">
        <v>430</v>
      </c>
      <c r="K7" s="139">
        <v>474</v>
      </c>
      <c r="L7" s="121">
        <v>590</v>
      </c>
      <c r="M7" s="121">
        <v>570</v>
      </c>
      <c r="N7" s="169">
        <v>512</v>
      </c>
      <c r="O7" s="169">
        <v>606</v>
      </c>
      <c r="P7" s="169">
        <v>604</v>
      </c>
      <c r="Q7" s="169">
        <v>557</v>
      </c>
      <c r="R7" s="169">
        <v>620</v>
      </c>
      <c r="S7" s="169">
        <v>707</v>
      </c>
      <c r="T7" s="169">
        <v>868</v>
      </c>
    </row>
    <row r="8" spans="1:24" s="169" customFormat="1" ht="15.75" customHeight="1" x14ac:dyDescent="0.2">
      <c r="A8" s="341"/>
      <c r="B8" s="341"/>
      <c r="C8" s="341"/>
      <c r="D8" s="139"/>
      <c r="E8" s="139"/>
      <c r="F8" s="139"/>
      <c r="G8" s="139"/>
      <c r="H8" s="139"/>
      <c r="I8" s="139"/>
      <c r="J8" s="139"/>
      <c r="K8" s="139"/>
      <c r="L8" s="121"/>
      <c r="M8" s="121"/>
      <c r="Q8" s="149"/>
    </row>
    <row r="9" spans="1:24" s="169" customFormat="1" ht="15.75" customHeight="1" x14ac:dyDescent="0.2">
      <c r="A9" s="1040" t="s">
        <v>363</v>
      </c>
      <c r="B9" s="1040"/>
      <c r="C9" s="1040"/>
      <c r="D9" s="139">
        <v>292</v>
      </c>
      <c r="E9" s="139">
        <v>332</v>
      </c>
      <c r="F9" s="139">
        <v>382</v>
      </c>
      <c r="G9" s="139">
        <v>317</v>
      </c>
      <c r="H9" s="139">
        <v>356</v>
      </c>
      <c r="I9" s="139">
        <v>336</v>
      </c>
      <c r="J9" s="139">
        <v>421</v>
      </c>
      <c r="K9" s="139">
        <v>455</v>
      </c>
      <c r="L9" s="121">
        <v>574</v>
      </c>
      <c r="M9" s="121">
        <v>545</v>
      </c>
      <c r="N9" s="169">
        <v>485</v>
      </c>
      <c r="O9" s="169">
        <v>584</v>
      </c>
      <c r="P9" s="169">
        <v>581</v>
      </c>
      <c r="Q9" s="169">
        <v>527</v>
      </c>
      <c r="R9" s="169">
        <v>614</v>
      </c>
      <c r="S9" s="169">
        <v>706</v>
      </c>
      <c r="T9" s="169">
        <v>867</v>
      </c>
    </row>
    <row r="10" spans="1:24" s="169" customFormat="1" ht="15.75" customHeight="1" x14ac:dyDescent="0.2">
      <c r="A10" s="341"/>
      <c r="B10" s="341"/>
      <c r="C10" s="341"/>
      <c r="D10" s="139"/>
      <c r="E10" s="139"/>
      <c r="F10" s="139"/>
      <c r="G10" s="139"/>
      <c r="H10" s="139"/>
      <c r="I10" s="139"/>
      <c r="J10" s="139"/>
      <c r="K10" s="139"/>
      <c r="L10" s="121"/>
      <c r="M10" s="121"/>
      <c r="Q10" s="149"/>
    </row>
    <row r="11" spans="1:24" s="169" customFormat="1" ht="15.75" customHeight="1" x14ac:dyDescent="0.2">
      <c r="A11" s="1091" t="s">
        <v>1062</v>
      </c>
      <c r="B11" s="1040"/>
      <c r="C11" s="1040"/>
      <c r="D11" s="139">
        <v>1</v>
      </c>
      <c r="E11" s="139">
        <v>7</v>
      </c>
      <c r="F11" s="139">
        <v>6</v>
      </c>
      <c r="G11" s="139">
        <v>13</v>
      </c>
      <c r="H11" s="139">
        <v>9</v>
      </c>
      <c r="I11" s="139">
        <v>10</v>
      </c>
      <c r="J11" s="139">
        <v>9</v>
      </c>
      <c r="K11" s="139">
        <v>19</v>
      </c>
      <c r="L11" s="139">
        <v>16</v>
      </c>
      <c r="M11" s="139">
        <v>25</v>
      </c>
      <c r="N11" s="139">
        <v>27</v>
      </c>
      <c r="O11" s="139">
        <v>22</v>
      </c>
      <c r="P11" s="139">
        <v>23</v>
      </c>
      <c r="Q11" s="139">
        <v>30</v>
      </c>
      <c r="R11" s="169">
        <v>6</v>
      </c>
      <c r="S11" s="169">
        <v>1</v>
      </c>
      <c r="T11" s="169">
        <v>1</v>
      </c>
    </row>
    <row r="12" spans="1:24" s="169" customFormat="1" ht="12.75" x14ac:dyDescent="0.2">
      <c r="A12" s="343"/>
      <c r="B12" s="1073" t="s">
        <v>95</v>
      </c>
      <c r="C12" s="1073"/>
      <c r="D12" s="174"/>
      <c r="E12" s="174"/>
      <c r="F12" s="174"/>
      <c r="G12" s="174"/>
      <c r="H12" s="174"/>
      <c r="I12" s="174"/>
      <c r="J12" s="174"/>
      <c r="K12" s="174"/>
      <c r="L12" s="174"/>
      <c r="M12" s="174"/>
      <c r="Q12" s="150"/>
    </row>
    <row r="13" spans="1:24" s="169" customFormat="1" ht="14.25" x14ac:dyDescent="0.2">
      <c r="A13" s="345"/>
      <c r="B13" s="344"/>
      <c r="C13" s="346" t="s">
        <v>366</v>
      </c>
      <c r="D13" s="139">
        <v>0</v>
      </c>
      <c r="E13" s="139">
        <v>0</v>
      </c>
      <c r="F13" s="139">
        <v>0</v>
      </c>
      <c r="G13" s="139">
        <v>0</v>
      </c>
      <c r="H13" s="139">
        <v>0</v>
      </c>
      <c r="I13" s="139">
        <v>0</v>
      </c>
      <c r="J13" s="139">
        <v>0</v>
      </c>
      <c r="K13" s="139">
        <v>0</v>
      </c>
      <c r="L13" s="139">
        <v>0</v>
      </c>
      <c r="M13" s="139">
        <v>0</v>
      </c>
      <c r="N13" s="139">
        <v>3</v>
      </c>
      <c r="O13" s="139">
        <v>0</v>
      </c>
      <c r="P13" s="139">
        <v>0</v>
      </c>
      <c r="Q13" s="139">
        <v>0</v>
      </c>
      <c r="R13" s="169">
        <v>0</v>
      </c>
      <c r="S13" s="169">
        <v>0</v>
      </c>
      <c r="T13" s="169">
        <v>0</v>
      </c>
    </row>
    <row r="14" spans="1:24" s="169" customFormat="1" ht="14.25" x14ac:dyDescent="0.2">
      <c r="A14" s="345"/>
      <c r="B14" s="344"/>
      <c r="C14" s="346" t="s">
        <v>367</v>
      </c>
      <c r="D14" s="139">
        <v>0</v>
      </c>
      <c r="E14" s="139">
        <v>0</v>
      </c>
      <c r="F14" s="139">
        <v>0</v>
      </c>
      <c r="G14" s="139">
        <v>0</v>
      </c>
      <c r="H14" s="139">
        <v>0</v>
      </c>
      <c r="I14" s="139">
        <v>0</v>
      </c>
      <c r="J14" s="139">
        <v>0</v>
      </c>
      <c r="K14" s="139">
        <v>0</v>
      </c>
      <c r="L14" s="139">
        <v>0</v>
      </c>
      <c r="M14" s="139">
        <v>0</v>
      </c>
      <c r="N14" s="139">
        <v>0</v>
      </c>
      <c r="O14" s="139">
        <v>1</v>
      </c>
      <c r="P14" s="139">
        <v>1</v>
      </c>
      <c r="Q14" s="139">
        <v>0</v>
      </c>
      <c r="R14" s="169">
        <v>0</v>
      </c>
      <c r="S14" s="169">
        <v>0</v>
      </c>
      <c r="T14" s="169">
        <v>0</v>
      </c>
    </row>
    <row r="15" spans="1:24" s="169" customFormat="1" ht="14.25" x14ac:dyDescent="0.2">
      <c r="A15" s="343"/>
      <c r="C15" s="346" t="s">
        <v>368</v>
      </c>
      <c r="D15" s="139">
        <v>0</v>
      </c>
      <c r="E15" s="139">
        <v>5</v>
      </c>
      <c r="F15" s="139">
        <v>2</v>
      </c>
      <c r="G15" s="139">
        <v>12</v>
      </c>
      <c r="H15" s="139">
        <v>8</v>
      </c>
      <c r="I15" s="139">
        <v>9</v>
      </c>
      <c r="J15" s="139">
        <v>9</v>
      </c>
      <c r="K15" s="139">
        <v>16</v>
      </c>
      <c r="L15" s="139">
        <v>14</v>
      </c>
      <c r="M15" s="139">
        <v>19</v>
      </c>
      <c r="N15" s="139">
        <v>17</v>
      </c>
      <c r="O15" s="139">
        <v>12</v>
      </c>
      <c r="P15" s="139">
        <v>17</v>
      </c>
      <c r="Q15" s="139">
        <v>27</v>
      </c>
      <c r="R15" s="169">
        <v>3</v>
      </c>
      <c r="S15" s="169">
        <v>0</v>
      </c>
      <c r="T15" s="169">
        <v>0</v>
      </c>
    </row>
    <row r="16" spans="1:24" s="169" customFormat="1" ht="14.25" x14ac:dyDescent="0.2">
      <c r="A16" s="343"/>
      <c r="C16" s="346" t="s">
        <v>369</v>
      </c>
      <c r="D16" s="139">
        <v>1</v>
      </c>
      <c r="E16" s="139">
        <v>2</v>
      </c>
      <c r="F16" s="139">
        <v>4</v>
      </c>
      <c r="G16" s="139">
        <v>1</v>
      </c>
      <c r="H16" s="139">
        <v>1</v>
      </c>
      <c r="I16" s="139">
        <v>1</v>
      </c>
      <c r="J16" s="139">
        <v>0</v>
      </c>
      <c r="K16" s="139">
        <v>4</v>
      </c>
      <c r="L16" s="139">
        <v>2</v>
      </c>
      <c r="M16" s="139">
        <v>6</v>
      </c>
      <c r="N16" s="139">
        <v>7</v>
      </c>
      <c r="O16" s="139">
        <v>9</v>
      </c>
      <c r="P16" s="139">
        <v>7</v>
      </c>
      <c r="Q16" s="139">
        <v>1</v>
      </c>
      <c r="R16" s="169">
        <v>0</v>
      </c>
      <c r="S16" s="169">
        <v>0</v>
      </c>
      <c r="T16" s="169">
        <v>0</v>
      </c>
    </row>
    <row r="17" spans="1:20" s="169" customFormat="1" ht="12.75" x14ac:dyDescent="0.2">
      <c r="A17" s="343"/>
    </row>
    <row r="18" spans="1:20" s="169" customFormat="1" ht="27" customHeight="1" x14ac:dyDescent="0.2">
      <c r="A18" s="343"/>
      <c r="C18" s="347" t="s">
        <v>370</v>
      </c>
      <c r="D18" s="139">
        <v>0</v>
      </c>
      <c r="E18" s="139">
        <v>0</v>
      </c>
      <c r="F18" s="139">
        <v>0</v>
      </c>
      <c r="G18" s="139">
        <v>0</v>
      </c>
      <c r="H18" s="139">
        <v>0</v>
      </c>
      <c r="I18" s="139">
        <v>0</v>
      </c>
      <c r="J18" s="139">
        <v>0</v>
      </c>
      <c r="K18" s="139">
        <v>0</v>
      </c>
      <c r="L18" s="139">
        <v>0</v>
      </c>
      <c r="M18" s="139">
        <v>1</v>
      </c>
      <c r="N18" s="139">
        <v>0</v>
      </c>
      <c r="O18" s="139">
        <v>0</v>
      </c>
      <c r="P18" s="139">
        <v>1</v>
      </c>
      <c r="Q18" s="139">
        <v>2</v>
      </c>
      <c r="R18" s="169">
        <v>3</v>
      </c>
      <c r="S18" s="169">
        <v>1</v>
      </c>
      <c r="T18" s="169">
        <v>1</v>
      </c>
    </row>
    <row r="19" spans="1:20" s="169" customFormat="1" ht="12.75" x14ac:dyDescent="0.2">
      <c r="A19" s="343"/>
      <c r="B19" s="343"/>
      <c r="C19" s="342"/>
      <c r="D19" s="174"/>
      <c r="E19" s="174"/>
      <c r="F19" s="174"/>
      <c r="G19" s="174"/>
      <c r="H19" s="174"/>
      <c r="I19" s="174"/>
      <c r="J19" s="174"/>
      <c r="K19" s="174"/>
      <c r="L19" s="174"/>
      <c r="M19" s="174"/>
    </row>
    <row r="20" spans="1:20" ht="12.75" x14ac:dyDescent="0.2">
      <c r="A20" s="176"/>
      <c r="B20" s="176"/>
      <c r="C20" s="176"/>
      <c r="D20" s="176"/>
      <c r="E20" s="176"/>
      <c r="F20" s="176"/>
      <c r="G20" s="176"/>
      <c r="H20" s="176"/>
      <c r="I20" s="176"/>
      <c r="J20" s="176"/>
      <c r="K20" s="176"/>
      <c r="L20" s="176"/>
      <c r="M20" s="176"/>
      <c r="N20" s="176"/>
      <c r="O20" s="176"/>
      <c r="P20" s="176"/>
      <c r="Q20" s="176"/>
      <c r="R20" s="176"/>
      <c r="S20" s="176"/>
      <c r="T20" s="176"/>
    </row>
    <row r="21" spans="1:20" ht="15" x14ac:dyDescent="0.2">
      <c r="A21" s="162"/>
      <c r="B21" s="162"/>
      <c r="C21" s="162"/>
      <c r="D21" s="46"/>
      <c r="E21" s="46"/>
      <c r="F21" s="46"/>
      <c r="G21" s="46"/>
      <c r="H21" s="46"/>
      <c r="I21" s="46"/>
      <c r="J21" s="46"/>
      <c r="K21" s="46"/>
      <c r="L21" s="46"/>
      <c r="M21" s="46"/>
      <c r="N21" s="46"/>
    </row>
    <row r="22" spans="1:20" s="177" customFormat="1" x14ac:dyDescent="0.2">
      <c r="A22" s="1046" t="s">
        <v>202</v>
      </c>
      <c r="B22" s="1046"/>
      <c r="C22" s="1046"/>
      <c r="D22" s="167"/>
      <c r="E22" s="167"/>
      <c r="F22" s="167"/>
      <c r="G22" s="167"/>
      <c r="H22" s="167"/>
      <c r="I22" s="167"/>
      <c r="J22" s="167"/>
      <c r="K22" s="167"/>
      <c r="L22" s="167"/>
      <c r="M22" s="167"/>
    </row>
    <row r="23" spans="1:20" s="177" customFormat="1" x14ac:dyDescent="0.2">
      <c r="A23" s="831" t="s">
        <v>1063</v>
      </c>
      <c r="B23" s="831"/>
      <c r="C23" s="831"/>
      <c r="D23" s="831"/>
      <c r="E23" s="831"/>
      <c r="F23" s="831"/>
      <c r="G23" s="831"/>
      <c r="H23" s="831"/>
      <c r="I23" s="831"/>
      <c r="J23" s="831"/>
      <c r="K23" s="831"/>
      <c r="L23" s="831"/>
      <c r="M23" s="831"/>
      <c r="N23" s="831"/>
      <c r="O23" s="831"/>
      <c r="P23" s="831"/>
      <c r="Q23" s="831"/>
      <c r="R23" s="831"/>
      <c r="S23" s="543"/>
      <c r="T23" s="673"/>
    </row>
    <row r="24" spans="1:20" s="177" customFormat="1" x14ac:dyDescent="0.2">
      <c r="A24" s="984" t="s">
        <v>1064</v>
      </c>
      <c r="B24" s="984"/>
      <c r="C24" s="984"/>
      <c r="D24" s="984"/>
      <c r="E24" s="984"/>
      <c r="F24" s="984"/>
      <c r="G24" s="984"/>
      <c r="H24" s="984"/>
      <c r="I24" s="984"/>
      <c r="J24" s="984"/>
      <c r="K24" s="984"/>
      <c r="L24" s="984"/>
      <c r="M24" s="984"/>
      <c r="N24" s="984"/>
    </row>
    <row r="25" spans="1:20" s="177" customFormat="1" x14ac:dyDescent="0.2">
      <c r="A25" s="984" t="s">
        <v>1033</v>
      </c>
      <c r="B25" s="984"/>
      <c r="C25" s="984"/>
      <c r="D25" s="984"/>
      <c r="E25" s="984"/>
      <c r="F25" s="984"/>
      <c r="G25" s="984"/>
      <c r="H25" s="984"/>
      <c r="I25" s="193"/>
      <c r="J25" s="193"/>
      <c r="K25" s="193"/>
      <c r="L25" s="193"/>
      <c r="M25" s="193"/>
    </row>
    <row r="26" spans="1:20" s="177" customFormat="1" x14ac:dyDescent="0.2">
      <c r="A26" s="831" t="s">
        <v>1065</v>
      </c>
      <c r="B26" s="831"/>
      <c r="C26" s="831"/>
      <c r="D26" s="831"/>
      <c r="E26" s="831"/>
      <c r="F26" s="831"/>
      <c r="G26" s="831"/>
      <c r="H26" s="831"/>
      <c r="I26" s="831"/>
      <c r="J26" s="831"/>
      <c r="K26" s="831"/>
      <c r="L26" s="831"/>
      <c r="M26" s="831"/>
      <c r="N26" s="831"/>
      <c r="O26" s="831"/>
      <c r="P26" s="831"/>
      <c r="Q26" s="831"/>
      <c r="R26" s="831"/>
      <c r="S26" s="543"/>
      <c r="T26" s="673"/>
    </row>
    <row r="27" spans="1:20" s="177" customFormat="1" x14ac:dyDescent="0.2">
      <c r="A27" s="831" t="s">
        <v>1066</v>
      </c>
      <c r="B27" s="831"/>
      <c r="C27" s="831"/>
      <c r="D27" s="831"/>
      <c r="E27" s="831"/>
      <c r="F27" s="831"/>
      <c r="G27" s="831"/>
      <c r="H27" s="831"/>
      <c r="I27" s="831"/>
      <c r="J27" s="831"/>
      <c r="K27" s="831"/>
      <c r="L27" s="831"/>
      <c r="M27" s="831"/>
      <c r="N27" s="831"/>
      <c r="O27" s="831"/>
      <c r="P27" s="831"/>
      <c r="Q27" s="831"/>
      <c r="R27" s="831"/>
      <c r="S27" s="543"/>
      <c r="T27" s="673"/>
    </row>
    <row r="28" spans="1:20" s="177" customFormat="1" ht="21" customHeight="1" x14ac:dyDescent="0.2">
      <c r="A28" s="960" t="s">
        <v>1067</v>
      </c>
      <c r="B28" s="960"/>
      <c r="C28" s="960"/>
      <c r="D28" s="960"/>
      <c r="E28" s="960"/>
      <c r="F28" s="960"/>
      <c r="G28" s="960"/>
      <c r="H28" s="960"/>
      <c r="I28" s="960"/>
      <c r="J28" s="960"/>
      <c r="K28" s="960"/>
      <c r="L28" s="960"/>
      <c r="M28" s="960"/>
      <c r="N28" s="960"/>
      <c r="O28" s="960"/>
      <c r="P28" s="960"/>
      <c r="Q28" s="960"/>
      <c r="R28" s="960"/>
      <c r="S28" s="544"/>
      <c r="T28" s="674"/>
    </row>
    <row r="29" spans="1:20" s="177" customFormat="1" x14ac:dyDescent="0.2">
      <c r="A29" s="984" t="s">
        <v>988</v>
      </c>
      <c r="B29" s="984"/>
      <c r="C29" s="984"/>
      <c r="D29" s="984"/>
      <c r="E29" s="984"/>
      <c r="F29" s="984"/>
      <c r="G29" s="984"/>
      <c r="H29" s="984"/>
      <c r="I29" s="984"/>
      <c r="J29" s="984"/>
      <c r="K29" s="984"/>
      <c r="L29" s="984"/>
      <c r="M29" s="984"/>
      <c r="N29" s="984"/>
    </row>
    <row r="30" spans="1:20" s="177" customFormat="1" x14ac:dyDescent="0.2">
      <c r="A30" s="340"/>
      <c r="B30" s="338"/>
      <c r="C30" s="338"/>
      <c r="D30" s="338"/>
      <c r="E30" s="338"/>
      <c r="F30" s="338"/>
      <c r="G30" s="338"/>
      <c r="H30" s="338"/>
      <c r="I30" s="338"/>
      <c r="J30" s="338"/>
      <c r="K30" s="338"/>
      <c r="L30" s="338"/>
      <c r="M30" s="338"/>
    </row>
    <row r="31" spans="1:20" s="177" customFormat="1" x14ac:dyDescent="0.2">
      <c r="A31" s="1044" t="s">
        <v>433</v>
      </c>
      <c r="B31" s="1045"/>
      <c r="C31" s="1045"/>
      <c r="D31" s="338"/>
      <c r="E31" s="338"/>
      <c r="F31" s="338"/>
      <c r="G31" s="338"/>
      <c r="H31" s="338"/>
      <c r="I31" s="338"/>
      <c r="J31" s="338"/>
      <c r="K31" s="338"/>
      <c r="L31" s="338"/>
      <c r="M31" s="338"/>
    </row>
    <row r="32" spans="1:20" s="177" customFormat="1" x14ac:dyDescent="0.2">
      <c r="A32" s="339" t="s">
        <v>232</v>
      </c>
      <c r="B32" s="180"/>
      <c r="C32" s="180"/>
      <c r="D32" s="167"/>
      <c r="E32" s="167"/>
      <c r="F32" s="167"/>
      <c r="G32" s="167"/>
      <c r="H32" s="167"/>
      <c r="I32" s="167"/>
      <c r="J32" s="167"/>
      <c r="K32" s="167"/>
      <c r="L32" s="167"/>
      <c r="M32" s="167"/>
    </row>
    <row r="33" spans="1:13" s="177" customFormat="1" x14ac:dyDescent="0.2">
      <c r="D33" s="167"/>
      <c r="E33" s="167"/>
      <c r="F33" s="167"/>
      <c r="G33" s="167"/>
      <c r="H33" s="167"/>
      <c r="I33" s="167"/>
      <c r="J33" s="167"/>
      <c r="K33" s="167"/>
      <c r="L33" s="167"/>
      <c r="M33" s="167"/>
    </row>
    <row r="34" spans="1:13" s="177" customFormat="1" x14ac:dyDescent="0.2">
      <c r="A34" s="178"/>
      <c r="B34" s="178"/>
      <c r="C34" s="178"/>
    </row>
    <row r="35" spans="1:13" s="177" customFormat="1" x14ac:dyDescent="0.2">
      <c r="A35" s="178"/>
      <c r="B35" s="178"/>
      <c r="C35" s="178"/>
    </row>
    <row r="36" spans="1:13" ht="15" x14ac:dyDescent="0.2">
      <c r="A36" s="179"/>
      <c r="B36" s="179"/>
      <c r="C36" s="179"/>
    </row>
    <row r="37" spans="1:13" ht="15" x14ac:dyDescent="0.2">
      <c r="A37" s="179"/>
      <c r="B37" s="179"/>
      <c r="C37" s="179"/>
    </row>
    <row r="38" spans="1:13" ht="15" x14ac:dyDescent="0.2">
      <c r="A38" s="179"/>
      <c r="B38" s="179"/>
      <c r="C38" s="179"/>
    </row>
    <row r="39" spans="1:13" ht="15" x14ac:dyDescent="0.2">
      <c r="A39" s="179"/>
      <c r="B39" s="179"/>
      <c r="C39" s="179"/>
    </row>
    <row r="40" spans="1:13" ht="15" x14ac:dyDescent="0.2">
      <c r="A40" s="179"/>
      <c r="B40" s="179"/>
      <c r="C40" s="179"/>
    </row>
    <row r="41" spans="1:13" ht="15" x14ac:dyDescent="0.2">
      <c r="A41" s="179"/>
      <c r="B41" s="179"/>
      <c r="C41" s="179"/>
    </row>
    <row r="42" spans="1:13" ht="15" x14ac:dyDescent="0.2">
      <c r="A42" s="179"/>
      <c r="B42" s="179"/>
      <c r="C42" s="179"/>
    </row>
    <row r="43" spans="1:13" ht="15" x14ac:dyDescent="0.2">
      <c r="A43" s="179"/>
      <c r="B43" s="179"/>
      <c r="C43" s="179"/>
    </row>
    <row r="44" spans="1:13" ht="15" x14ac:dyDescent="0.2">
      <c r="A44" s="179"/>
      <c r="B44" s="179"/>
      <c r="C44" s="179"/>
    </row>
    <row r="45" spans="1:13" ht="15" x14ac:dyDescent="0.2">
      <c r="A45" s="179"/>
      <c r="B45" s="179"/>
      <c r="C45" s="179"/>
    </row>
    <row r="46" spans="1:13" ht="15" x14ac:dyDescent="0.2">
      <c r="A46" s="179"/>
      <c r="B46" s="179"/>
      <c r="C46" s="179"/>
    </row>
    <row r="47" spans="1:13" ht="15" x14ac:dyDescent="0.2">
      <c r="A47" s="179"/>
      <c r="B47" s="179"/>
      <c r="C47" s="179"/>
    </row>
    <row r="48" spans="1:13" ht="15" x14ac:dyDescent="0.2">
      <c r="A48" s="179"/>
      <c r="B48" s="179"/>
      <c r="C48" s="179"/>
    </row>
    <row r="49" spans="1:3" ht="15" x14ac:dyDescent="0.2">
      <c r="A49" s="179"/>
      <c r="B49" s="179"/>
      <c r="C49" s="179"/>
    </row>
    <row r="50" spans="1:3" ht="15" x14ac:dyDescent="0.2">
      <c r="A50" s="179"/>
      <c r="B50" s="179"/>
      <c r="C50" s="179"/>
    </row>
    <row r="51" spans="1:3" ht="15" x14ac:dyDescent="0.2">
      <c r="A51" s="179"/>
      <c r="B51" s="179"/>
      <c r="C51" s="179"/>
    </row>
    <row r="52" spans="1:3" ht="15" x14ac:dyDescent="0.2">
      <c r="A52" s="179"/>
      <c r="B52" s="179"/>
      <c r="C52" s="179"/>
    </row>
  </sheetData>
  <mergeCells count="33">
    <mergeCell ref="A7:C7"/>
    <mergeCell ref="D3:D5"/>
    <mergeCell ref="E3:E5"/>
    <mergeCell ref="F3:F5"/>
    <mergeCell ref="G3:G5"/>
    <mergeCell ref="A31:C31"/>
    <mergeCell ref="A9:C9"/>
    <mergeCell ref="A11:C11"/>
    <mergeCell ref="A23:R23"/>
    <mergeCell ref="A29:N29"/>
    <mergeCell ref="A22:C22"/>
    <mergeCell ref="A24:N24"/>
    <mergeCell ref="B12:C12"/>
    <mergeCell ref="A26:R26"/>
    <mergeCell ref="A27:R27"/>
    <mergeCell ref="A28:R28"/>
    <mergeCell ref="A25:H25"/>
    <mergeCell ref="O3:O5"/>
    <mergeCell ref="P3:P5"/>
    <mergeCell ref="Q3:Q5"/>
    <mergeCell ref="R3:R5"/>
    <mergeCell ref="V1:X1"/>
    <mergeCell ref="A1:R1"/>
    <mergeCell ref="L3:L5"/>
    <mergeCell ref="M3:M5"/>
    <mergeCell ref="N3:N5"/>
    <mergeCell ref="A4:C4"/>
    <mergeCell ref="H3:H5"/>
    <mergeCell ref="I3:I5"/>
    <mergeCell ref="J3:J5"/>
    <mergeCell ref="K3:K5"/>
    <mergeCell ref="S3:S5"/>
    <mergeCell ref="T3:T5"/>
  </mergeCells>
  <hyperlinks>
    <hyperlink ref="V1:W1" location="Contents!A1" display="Back to contents"/>
  </hyperlinks>
  <pageMargins left="0.70866141732283472" right="0.70866141732283472" top="0.74803149606299213" bottom="0.74803149606299213" header="0.31496062992125984" footer="0.31496062992125984"/>
  <pageSetup paperSize="9" scale="92"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4"/>
  <sheetViews>
    <sheetView showGridLines="0" workbookViewId="0">
      <selection sqref="A1:N1"/>
    </sheetView>
  </sheetViews>
  <sheetFormatPr defaultRowHeight="11.25" x14ac:dyDescent="0.2"/>
  <cols>
    <col min="1" max="2" width="2.83203125" customWidth="1"/>
    <col min="3" max="3" width="52.6640625" customWidth="1"/>
    <col min="4" max="18" width="6.33203125" customWidth="1"/>
    <col min="19" max="19" width="6.33203125" style="545" customWidth="1"/>
    <col min="20" max="20" width="6.33203125" style="680" customWidth="1"/>
  </cols>
  <sheetData>
    <row r="1" spans="1:24" ht="18" customHeight="1" x14ac:dyDescent="0.25">
      <c r="A1" s="1037" t="s">
        <v>1068</v>
      </c>
      <c r="B1" s="1037"/>
      <c r="C1" s="1037"/>
      <c r="D1" s="1037"/>
      <c r="E1" s="1037"/>
      <c r="F1" s="1037"/>
      <c r="G1" s="1037"/>
      <c r="H1" s="1037"/>
      <c r="I1" s="1037"/>
      <c r="J1" s="1037"/>
      <c r="K1" s="1037"/>
      <c r="L1" s="1037"/>
      <c r="M1" s="1037"/>
      <c r="N1" s="1037"/>
      <c r="O1" s="1037"/>
      <c r="P1" s="1037"/>
      <c r="Q1" s="1037"/>
      <c r="R1" s="1037"/>
      <c r="S1" s="546"/>
      <c r="T1" s="682"/>
      <c r="U1" s="168"/>
      <c r="V1" s="1090" t="s">
        <v>350</v>
      </c>
      <c r="W1" s="1090"/>
      <c r="X1" s="1090"/>
    </row>
    <row r="2" spans="1:24" ht="16.5" thickBot="1" x14ac:dyDescent="0.25">
      <c r="A2" s="259" t="s">
        <v>229</v>
      </c>
      <c r="B2" s="259"/>
      <c r="C2" s="259"/>
      <c r="D2" s="260"/>
      <c r="E2" s="260"/>
      <c r="F2" s="260"/>
      <c r="G2" s="260"/>
      <c r="H2" s="260"/>
      <c r="I2" s="260"/>
      <c r="J2" s="260"/>
      <c r="K2" s="260"/>
      <c r="L2" s="260"/>
      <c r="M2" s="260"/>
      <c r="N2" s="260"/>
      <c r="O2" s="168"/>
      <c r="P2" s="168"/>
      <c r="Q2" s="168"/>
      <c r="R2" s="168"/>
      <c r="S2" s="168"/>
      <c r="T2" s="168"/>
      <c r="U2" s="168"/>
      <c r="V2" s="168"/>
      <c r="W2" s="168"/>
      <c r="X2" s="168"/>
    </row>
    <row r="3" spans="1:24" ht="15.75" x14ac:dyDescent="0.25">
      <c r="A3" s="258"/>
      <c r="B3" s="258"/>
      <c r="C3" s="258"/>
      <c r="D3" s="1087">
        <v>2000</v>
      </c>
      <c r="E3" s="1027">
        <v>2001</v>
      </c>
      <c r="F3" s="1087">
        <v>2002</v>
      </c>
      <c r="G3" s="1027">
        <v>2003</v>
      </c>
      <c r="H3" s="1087">
        <v>2004</v>
      </c>
      <c r="I3" s="1027">
        <v>2005</v>
      </c>
      <c r="J3" s="1087">
        <v>2006</v>
      </c>
      <c r="K3" s="1027">
        <v>2007</v>
      </c>
      <c r="L3" s="1087">
        <v>2008</v>
      </c>
      <c r="M3" s="1027">
        <v>2009</v>
      </c>
      <c r="N3" s="1087">
        <v>2010</v>
      </c>
      <c r="O3" s="1027">
        <v>2011</v>
      </c>
      <c r="P3" s="1087">
        <v>2012</v>
      </c>
      <c r="Q3" s="1027">
        <v>2013</v>
      </c>
      <c r="R3" s="1087">
        <v>2014</v>
      </c>
      <c r="S3" s="1027">
        <v>2015</v>
      </c>
      <c r="T3" s="1027">
        <v>2016</v>
      </c>
      <c r="U3" s="168"/>
      <c r="V3" s="168"/>
      <c r="W3" s="168"/>
      <c r="X3" s="168"/>
    </row>
    <row r="4" spans="1:24" ht="12.75" x14ac:dyDescent="0.2">
      <c r="A4" s="1074"/>
      <c r="B4" s="1074"/>
      <c r="C4" s="1074"/>
      <c r="D4" s="1088"/>
      <c r="E4" s="1028"/>
      <c r="F4" s="1088"/>
      <c r="G4" s="1028"/>
      <c r="H4" s="1088"/>
      <c r="I4" s="1028"/>
      <c r="J4" s="1088"/>
      <c r="K4" s="1028"/>
      <c r="L4" s="1088"/>
      <c r="M4" s="1028"/>
      <c r="N4" s="1088"/>
      <c r="O4" s="1028"/>
      <c r="P4" s="1088"/>
      <c r="Q4" s="1028"/>
      <c r="R4" s="1088"/>
      <c r="S4" s="1028"/>
      <c r="T4" s="1028"/>
      <c r="U4" s="169"/>
      <c r="V4" s="169"/>
      <c r="W4" s="169"/>
      <c r="X4" s="169"/>
    </row>
    <row r="5" spans="1:24" ht="12.75" x14ac:dyDescent="0.2">
      <c r="A5" s="257"/>
      <c r="B5" s="257"/>
      <c r="C5" s="257"/>
      <c r="D5" s="1089"/>
      <c r="E5" s="1029"/>
      <c r="F5" s="1089"/>
      <c r="G5" s="1029"/>
      <c r="H5" s="1089"/>
      <c r="I5" s="1029"/>
      <c r="J5" s="1089"/>
      <c r="K5" s="1029"/>
      <c r="L5" s="1089"/>
      <c r="M5" s="1029"/>
      <c r="N5" s="1089"/>
      <c r="O5" s="1029"/>
      <c r="P5" s="1089"/>
      <c r="Q5" s="1029"/>
      <c r="R5" s="1089"/>
      <c r="S5" s="1029"/>
      <c r="T5" s="1029"/>
      <c r="U5" s="169"/>
      <c r="V5" s="169"/>
      <c r="W5" s="169"/>
      <c r="X5" s="169"/>
    </row>
    <row r="6" spans="1:24" ht="12.75" x14ac:dyDescent="0.2">
      <c r="A6" s="170"/>
      <c r="B6" s="170"/>
      <c r="C6" s="170"/>
      <c r="D6" s="171"/>
      <c r="E6" s="171"/>
      <c r="F6" s="171"/>
      <c r="G6" s="171"/>
      <c r="H6" s="171"/>
      <c r="I6" s="171"/>
      <c r="J6" s="122"/>
      <c r="K6" s="122"/>
      <c r="L6" s="97"/>
      <c r="M6" s="97"/>
      <c r="N6" s="169"/>
      <c r="O6" s="169"/>
      <c r="P6" s="169"/>
      <c r="Q6" s="169"/>
      <c r="R6" s="169"/>
      <c r="S6" s="169"/>
      <c r="T6" s="169"/>
      <c r="U6" s="169"/>
      <c r="V6" s="169"/>
      <c r="W6" s="169"/>
      <c r="X6" s="169"/>
    </row>
    <row r="7" spans="1:24" ht="14.25" x14ac:dyDescent="0.2">
      <c r="A7" s="1040" t="s">
        <v>1077</v>
      </c>
      <c r="B7" s="1040"/>
      <c r="C7" s="1040"/>
      <c r="D7" s="139">
        <v>293</v>
      </c>
      <c r="E7" s="139">
        <v>339</v>
      </c>
      <c r="F7" s="139">
        <v>388</v>
      </c>
      <c r="G7" s="139">
        <v>330</v>
      </c>
      <c r="H7" s="139">
        <v>365</v>
      </c>
      <c r="I7" s="139">
        <v>346</v>
      </c>
      <c r="J7" s="139">
        <v>430</v>
      </c>
      <c r="K7" s="139">
        <v>474</v>
      </c>
      <c r="L7" s="121">
        <v>590</v>
      </c>
      <c r="M7" s="121">
        <v>570</v>
      </c>
      <c r="N7" s="169">
        <v>512</v>
      </c>
      <c r="O7" s="169">
        <v>606</v>
      </c>
      <c r="P7" s="169">
        <v>604</v>
      </c>
      <c r="Q7" s="169">
        <v>557</v>
      </c>
      <c r="R7" s="169">
        <v>620</v>
      </c>
      <c r="S7" s="169">
        <v>707</v>
      </c>
      <c r="T7" s="169">
        <v>868</v>
      </c>
      <c r="U7" s="169"/>
      <c r="V7" s="169"/>
      <c r="W7" s="169"/>
      <c r="X7" s="169"/>
    </row>
    <row r="8" spans="1:24" ht="12.75" x14ac:dyDescent="0.2">
      <c r="A8" s="351"/>
      <c r="B8" s="351"/>
      <c r="C8" s="351"/>
      <c r="D8" s="139"/>
      <c r="E8" s="139"/>
      <c r="F8" s="139"/>
      <c r="G8" s="139"/>
      <c r="H8" s="139"/>
      <c r="I8" s="139"/>
      <c r="J8" s="139"/>
      <c r="K8" s="139"/>
      <c r="L8" s="121"/>
      <c r="M8" s="121"/>
      <c r="N8" s="169"/>
      <c r="O8" s="169"/>
      <c r="P8" s="169"/>
      <c r="Q8" s="149"/>
      <c r="R8" s="169"/>
      <c r="S8" s="169"/>
      <c r="T8" s="169"/>
      <c r="U8" s="169"/>
      <c r="V8" s="169"/>
      <c r="W8" s="169"/>
      <c r="X8" s="169"/>
    </row>
    <row r="9" spans="1:24" ht="14.25" x14ac:dyDescent="0.2">
      <c r="A9" s="1040" t="s">
        <v>1076</v>
      </c>
      <c r="B9" s="1040"/>
      <c r="C9" s="1040"/>
      <c r="D9" s="139">
        <v>292</v>
      </c>
      <c r="E9" s="139">
        <v>332</v>
      </c>
      <c r="F9" s="139">
        <v>382</v>
      </c>
      <c r="G9" s="139">
        <v>317</v>
      </c>
      <c r="H9" s="139">
        <v>356</v>
      </c>
      <c r="I9" s="139">
        <v>336</v>
      </c>
      <c r="J9" s="139">
        <v>421</v>
      </c>
      <c r="K9" s="139">
        <v>455</v>
      </c>
      <c r="L9" s="121">
        <v>574</v>
      </c>
      <c r="M9" s="121">
        <v>545</v>
      </c>
      <c r="N9" s="169">
        <v>485</v>
      </c>
      <c r="O9" s="169">
        <v>584</v>
      </c>
      <c r="P9" s="169">
        <v>581</v>
      </c>
      <c r="Q9" s="169">
        <v>527</v>
      </c>
      <c r="R9" s="169">
        <v>614</v>
      </c>
      <c r="S9" s="169">
        <v>706</v>
      </c>
      <c r="T9" s="169">
        <v>867</v>
      </c>
      <c r="U9" s="169"/>
      <c r="V9" s="169"/>
      <c r="W9" s="169"/>
      <c r="X9" s="169"/>
    </row>
    <row r="10" spans="1:24" ht="12.75" x14ac:dyDescent="0.2">
      <c r="A10" s="351"/>
      <c r="B10" s="351"/>
      <c r="C10" s="351"/>
      <c r="D10" s="139"/>
      <c r="E10" s="139"/>
      <c r="F10" s="139"/>
      <c r="G10" s="139"/>
      <c r="H10" s="139"/>
      <c r="I10" s="139"/>
      <c r="J10" s="139"/>
      <c r="K10" s="139"/>
      <c r="L10" s="121"/>
      <c r="M10" s="121"/>
      <c r="N10" s="169"/>
      <c r="O10" s="169"/>
      <c r="P10" s="169"/>
      <c r="Q10" s="149"/>
      <c r="R10" s="169"/>
      <c r="S10" s="169"/>
      <c r="T10" s="169"/>
      <c r="U10" s="169"/>
      <c r="V10" s="169"/>
      <c r="W10" s="169"/>
      <c r="X10" s="169"/>
    </row>
    <row r="11" spans="1:24" ht="14.25" x14ac:dyDescent="0.2">
      <c r="A11" s="1091" t="s">
        <v>1078</v>
      </c>
      <c r="B11" s="1040"/>
      <c r="C11" s="1040"/>
      <c r="D11" s="139">
        <v>1</v>
      </c>
      <c r="E11" s="139">
        <v>7</v>
      </c>
      <c r="F11" s="139">
        <v>6</v>
      </c>
      <c r="G11" s="139">
        <v>13</v>
      </c>
      <c r="H11" s="139">
        <v>9</v>
      </c>
      <c r="I11" s="139">
        <v>10</v>
      </c>
      <c r="J11" s="139">
        <v>9</v>
      </c>
      <c r="K11" s="139">
        <v>19</v>
      </c>
      <c r="L11" s="139">
        <v>16</v>
      </c>
      <c r="M11" s="139">
        <v>25</v>
      </c>
      <c r="N11" s="139">
        <v>27</v>
      </c>
      <c r="O11" s="139">
        <v>22</v>
      </c>
      <c r="P11" s="139">
        <v>23</v>
      </c>
      <c r="Q11" s="139">
        <v>30</v>
      </c>
      <c r="R11" s="169">
        <v>6</v>
      </c>
      <c r="S11" s="169">
        <v>1</v>
      </c>
      <c r="T11" s="169">
        <v>1</v>
      </c>
      <c r="U11" s="169"/>
      <c r="V11" s="169"/>
      <c r="W11" s="169"/>
      <c r="X11" s="169"/>
    </row>
    <row r="12" spans="1:24" ht="12.75" x14ac:dyDescent="0.2">
      <c r="A12" s="354"/>
      <c r="B12" s="1073" t="s">
        <v>95</v>
      </c>
      <c r="C12" s="1073"/>
      <c r="D12" s="174"/>
      <c r="E12" s="174"/>
      <c r="F12" s="174"/>
      <c r="G12" s="174"/>
      <c r="H12" s="174"/>
      <c r="I12" s="174"/>
      <c r="J12" s="174"/>
      <c r="K12" s="174"/>
      <c r="L12" s="174"/>
      <c r="M12" s="174"/>
      <c r="N12" s="169"/>
      <c r="O12" s="169"/>
      <c r="P12" s="169"/>
      <c r="Q12" s="150"/>
      <c r="R12" s="169"/>
      <c r="S12" s="169"/>
      <c r="T12" s="169"/>
      <c r="U12" s="169"/>
      <c r="V12" s="169"/>
      <c r="W12" s="169"/>
      <c r="X12" s="169"/>
    </row>
    <row r="13" spans="1:24" s="350" customFormat="1" ht="12.75" x14ac:dyDescent="0.2">
      <c r="A13" s="354"/>
      <c r="B13" s="353"/>
      <c r="C13" s="353"/>
      <c r="D13" s="174"/>
      <c r="E13" s="174"/>
      <c r="F13" s="174"/>
      <c r="G13" s="174"/>
      <c r="H13" s="174"/>
      <c r="I13" s="174"/>
      <c r="J13" s="174"/>
      <c r="K13" s="174"/>
      <c r="L13" s="174"/>
      <c r="M13" s="174"/>
      <c r="N13" s="169"/>
      <c r="O13" s="169"/>
      <c r="P13" s="169"/>
      <c r="Q13" s="150"/>
      <c r="R13" s="169"/>
      <c r="S13" s="169"/>
      <c r="T13" s="169"/>
      <c r="U13" s="169"/>
      <c r="V13" s="169"/>
      <c r="W13" s="169"/>
      <c r="X13" s="169"/>
    </row>
    <row r="14" spans="1:24" s="350" customFormat="1" ht="12.75" x14ac:dyDescent="0.2">
      <c r="A14" s="354"/>
      <c r="B14" s="353"/>
      <c r="C14" s="355" t="s">
        <v>86</v>
      </c>
      <c r="D14" s="139">
        <v>0</v>
      </c>
      <c r="E14" s="139">
        <v>3</v>
      </c>
      <c r="F14" s="139">
        <v>3</v>
      </c>
      <c r="G14" s="139">
        <v>6</v>
      </c>
      <c r="H14" s="139">
        <v>2</v>
      </c>
      <c r="I14" s="139">
        <v>6</v>
      </c>
      <c r="J14" s="139">
        <v>7</v>
      </c>
      <c r="K14" s="139">
        <v>6</v>
      </c>
      <c r="L14" s="139">
        <v>10</v>
      </c>
      <c r="M14" s="139">
        <v>13</v>
      </c>
      <c r="N14" s="139">
        <v>16</v>
      </c>
      <c r="O14" s="139">
        <v>12</v>
      </c>
      <c r="P14" s="139">
        <v>15</v>
      </c>
      <c r="Q14" s="139">
        <v>19</v>
      </c>
      <c r="R14" s="139">
        <v>4</v>
      </c>
      <c r="S14" s="139">
        <v>0</v>
      </c>
      <c r="T14" s="139">
        <v>1</v>
      </c>
      <c r="U14" s="169"/>
      <c r="V14" s="169"/>
      <c r="W14" s="169"/>
      <c r="X14" s="169"/>
    </row>
    <row r="15" spans="1:24" s="350" customFormat="1" ht="12.75" x14ac:dyDescent="0.2">
      <c r="A15" s="354"/>
      <c r="B15" s="353"/>
      <c r="C15" s="355" t="s">
        <v>205</v>
      </c>
      <c r="D15" s="174">
        <v>1</v>
      </c>
      <c r="E15" s="174">
        <v>4</v>
      </c>
      <c r="F15" s="174">
        <v>3</v>
      </c>
      <c r="G15" s="174">
        <v>7</v>
      </c>
      <c r="H15" s="174">
        <v>7</v>
      </c>
      <c r="I15" s="174">
        <v>4</v>
      </c>
      <c r="J15" s="174">
        <v>2</v>
      </c>
      <c r="K15" s="174">
        <v>13</v>
      </c>
      <c r="L15" s="174">
        <v>6</v>
      </c>
      <c r="M15" s="174">
        <v>12</v>
      </c>
      <c r="N15" s="169">
        <v>11</v>
      </c>
      <c r="O15" s="169">
        <v>10</v>
      </c>
      <c r="P15" s="169">
        <v>8</v>
      </c>
      <c r="Q15" s="139">
        <v>11</v>
      </c>
      <c r="R15" s="169">
        <v>2</v>
      </c>
      <c r="S15" s="169">
        <v>1</v>
      </c>
      <c r="T15" s="169">
        <v>0</v>
      </c>
      <c r="U15" s="169"/>
      <c r="V15" s="169"/>
      <c r="W15" s="169"/>
      <c r="X15" s="169"/>
    </row>
    <row r="16" spans="1:24" s="350" customFormat="1" ht="12.75" x14ac:dyDescent="0.2">
      <c r="A16" s="354"/>
      <c r="B16" s="353"/>
      <c r="C16" s="353"/>
      <c r="D16" s="174"/>
      <c r="E16" s="174"/>
      <c r="F16" s="174"/>
      <c r="G16" s="174"/>
      <c r="H16" s="174"/>
      <c r="I16" s="174"/>
      <c r="J16" s="174"/>
      <c r="K16" s="174"/>
      <c r="L16" s="174"/>
      <c r="M16" s="174"/>
      <c r="N16" s="169"/>
      <c r="O16" s="169"/>
      <c r="P16" s="169"/>
      <c r="Q16" s="150"/>
      <c r="R16" s="169"/>
      <c r="S16" s="169"/>
      <c r="T16" s="169"/>
      <c r="U16" s="169"/>
      <c r="V16" s="169"/>
      <c r="W16" s="169"/>
      <c r="X16" s="169"/>
    </row>
    <row r="17" spans="1:24" s="350" customFormat="1" ht="12.75" x14ac:dyDescent="0.2">
      <c r="A17" s="354"/>
      <c r="B17" s="353"/>
      <c r="C17" s="356" t="s">
        <v>206</v>
      </c>
      <c r="D17" s="174">
        <v>0</v>
      </c>
      <c r="E17" s="174">
        <v>0</v>
      </c>
      <c r="F17" s="174">
        <v>0</v>
      </c>
      <c r="G17" s="174">
        <v>2</v>
      </c>
      <c r="H17" s="174">
        <v>0</v>
      </c>
      <c r="I17" s="174">
        <v>0</v>
      </c>
      <c r="J17" s="174">
        <v>2</v>
      </c>
      <c r="K17" s="174">
        <v>0</v>
      </c>
      <c r="L17" s="174">
        <v>2</v>
      </c>
      <c r="M17" s="174">
        <v>1</v>
      </c>
      <c r="N17" s="174">
        <v>3</v>
      </c>
      <c r="O17" s="174">
        <v>0</v>
      </c>
      <c r="P17" s="174">
        <v>0</v>
      </c>
      <c r="Q17" s="174">
        <v>3</v>
      </c>
      <c r="R17" s="169">
        <v>1</v>
      </c>
      <c r="S17" s="169">
        <v>0</v>
      </c>
      <c r="T17" s="169">
        <v>0</v>
      </c>
      <c r="U17" s="169"/>
      <c r="V17" s="169"/>
      <c r="W17" s="169"/>
      <c r="X17" s="169"/>
    </row>
    <row r="18" spans="1:24" s="350" customFormat="1" ht="12.75" x14ac:dyDescent="0.2">
      <c r="A18" s="354"/>
      <c r="B18" s="353"/>
      <c r="C18" s="356" t="s">
        <v>137</v>
      </c>
      <c r="D18" s="174">
        <v>0</v>
      </c>
      <c r="E18" s="174">
        <v>0</v>
      </c>
      <c r="F18" s="174">
        <v>1</v>
      </c>
      <c r="G18" s="174">
        <v>2</v>
      </c>
      <c r="H18" s="174">
        <v>2</v>
      </c>
      <c r="I18" s="174">
        <v>1</v>
      </c>
      <c r="J18" s="174">
        <v>2</v>
      </c>
      <c r="K18" s="174">
        <v>0</v>
      </c>
      <c r="L18" s="174">
        <v>2</v>
      </c>
      <c r="M18" s="174">
        <v>2</v>
      </c>
      <c r="N18" s="174">
        <v>0</v>
      </c>
      <c r="O18" s="174">
        <v>2</v>
      </c>
      <c r="P18" s="174">
        <v>3</v>
      </c>
      <c r="Q18" s="174">
        <v>4</v>
      </c>
      <c r="R18" s="169">
        <v>0</v>
      </c>
      <c r="S18" s="169">
        <v>0</v>
      </c>
      <c r="T18" s="169">
        <v>1</v>
      </c>
      <c r="U18" s="169"/>
      <c r="V18" s="169"/>
      <c r="W18" s="169"/>
      <c r="X18" s="169"/>
    </row>
    <row r="19" spans="1:24" s="350" customFormat="1" ht="12.75" x14ac:dyDescent="0.2">
      <c r="A19" s="354"/>
      <c r="B19" s="353"/>
      <c r="C19" s="356" t="s">
        <v>138</v>
      </c>
      <c r="D19" s="174">
        <v>0</v>
      </c>
      <c r="E19" s="174">
        <v>3</v>
      </c>
      <c r="F19" s="174">
        <v>2</v>
      </c>
      <c r="G19" s="174">
        <v>3</v>
      </c>
      <c r="H19" s="174">
        <v>2</v>
      </c>
      <c r="I19" s="174">
        <v>2</v>
      </c>
      <c r="J19" s="174">
        <v>2</v>
      </c>
      <c r="K19" s="174">
        <v>4</v>
      </c>
      <c r="L19" s="174">
        <v>4</v>
      </c>
      <c r="M19" s="174">
        <v>7</v>
      </c>
      <c r="N19" s="174">
        <v>8</v>
      </c>
      <c r="O19" s="174">
        <v>6</v>
      </c>
      <c r="P19" s="174">
        <v>2</v>
      </c>
      <c r="Q19" s="174">
        <v>8</v>
      </c>
      <c r="R19" s="169">
        <v>3</v>
      </c>
      <c r="S19" s="169">
        <v>1</v>
      </c>
      <c r="T19" s="169">
        <v>0</v>
      </c>
      <c r="U19" s="169"/>
      <c r="V19" s="169"/>
      <c r="W19" s="169"/>
      <c r="X19" s="169"/>
    </row>
    <row r="20" spans="1:24" s="350" customFormat="1" ht="12.75" x14ac:dyDescent="0.2">
      <c r="A20" s="354"/>
      <c r="B20" s="353"/>
      <c r="C20" s="356" t="s">
        <v>139</v>
      </c>
      <c r="D20" s="174">
        <v>1</v>
      </c>
      <c r="E20" s="174">
        <v>3</v>
      </c>
      <c r="F20" s="174">
        <v>1</v>
      </c>
      <c r="G20" s="174">
        <v>0</v>
      </c>
      <c r="H20" s="174">
        <v>2</v>
      </c>
      <c r="I20" s="174">
        <v>4</v>
      </c>
      <c r="J20" s="174">
        <v>3</v>
      </c>
      <c r="K20" s="174">
        <v>6</v>
      </c>
      <c r="L20" s="174">
        <v>1</v>
      </c>
      <c r="M20" s="174">
        <v>6</v>
      </c>
      <c r="N20" s="174">
        <v>7</v>
      </c>
      <c r="O20" s="174">
        <v>9</v>
      </c>
      <c r="P20" s="174">
        <v>7</v>
      </c>
      <c r="Q20" s="174">
        <v>4</v>
      </c>
      <c r="R20" s="169">
        <v>0</v>
      </c>
      <c r="S20" s="169">
        <v>0</v>
      </c>
      <c r="T20" s="169">
        <v>0</v>
      </c>
      <c r="U20" s="169"/>
      <c r="V20" s="169"/>
      <c r="W20" s="169"/>
      <c r="X20" s="169"/>
    </row>
    <row r="21" spans="1:24" s="350" customFormat="1" ht="12.75" x14ac:dyDescent="0.2">
      <c r="A21" s="354"/>
      <c r="B21" s="353"/>
      <c r="C21" s="356" t="s">
        <v>104</v>
      </c>
      <c r="D21" s="174">
        <v>0</v>
      </c>
      <c r="E21" s="174">
        <v>1</v>
      </c>
      <c r="F21" s="174">
        <v>2</v>
      </c>
      <c r="G21" s="174">
        <v>6</v>
      </c>
      <c r="H21" s="174">
        <v>3</v>
      </c>
      <c r="I21" s="174">
        <v>3</v>
      </c>
      <c r="J21" s="174">
        <v>0</v>
      </c>
      <c r="K21" s="174">
        <v>9</v>
      </c>
      <c r="L21" s="174">
        <v>7</v>
      </c>
      <c r="M21" s="174">
        <v>9</v>
      </c>
      <c r="N21" s="174">
        <v>9</v>
      </c>
      <c r="O21" s="174">
        <v>5</v>
      </c>
      <c r="P21" s="174">
        <v>11</v>
      </c>
      <c r="Q21" s="174">
        <v>11</v>
      </c>
      <c r="R21" s="169">
        <v>2</v>
      </c>
      <c r="S21" s="169">
        <v>0</v>
      </c>
      <c r="T21" s="169">
        <v>0</v>
      </c>
      <c r="U21" s="169"/>
      <c r="V21" s="169"/>
      <c r="W21" s="169"/>
      <c r="X21" s="169"/>
    </row>
    <row r="22" spans="1:24" s="350" customFormat="1" ht="12.75" x14ac:dyDescent="0.2">
      <c r="A22" s="354"/>
      <c r="B22" s="353"/>
      <c r="C22" s="353"/>
      <c r="D22" s="174"/>
      <c r="E22" s="174"/>
      <c r="F22" s="174"/>
      <c r="G22" s="174"/>
      <c r="H22" s="174"/>
      <c r="I22" s="174"/>
      <c r="J22" s="174"/>
      <c r="K22" s="174"/>
      <c r="L22" s="174"/>
      <c r="M22" s="174"/>
      <c r="N22" s="169"/>
      <c r="O22" s="169"/>
      <c r="P22" s="169"/>
      <c r="Q22" s="150"/>
      <c r="R22" s="169"/>
      <c r="S22" s="169"/>
      <c r="T22" s="169"/>
      <c r="U22" s="169"/>
      <c r="V22" s="169"/>
      <c r="W22" s="169"/>
      <c r="X22" s="169"/>
    </row>
    <row r="23" spans="1:24" s="350" customFormat="1" ht="12.75" x14ac:dyDescent="0.2">
      <c r="A23" s="354"/>
      <c r="B23" s="353"/>
      <c r="C23" s="352" t="s">
        <v>45</v>
      </c>
      <c r="D23" s="174"/>
      <c r="E23" s="174"/>
      <c r="F23" s="174"/>
      <c r="G23" s="174"/>
      <c r="H23" s="174"/>
      <c r="I23" s="174"/>
      <c r="J23" s="174"/>
      <c r="K23" s="174"/>
      <c r="L23" s="174"/>
      <c r="M23" s="174"/>
      <c r="N23" s="169"/>
      <c r="O23" s="169"/>
      <c r="P23" s="169"/>
      <c r="Q23" s="150"/>
      <c r="R23" s="169"/>
      <c r="S23" s="169"/>
      <c r="T23" s="169"/>
      <c r="U23" s="169"/>
      <c r="V23" s="169"/>
      <c r="W23" s="169"/>
      <c r="X23" s="169"/>
    </row>
    <row r="24" spans="1:24" s="350" customFormat="1" ht="12.75" x14ac:dyDescent="0.2">
      <c r="A24" s="354"/>
      <c r="B24" s="353"/>
      <c r="C24" s="356" t="s">
        <v>206</v>
      </c>
      <c r="D24" s="174">
        <v>0</v>
      </c>
      <c r="E24" s="174">
        <v>0</v>
      </c>
      <c r="F24" s="174">
        <v>0</v>
      </c>
      <c r="G24" s="174">
        <v>0</v>
      </c>
      <c r="H24" s="174">
        <v>0</v>
      </c>
      <c r="I24" s="174">
        <v>0</v>
      </c>
      <c r="J24" s="174">
        <v>2</v>
      </c>
      <c r="K24" s="174">
        <v>0</v>
      </c>
      <c r="L24" s="174">
        <v>2</v>
      </c>
      <c r="M24" s="174">
        <v>1</v>
      </c>
      <c r="N24" s="174">
        <v>3</v>
      </c>
      <c r="O24" s="174">
        <v>0</v>
      </c>
      <c r="P24" s="174">
        <v>0</v>
      </c>
      <c r="Q24" s="174">
        <v>1</v>
      </c>
      <c r="R24" s="169">
        <v>0</v>
      </c>
      <c r="S24" s="169">
        <v>0</v>
      </c>
      <c r="T24" s="169">
        <v>0</v>
      </c>
      <c r="U24" s="169"/>
      <c r="V24" s="169"/>
      <c r="W24" s="169"/>
      <c r="X24" s="169"/>
    </row>
    <row r="25" spans="1:24" s="350" customFormat="1" ht="12.75" x14ac:dyDescent="0.2">
      <c r="A25" s="354"/>
      <c r="B25" s="353"/>
      <c r="C25" s="356" t="s">
        <v>137</v>
      </c>
      <c r="D25" s="174">
        <v>0</v>
      </c>
      <c r="E25" s="174">
        <v>0</v>
      </c>
      <c r="F25" s="174">
        <v>0</v>
      </c>
      <c r="G25" s="174">
        <v>1</v>
      </c>
      <c r="H25" s="174">
        <v>1</v>
      </c>
      <c r="I25" s="174">
        <v>0</v>
      </c>
      <c r="J25" s="174">
        <v>1</v>
      </c>
      <c r="K25" s="174">
        <v>0</v>
      </c>
      <c r="L25" s="174">
        <v>1</v>
      </c>
      <c r="M25" s="174">
        <v>2</v>
      </c>
      <c r="N25" s="174">
        <v>0</v>
      </c>
      <c r="O25" s="174">
        <v>0</v>
      </c>
      <c r="P25" s="174">
        <v>2</v>
      </c>
      <c r="Q25" s="174">
        <v>3</v>
      </c>
      <c r="R25" s="169">
        <v>0</v>
      </c>
      <c r="S25" s="169">
        <v>0</v>
      </c>
      <c r="T25" s="169">
        <v>1</v>
      </c>
      <c r="U25" s="169"/>
      <c r="V25" s="169"/>
      <c r="W25" s="169"/>
      <c r="X25" s="169"/>
    </row>
    <row r="26" spans="1:24" s="350" customFormat="1" ht="12.75" x14ac:dyDescent="0.2">
      <c r="A26" s="354"/>
      <c r="B26" s="353"/>
      <c r="C26" s="356" t="s">
        <v>138</v>
      </c>
      <c r="D26" s="174">
        <v>0</v>
      </c>
      <c r="E26" s="174">
        <v>2</v>
      </c>
      <c r="F26" s="174">
        <v>0</v>
      </c>
      <c r="G26" s="174">
        <v>2</v>
      </c>
      <c r="H26" s="174">
        <v>0</v>
      </c>
      <c r="I26" s="174">
        <v>2</v>
      </c>
      <c r="J26" s="174">
        <v>1</v>
      </c>
      <c r="K26" s="174">
        <v>1</v>
      </c>
      <c r="L26" s="174">
        <v>3</v>
      </c>
      <c r="M26" s="174">
        <v>3</v>
      </c>
      <c r="N26" s="174">
        <v>4</v>
      </c>
      <c r="O26" s="174">
        <v>6</v>
      </c>
      <c r="P26" s="174">
        <v>2</v>
      </c>
      <c r="Q26" s="174">
        <v>5</v>
      </c>
      <c r="R26" s="169">
        <v>3</v>
      </c>
      <c r="S26" s="169">
        <v>0</v>
      </c>
      <c r="T26" s="169">
        <v>0</v>
      </c>
      <c r="U26" s="169"/>
      <c r="V26" s="169"/>
      <c r="W26" s="169"/>
      <c r="X26" s="169"/>
    </row>
    <row r="27" spans="1:24" s="350" customFormat="1" ht="12.75" x14ac:dyDescent="0.2">
      <c r="A27" s="354"/>
      <c r="B27" s="353"/>
      <c r="C27" s="356" t="s">
        <v>139</v>
      </c>
      <c r="D27" s="174">
        <v>0</v>
      </c>
      <c r="E27" s="174">
        <v>1</v>
      </c>
      <c r="F27" s="174">
        <v>1</v>
      </c>
      <c r="G27" s="174">
        <v>0</v>
      </c>
      <c r="H27" s="174">
        <v>0</v>
      </c>
      <c r="I27" s="174">
        <v>1</v>
      </c>
      <c r="J27" s="174">
        <v>3</v>
      </c>
      <c r="K27" s="174">
        <v>2</v>
      </c>
      <c r="L27" s="174">
        <v>1</v>
      </c>
      <c r="M27" s="174">
        <v>2</v>
      </c>
      <c r="N27" s="174">
        <v>4</v>
      </c>
      <c r="O27" s="174">
        <v>4</v>
      </c>
      <c r="P27" s="174">
        <v>4</v>
      </c>
      <c r="Q27" s="174">
        <v>4</v>
      </c>
      <c r="R27" s="169">
        <v>0</v>
      </c>
      <c r="S27" s="169">
        <v>0</v>
      </c>
      <c r="T27" s="169">
        <v>0</v>
      </c>
      <c r="U27" s="169"/>
      <c r="V27" s="169"/>
      <c r="W27" s="169"/>
      <c r="X27" s="169"/>
    </row>
    <row r="28" spans="1:24" s="350" customFormat="1" ht="12.75" x14ac:dyDescent="0.2">
      <c r="A28" s="354"/>
      <c r="B28" s="353"/>
      <c r="C28" s="356" t="s">
        <v>104</v>
      </c>
      <c r="D28" s="174">
        <v>0</v>
      </c>
      <c r="E28" s="174">
        <v>0</v>
      </c>
      <c r="F28" s="174">
        <v>2</v>
      </c>
      <c r="G28" s="174">
        <v>3</v>
      </c>
      <c r="H28" s="174">
        <v>1</v>
      </c>
      <c r="I28" s="174">
        <v>3</v>
      </c>
      <c r="J28" s="174">
        <v>0</v>
      </c>
      <c r="K28" s="174">
        <v>3</v>
      </c>
      <c r="L28" s="174">
        <v>3</v>
      </c>
      <c r="M28" s="174">
        <v>5</v>
      </c>
      <c r="N28" s="174">
        <v>5</v>
      </c>
      <c r="O28" s="174">
        <v>2</v>
      </c>
      <c r="P28" s="174">
        <v>7</v>
      </c>
      <c r="Q28" s="174">
        <v>6</v>
      </c>
      <c r="R28" s="169">
        <v>1</v>
      </c>
      <c r="S28" s="169">
        <v>0</v>
      </c>
      <c r="T28" s="169">
        <v>0</v>
      </c>
      <c r="U28" s="169"/>
      <c r="V28" s="169"/>
      <c r="W28" s="169"/>
      <c r="X28" s="169"/>
    </row>
    <row r="29" spans="1:24" s="350" customFormat="1" ht="12.75" x14ac:dyDescent="0.2">
      <c r="A29" s="354"/>
      <c r="B29" s="353"/>
      <c r="C29" s="356"/>
      <c r="D29" s="174"/>
      <c r="E29" s="174"/>
      <c r="F29" s="174"/>
      <c r="G29" s="174"/>
      <c r="H29" s="174"/>
      <c r="I29" s="174"/>
      <c r="J29" s="174"/>
      <c r="K29" s="174"/>
      <c r="L29" s="174"/>
      <c r="M29" s="174"/>
      <c r="N29" s="174"/>
      <c r="O29" s="174"/>
      <c r="P29" s="174"/>
      <c r="Q29" s="174"/>
      <c r="R29" s="169"/>
      <c r="S29" s="169"/>
      <c r="T29" s="169"/>
      <c r="U29" s="169"/>
      <c r="V29" s="169"/>
      <c r="W29" s="169"/>
      <c r="X29" s="169"/>
    </row>
    <row r="30" spans="1:24" s="350" customFormat="1" ht="12.75" x14ac:dyDescent="0.2">
      <c r="A30" s="354"/>
      <c r="B30" s="353"/>
      <c r="C30" s="352" t="s">
        <v>46</v>
      </c>
      <c r="D30" s="174"/>
      <c r="E30" s="174"/>
      <c r="F30" s="174"/>
      <c r="G30" s="174"/>
      <c r="H30" s="174"/>
      <c r="I30" s="174"/>
      <c r="J30" s="174"/>
      <c r="K30" s="174"/>
      <c r="L30" s="174"/>
      <c r="M30" s="174"/>
      <c r="N30" s="174"/>
      <c r="O30" s="174"/>
      <c r="P30" s="174"/>
      <c r="Q30" s="174"/>
      <c r="R30" s="169"/>
      <c r="S30" s="169"/>
      <c r="T30" s="169"/>
      <c r="U30" s="169"/>
      <c r="V30" s="169"/>
      <c r="W30" s="169"/>
      <c r="X30" s="169"/>
    </row>
    <row r="31" spans="1:24" s="350" customFormat="1" ht="12.75" x14ac:dyDescent="0.2">
      <c r="A31" s="354"/>
      <c r="B31" s="353"/>
      <c r="C31" s="356" t="s">
        <v>206</v>
      </c>
      <c r="D31" s="174">
        <v>0</v>
      </c>
      <c r="E31" s="174">
        <v>0</v>
      </c>
      <c r="F31" s="174">
        <v>0</v>
      </c>
      <c r="G31" s="174">
        <v>2</v>
      </c>
      <c r="H31" s="174">
        <v>0</v>
      </c>
      <c r="I31" s="174">
        <v>0</v>
      </c>
      <c r="J31" s="174">
        <v>0</v>
      </c>
      <c r="K31" s="174">
        <v>0</v>
      </c>
      <c r="L31" s="174">
        <v>0</v>
      </c>
      <c r="M31" s="174">
        <v>0</v>
      </c>
      <c r="N31" s="174">
        <v>0</v>
      </c>
      <c r="O31" s="174">
        <v>0</v>
      </c>
      <c r="P31" s="174">
        <v>0</v>
      </c>
      <c r="Q31" s="174">
        <v>2</v>
      </c>
      <c r="R31" s="169">
        <v>1</v>
      </c>
      <c r="S31" s="169">
        <v>0</v>
      </c>
      <c r="T31" s="169">
        <v>0</v>
      </c>
      <c r="U31" s="169"/>
      <c r="V31" s="169"/>
      <c r="W31" s="169"/>
      <c r="X31" s="169"/>
    </row>
    <row r="32" spans="1:24" s="350" customFormat="1" ht="12.75" x14ac:dyDescent="0.2">
      <c r="A32" s="354"/>
      <c r="B32" s="353"/>
      <c r="C32" s="356" t="s">
        <v>137</v>
      </c>
      <c r="D32" s="174">
        <v>0</v>
      </c>
      <c r="E32" s="174">
        <v>0</v>
      </c>
      <c r="F32" s="174">
        <v>1</v>
      </c>
      <c r="G32" s="174">
        <v>1</v>
      </c>
      <c r="H32" s="174">
        <v>1</v>
      </c>
      <c r="I32" s="174">
        <v>1</v>
      </c>
      <c r="J32" s="174">
        <v>1</v>
      </c>
      <c r="K32" s="174">
        <v>0</v>
      </c>
      <c r="L32" s="174">
        <v>1</v>
      </c>
      <c r="M32" s="174">
        <v>0</v>
      </c>
      <c r="N32" s="174">
        <v>0</v>
      </c>
      <c r="O32" s="174">
        <v>2</v>
      </c>
      <c r="P32" s="174">
        <v>1</v>
      </c>
      <c r="Q32" s="174">
        <v>1</v>
      </c>
      <c r="R32" s="169">
        <v>0</v>
      </c>
      <c r="S32" s="169">
        <v>0</v>
      </c>
      <c r="T32" s="169">
        <v>0</v>
      </c>
      <c r="U32" s="169"/>
      <c r="V32" s="169"/>
      <c r="W32" s="169"/>
      <c r="X32" s="169"/>
    </row>
    <row r="33" spans="1:24" s="350" customFormat="1" ht="12.75" x14ac:dyDescent="0.2">
      <c r="A33" s="354"/>
      <c r="B33" s="353"/>
      <c r="C33" s="356" t="s">
        <v>138</v>
      </c>
      <c r="D33" s="174">
        <v>0</v>
      </c>
      <c r="E33" s="174">
        <v>1</v>
      </c>
      <c r="F33" s="174">
        <v>2</v>
      </c>
      <c r="G33" s="174">
        <v>1</v>
      </c>
      <c r="H33" s="174">
        <v>2</v>
      </c>
      <c r="I33" s="174">
        <v>0</v>
      </c>
      <c r="J33" s="174">
        <v>1</v>
      </c>
      <c r="K33" s="174">
        <v>3</v>
      </c>
      <c r="L33" s="174">
        <v>1</v>
      </c>
      <c r="M33" s="174">
        <v>4</v>
      </c>
      <c r="N33" s="174">
        <v>4</v>
      </c>
      <c r="O33" s="174">
        <v>0</v>
      </c>
      <c r="P33" s="174">
        <v>0</v>
      </c>
      <c r="Q33" s="174">
        <v>3</v>
      </c>
      <c r="R33" s="169">
        <v>0</v>
      </c>
      <c r="S33" s="169">
        <v>1</v>
      </c>
      <c r="T33" s="169">
        <v>0</v>
      </c>
      <c r="U33" s="169"/>
      <c r="V33" s="169"/>
      <c r="W33" s="169"/>
      <c r="X33" s="169"/>
    </row>
    <row r="34" spans="1:24" s="350" customFormat="1" ht="12.75" x14ac:dyDescent="0.2">
      <c r="A34" s="354"/>
      <c r="B34" s="353"/>
      <c r="C34" s="356" t="s">
        <v>139</v>
      </c>
      <c r="D34" s="174">
        <v>1</v>
      </c>
      <c r="E34" s="174">
        <v>2</v>
      </c>
      <c r="F34" s="174">
        <v>0</v>
      </c>
      <c r="G34" s="174">
        <v>0</v>
      </c>
      <c r="H34" s="174">
        <v>2</v>
      </c>
      <c r="I34" s="174">
        <v>3</v>
      </c>
      <c r="J34" s="174">
        <v>0</v>
      </c>
      <c r="K34" s="174">
        <v>4</v>
      </c>
      <c r="L34" s="174">
        <v>0</v>
      </c>
      <c r="M34" s="174">
        <v>4</v>
      </c>
      <c r="N34" s="174">
        <v>3</v>
      </c>
      <c r="O34" s="174">
        <v>5</v>
      </c>
      <c r="P34" s="174">
        <v>3</v>
      </c>
      <c r="Q34" s="174">
        <v>0</v>
      </c>
      <c r="R34" s="169">
        <v>0</v>
      </c>
      <c r="S34" s="169">
        <v>0</v>
      </c>
      <c r="T34" s="169">
        <v>0</v>
      </c>
      <c r="U34" s="169"/>
      <c r="V34" s="169"/>
      <c r="W34" s="169"/>
      <c r="X34" s="169"/>
    </row>
    <row r="35" spans="1:24" s="350" customFormat="1" ht="12.75" x14ac:dyDescent="0.2">
      <c r="A35" s="354"/>
      <c r="B35" s="353"/>
      <c r="C35" s="356" t="s">
        <v>104</v>
      </c>
      <c r="D35" s="174">
        <v>0</v>
      </c>
      <c r="E35" s="174">
        <v>1</v>
      </c>
      <c r="F35" s="174">
        <v>0</v>
      </c>
      <c r="G35" s="174">
        <v>3</v>
      </c>
      <c r="H35" s="174">
        <v>2</v>
      </c>
      <c r="I35" s="174">
        <v>0</v>
      </c>
      <c r="J35" s="174">
        <v>0</v>
      </c>
      <c r="K35" s="174">
        <v>6</v>
      </c>
      <c r="L35" s="174">
        <v>4</v>
      </c>
      <c r="M35" s="174">
        <v>4</v>
      </c>
      <c r="N35" s="174">
        <v>4</v>
      </c>
      <c r="O35" s="174">
        <v>3</v>
      </c>
      <c r="P35" s="174">
        <v>4</v>
      </c>
      <c r="Q35" s="174">
        <v>5</v>
      </c>
      <c r="R35" s="169">
        <v>1</v>
      </c>
      <c r="S35" s="169">
        <v>0</v>
      </c>
      <c r="T35" s="169">
        <v>0</v>
      </c>
      <c r="U35" s="169"/>
      <c r="V35" s="169"/>
      <c r="W35" s="169"/>
      <c r="X35" s="169"/>
    </row>
    <row r="36" spans="1:24" s="350" customFormat="1" ht="12.75" x14ac:dyDescent="0.2">
      <c r="A36" s="354"/>
      <c r="B36" s="353"/>
      <c r="C36" s="353"/>
      <c r="D36" s="174"/>
      <c r="E36" s="174"/>
      <c r="F36" s="174"/>
      <c r="G36" s="174"/>
      <c r="H36" s="174"/>
      <c r="I36" s="174"/>
      <c r="J36" s="174"/>
      <c r="K36" s="174"/>
      <c r="L36" s="174"/>
      <c r="M36" s="174"/>
      <c r="N36" s="169"/>
      <c r="O36" s="169"/>
      <c r="P36" s="169"/>
      <c r="Q36" s="150"/>
      <c r="R36" s="169"/>
      <c r="S36" s="169"/>
      <c r="T36" s="169"/>
      <c r="U36" s="169"/>
      <c r="V36" s="169"/>
      <c r="W36" s="169"/>
      <c r="X36" s="169"/>
    </row>
    <row r="37" spans="1:24" ht="12.75" x14ac:dyDescent="0.2">
      <c r="A37" s="176"/>
      <c r="B37" s="176"/>
      <c r="C37" s="176"/>
      <c r="D37" s="176"/>
      <c r="E37" s="176"/>
      <c r="F37" s="176"/>
      <c r="G37" s="176"/>
      <c r="H37" s="176"/>
      <c r="I37" s="176"/>
      <c r="J37" s="176"/>
      <c r="K37" s="176"/>
      <c r="L37" s="176"/>
      <c r="M37" s="176"/>
      <c r="N37" s="176"/>
      <c r="O37" s="176"/>
      <c r="P37" s="176"/>
      <c r="Q37" s="176"/>
      <c r="R37" s="176"/>
      <c r="S37" s="176"/>
      <c r="T37" s="176"/>
      <c r="U37" s="168"/>
      <c r="V37" s="168"/>
      <c r="W37" s="168"/>
      <c r="X37" s="168"/>
    </row>
    <row r="38" spans="1:24" ht="15" x14ac:dyDescent="0.2">
      <c r="A38" s="162"/>
      <c r="B38" s="162"/>
      <c r="C38" s="162"/>
      <c r="D38" s="46"/>
      <c r="E38" s="46"/>
      <c r="F38" s="46"/>
      <c r="G38" s="46"/>
      <c r="H38" s="46"/>
      <c r="I38" s="46"/>
      <c r="J38" s="46"/>
      <c r="K38" s="46"/>
      <c r="L38" s="46"/>
      <c r="M38" s="46"/>
      <c r="N38" s="46"/>
      <c r="O38" s="168"/>
      <c r="P38" s="168"/>
      <c r="Q38" s="168"/>
      <c r="R38" s="168"/>
      <c r="S38" s="168"/>
      <c r="T38" s="168"/>
      <c r="U38" s="168"/>
      <c r="V38" s="168"/>
      <c r="W38" s="168"/>
      <c r="X38" s="168"/>
    </row>
    <row r="39" spans="1:24" x14ac:dyDescent="0.2">
      <c r="A39" s="1046" t="s">
        <v>202</v>
      </c>
      <c r="B39" s="1046"/>
      <c r="C39" s="1046"/>
      <c r="D39" s="167"/>
      <c r="E39" s="167"/>
      <c r="F39" s="167"/>
      <c r="G39" s="167"/>
      <c r="H39" s="167"/>
      <c r="I39" s="167"/>
      <c r="J39" s="167"/>
      <c r="K39" s="167"/>
      <c r="L39" s="167"/>
      <c r="M39" s="167"/>
      <c r="N39" s="177"/>
      <c r="O39" s="177"/>
      <c r="P39" s="177"/>
      <c r="Q39" s="177"/>
      <c r="R39" s="177"/>
      <c r="S39" s="177"/>
      <c r="T39" s="177"/>
      <c r="U39" s="177"/>
      <c r="V39" s="177"/>
      <c r="W39" s="177"/>
      <c r="X39" s="177"/>
    </row>
    <row r="40" spans="1:24" x14ac:dyDescent="0.2">
      <c r="A40" s="831" t="s">
        <v>1079</v>
      </c>
      <c r="B40" s="831"/>
      <c r="C40" s="831"/>
      <c r="D40" s="831"/>
      <c r="E40" s="831"/>
      <c r="F40" s="831"/>
      <c r="G40" s="831"/>
      <c r="H40" s="831"/>
      <c r="I40" s="831"/>
      <c r="J40" s="831"/>
      <c r="K40" s="831"/>
      <c r="L40" s="831"/>
      <c r="M40" s="831"/>
      <c r="N40" s="831"/>
      <c r="O40" s="831"/>
      <c r="P40" s="831"/>
      <c r="Q40" s="831"/>
      <c r="R40" s="831"/>
      <c r="S40" s="543"/>
      <c r="T40" s="673"/>
      <c r="U40" s="177"/>
      <c r="V40" s="177"/>
      <c r="W40" s="177"/>
      <c r="X40" s="177"/>
    </row>
    <row r="41" spans="1:24" x14ac:dyDescent="0.2">
      <c r="A41" s="984" t="s">
        <v>1080</v>
      </c>
      <c r="B41" s="984"/>
      <c r="C41" s="984"/>
      <c r="D41" s="984"/>
      <c r="E41" s="984"/>
      <c r="F41" s="984"/>
      <c r="G41" s="984"/>
      <c r="H41" s="984"/>
      <c r="I41" s="984"/>
      <c r="J41" s="984"/>
      <c r="K41" s="984"/>
      <c r="L41" s="984"/>
      <c r="M41" s="984"/>
      <c r="N41" s="984"/>
      <c r="O41" s="177"/>
      <c r="P41" s="177"/>
      <c r="Q41" s="177"/>
      <c r="R41" s="177"/>
      <c r="S41" s="177"/>
      <c r="T41" s="177"/>
      <c r="U41" s="177"/>
      <c r="V41" s="177"/>
      <c r="W41" s="177"/>
      <c r="X41" s="177"/>
    </row>
    <row r="42" spans="1:24" x14ac:dyDescent="0.2">
      <c r="A42" s="984" t="s">
        <v>1033</v>
      </c>
      <c r="B42" s="984"/>
      <c r="C42" s="984"/>
      <c r="D42" s="984"/>
      <c r="E42" s="984"/>
      <c r="F42" s="984"/>
      <c r="G42" s="984"/>
      <c r="H42" s="984"/>
      <c r="I42" s="984"/>
      <c r="J42" s="193"/>
      <c r="K42" s="193"/>
      <c r="L42" s="193"/>
      <c r="M42" s="193"/>
      <c r="N42" s="177"/>
      <c r="O42" s="177"/>
      <c r="P42" s="177"/>
      <c r="Q42" s="177"/>
      <c r="R42" s="177"/>
      <c r="S42" s="177"/>
      <c r="T42" s="177"/>
      <c r="U42" s="177"/>
      <c r="V42" s="177"/>
      <c r="W42" s="177"/>
      <c r="X42" s="177"/>
    </row>
    <row r="43" spans="1:24" x14ac:dyDescent="0.2">
      <c r="A43" s="349"/>
      <c r="B43" s="348"/>
      <c r="C43" s="348"/>
      <c r="D43" s="348"/>
      <c r="E43" s="348"/>
      <c r="F43" s="348"/>
      <c r="G43" s="348"/>
      <c r="H43" s="348"/>
      <c r="I43" s="348"/>
      <c r="J43" s="348"/>
      <c r="K43" s="348"/>
      <c r="L43" s="348"/>
      <c r="M43" s="348"/>
      <c r="N43" s="177"/>
      <c r="O43" s="177"/>
      <c r="P43" s="177"/>
      <c r="Q43" s="177"/>
      <c r="R43" s="177"/>
      <c r="S43" s="177"/>
      <c r="T43" s="177"/>
      <c r="U43" s="177"/>
      <c r="V43" s="177"/>
      <c r="W43" s="177"/>
      <c r="X43" s="177"/>
    </row>
    <row r="44" spans="1:24" x14ac:dyDescent="0.2">
      <c r="A44" s="1044" t="s">
        <v>433</v>
      </c>
      <c r="B44" s="1045"/>
      <c r="C44" s="1045"/>
      <c r="D44" s="348"/>
      <c r="E44" s="348"/>
      <c r="F44" s="348"/>
      <c r="G44" s="348"/>
      <c r="H44" s="348"/>
      <c r="I44" s="348"/>
      <c r="J44" s="348"/>
      <c r="K44" s="348"/>
      <c r="L44" s="348"/>
      <c r="M44" s="348"/>
      <c r="N44" s="177"/>
      <c r="O44" s="177"/>
      <c r="P44" s="177"/>
      <c r="Q44" s="177"/>
      <c r="R44" s="177"/>
      <c r="S44" s="177"/>
      <c r="T44" s="177"/>
      <c r="U44" s="177"/>
      <c r="V44" s="177"/>
      <c r="W44" s="177"/>
      <c r="X44" s="177"/>
    </row>
  </sheetData>
  <mergeCells count="29">
    <mergeCell ref="A1:R1"/>
    <mergeCell ref="V1:X1"/>
    <mergeCell ref="D3:D5"/>
    <mergeCell ref="E3:E5"/>
    <mergeCell ref="F3:F5"/>
    <mergeCell ref="G3:G5"/>
    <mergeCell ref="H3:H5"/>
    <mergeCell ref="I3:I5"/>
    <mergeCell ref="J3:J5"/>
    <mergeCell ref="K3:K5"/>
    <mergeCell ref="R3:R5"/>
    <mergeCell ref="P3:P5"/>
    <mergeCell ref="Q3:Q5"/>
    <mergeCell ref="S3:S5"/>
    <mergeCell ref="T3:T5"/>
    <mergeCell ref="B12:C12"/>
    <mergeCell ref="L3:L5"/>
    <mergeCell ref="M3:M5"/>
    <mergeCell ref="N3:N5"/>
    <mergeCell ref="O3:O5"/>
    <mergeCell ref="A4:C4"/>
    <mergeCell ref="A7:C7"/>
    <mergeCell ref="A9:C9"/>
    <mergeCell ref="A11:C11"/>
    <mergeCell ref="A39:C39"/>
    <mergeCell ref="A40:R40"/>
    <mergeCell ref="A41:N41"/>
    <mergeCell ref="A44:C44"/>
    <mergeCell ref="A42:I42"/>
  </mergeCells>
  <hyperlinks>
    <hyperlink ref="V1:W1" location="Contents!A1" display="Back to contents"/>
  </hyperlinks>
  <pageMargins left="0.70866141732283472" right="0.70866141732283472" top="0.74803149606299213" bottom="0.74803149606299213" header="0.31496062992125984" footer="0.31496062992125984"/>
  <pageSetup paperSize="9" scale="93"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3"/>
  <sheetViews>
    <sheetView showGridLines="0" workbookViewId="0">
      <selection sqref="A1:N1"/>
    </sheetView>
  </sheetViews>
  <sheetFormatPr defaultRowHeight="12.75" x14ac:dyDescent="0.2"/>
  <cols>
    <col min="1" max="1" width="24.83203125" style="746" customWidth="1"/>
    <col min="2" max="2" width="4.83203125" style="746" customWidth="1"/>
    <col min="3" max="3" width="19.6640625" style="746" customWidth="1"/>
    <col min="4" max="4" width="5.6640625" style="746" customWidth="1"/>
    <col min="5" max="5" width="17.83203125" style="746" customWidth="1"/>
    <col min="6" max="6" width="4" style="746" customWidth="1"/>
    <col min="7" max="7" width="37.83203125" style="746" customWidth="1"/>
    <col min="8" max="16384" width="9.33203125" style="746"/>
  </cols>
  <sheetData>
    <row r="1" spans="1:9" ht="26.25" customHeight="1" x14ac:dyDescent="0.2">
      <c r="A1" s="1095" t="s">
        <v>1069</v>
      </c>
      <c r="B1" s="1095"/>
      <c r="C1" s="1095"/>
      <c r="D1" s="1095"/>
      <c r="E1" s="1095"/>
      <c r="F1" s="758"/>
      <c r="G1" s="1090" t="s">
        <v>350</v>
      </c>
      <c r="H1" s="1090"/>
      <c r="I1" s="1090"/>
    </row>
    <row r="2" spans="1:9" s="797" customFormat="1" ht="21" customHeight="1" x14ac:dyDescent="0.2">
      <c r="A2" s="1095"/>
      <c r="B2" s="1095"/>
      <c r="C2" s="1095"/>
      <c r="D2" s="1095"/>
      <c r="E2" s="1095"/>
      <c r="F2" s="758"/>
    </row>
    <row r="3" spans="1:9" ht="13.5" thickBot="1" x14ac:dyDescent="0.25">
      <c r="A3" s="747"/>
      <c r="B3" s="747"/>
      <c r="C3" s="747"/>
      <c r="D3" s="747"/>
      <c r="E3" s="747"/>
    </row>
    <row r="5" spans="1:9" ht="14.25" x14ac:dyDescent="0.2">
      <c r="C5" s="1097" t="s">
        <v>1081</v>
      </c>
      <c r="D5" s="1098"/>
      <c r="E5" s="1098"/>
    </row>
    <row r="6" spans="1:9" x14ac:dyDescent="0.2">
      <c r="C6" s="757"/>
      <c r="D6" s="757"/>
      <c r="E6" s="757"/>
    </row>
    <row r="7" spans="1:9" x14ac:dyDescent="0.2">
      <c r="C7" s="756" t="s">
        <v>929</v>
      </c>
      <c r="D7" s="757"/>
      <c r="E7" s="756" t="s">
        <v>930</v>
      </c>
    </row>
    <row r="8" spans="1:9" ht="14.25" x14ac:dyDescent="0.2">
      <c r="C8" s="756" t="s">
        <v>931</v>
      </c>
      <c r="D8" s="757"/>
      <c r="E8" s="756" t="s">
        <v>932</v>
      </c>
    </row>
    <row r="9" spans="1:9" ht="13.5" thickBot="1" x14ac:dyDescent="0.25">
      <c r="A9" s="747"/>
      <c r="B9" s="747"/>
      <c r="C9" s="754"/>
      <c r="D9" s="755"/>
      <c r="E9" s="754"/>
    </row>
    <row r="11" spans="1:9" x14ac:dyDescent="0.2">
      <c r="A11" s="746" t="s">
        <v>933</v>
      </c>
      <c r="C11" s="749">
        <v>67</v>
      </c>
      <c r="E11" s="746">
        <v>9</v>
      </c>
    </row>
    <row r="12" spans="1:9" x14ac:dyDescent="0.2">
      <c r="A12" s="746" t="s">
        <v>934</v>
      </c>
      <c r="C12" s="749">
        <v>17</v>
      </c>
      <c r="E12" s="746">
        <v>4</v>
      </c>
    </row>
    <row r="13" spans="1:9" x14ac:dyDescent="0.2">
      <c r="A13" s="746" t="s">
        <v>935</v>
      </c>
      <c r="C13" s="749">
        <v>39</v>
      </c>
      <c r="E13" s="746">
        <v>6</v>
      </c>
    </row>
    <row r="14" spans="1:9" x14ac:dyDescent="0.2">
      <c r="A14" s="746" t="s">
        <v>936</v>
      </c>
      <c r="C14" s="749">
        <v>210</v>
      </c>
      <c r="E14" s="746">
        <v>58</v>
      </c>
    </row>
    <row r="15" spans="1:9" x14ac:dyDescent="0.2">
      <c r="A15" s="746" t="s">
        <v>937</v>
      </c>
      <c r="C15" s="749">
        <v>1185</v>
      </c>
      <c r="E15" s="746">
        <v>22</v>
      </c>
    </row>
    <row r="16" spans="1:9" x14ac:dyDescent="0.2">
      <c r="A16" s="746" t="s">
        <v>938</v>
      </c>
      <c r="C16" s="749">
        <v>88</v>
      </c>
      <c r="E16" s="746">
        <v>103</v>
      </c>
    </row>
    <row r="17" spans="1:5" x14ac:dyDescent="0.2">
      <c r="A17" s="746" t="s">
        <v>939</v>
      </c>
      <c r="C17" s="749">
        <v>213</v>
      </c>
      <c r="E17" s="746">
        <v>71</v>
      </c>
    </row>
    <row r="18" spans="1:5" x14ac:dyDescent="0.2">
      <c r="A18" s="746" t="s">
        <v>940</v>
      </c>
      <c r="C18" s="753" t="s">
        <v>83</v>
      </c>
      <c r="D18" s="752"/>
      <c r="E18" s="752" t="s">
        <v>83</v>
      </c>
    </row>
    <row r="19" spans="1:5" x14ac:dyDescent="0.2">
      <c r="A19" s="746" t="s">
        <v>941</v>
      </c>
      <c r="C19" s="749">
        <v>455</v>
      </c>
      <c r="E19" s="746">
        <v>15</v>
      </c>
    </row>
    <row r="20" spans="1:5" x14ac:dyDescent="0.2">
      <c r="A20" s="746" t="s">
        <v>942</v>
      </c>
      <c r="C20" s="749">
        <v>294</v>
      </c>
      <c r="E20" s="746">
        <v>7</v>
      </c>
    </row>
    <row r="21" spans="1:5" x14ac:dyDescent="0.2">
      <c r="A21" s="746" t="s">
        <v>943</v>
      </c>
      <c r="C21" s="749">
        <v>54</v>
      </c>
      <c r="E21" s="746">
        <v>19</v>
      </c>
    </row>
    <row r="22" spans="1:5" x14ac:dyDescent="0.2">
      <c r="A22" s="746" t="s">
        <v>944</v>
      </c>
      <c r="C22" s="749">
        <v>304</v>
      </c>
      <c r="E22" s="746">
        <v>8</v>
      </c>
    </row>
    <row r="23" spans="1:5" x14ac:dyDescent="0.2">
      <c r="A23" s="746" t="s">
        <v>945</v>
      </c>
      <c r="C23" s="749">
        <v>9</v>
      </c>
      <c r="E23" s="746">
        <v>15</v>
      </c>
    </row>
    <row r="24" spans="1:5" x14ac:dyDescent="0.2">
      <c r="A24" s="746" t="s">
        <v>946</v>
      </c>
      <c r="C24" s="749">
        <v>18</v>
      </c>
      <c r="E24" s="746">
        <v>14</v>
      </c>
    </row>
    <row r="25" spans="1:5" x14ac:dyDescent="0.2">
      <c r="A25" s="746" t="s">
        <v>947</v>
      </c>
      <c r="C25" s="749">
        <v>115</v>
      </c>
      <c r="E25" s="746">
        <v>59</v>
      </c>
    </row>
    <row r="26" spans="1:5" x14ac:dyDescent="0.2">
      <c r="A26" s="746" t="s">
        <v>948</v>
      </c>
      <c r="C26" s="749">
        <v>12</v>
      </c>
      <c r="E26" s="746">
        <v>31</v>
      </c>
    </row>
    <row r="27" spans="1:5" x14ac:dyDescent="0.2">
      <c r="A27" s="746" t="s">
        <v>949</v>
      </c>
      <c r="C27" s="749">
        <v>25</v>
      </c>
      <c r="E27" s="746">
        <v>4</v>
      </c>
    </row>
    <row r="28" spans="1:5" x14ac:dyDescent="0.2">
      <c r="A28" s="746" t="s">
        <v>950</v>
      </c>
      <c r="C28" s="749">
        <v>8</v>
      </c>
      <c r="E28" s="746">
        <v>28</v>
      </c>
    </row>
    <row r="29" spans="1:5" x14ac:dyDescent="0.2">
      <c r="A29" s="746" t="s">
        <v>951</v>
      </c>
      <c r="C29" s="749">
        <v>182</v>
      </c>
      <c r="E29" s="746">
        <v>16</v>
      </c>
    </row>
    <row r="30" spans="1:5" x14ac:dyDescent="0.2">
      <c r="A30" s="746" t="s">
        <v>952</v>
      </c>
      <c r="C30" s="749">
        <v>152</v>
      </c>
      <c r="E30" s="746">
        <v>26</v>
      </c>
    </row>
    <row r="31" spans="1:5" x14ac:dyDescent="0.2">
      <c r="A31" s="746" t="s">
        <v>953</v>
      </c>
      <c r="C31" s="749">
        <v>249</v>
      </c>
      <c r="E31" s="746">
        <v>9</v>
      </c>
    </row>
    <row r="32" spans="1:5" x14ac:dyDescent="0.2">
      <c r="A32" s="746" t="s">
        <v>954</v>
      </c>
      <c r="C32" s="749">
        <v>39</v>
      </c>
      <c r="E32" s="746">
        <v>6</v>
      </c>
    </row>
    <row r="33" spans="1:5" x14ac:dyDescent="0.2">
      <c r="A33" s="746" t="s">
        <v>955</v>
      </c>
      <c r="C33" s="749">
        <v>21</v>
      </c>
      <c r="E33" s="746">
        <v>2</v>
      </c>
    </row>
    <row r="34" spans="1:5" x14ac:dyDescent="0.2">
      <c r="A34" s="746" t="s">
        <v>956</v>
      </c>
      <c r="C34" s="749">
        <v>30</v>
      </c>
      <c r="E34" s="746">
        <v>22</v>
      </c>
    </row>
    <row r="35" spans="1:5" x14ac:dyDescent="0.2">
      <c r="A35" s="746" t="s">
        <v>957</v>
      </c>
      <c r="C35" s="749">
        <v>27</v>
      </c>
      <c r="E35" s="746">
        <v>7</v>
      </c>
    </row>
    <row r="36" spans="1:5" x14ac:dyDescent="0.2">
      <c r="A36" s="746" t="s">
        <v>958</v>
      </c>
      <c r="C36" s="749">
        <v>150</v>
      </c>
      <c r="E36" s="746">
        <v>43</v>
      </c>
    </row>
    <row r="37" spans="1:5" x14ac:dyDescent="0.2">
      <c r="A37" s="746" t="s">
        <v>959</v>
      </c>
      <c r="C37" s="749">
        <v>618</v>
      </c>
      <c r="E37" s="746">
        <v>100</v>
      </c>
    </row>
    <row r="38" spans="1:5" ht="14.25" x14ac:dyDescent="0.2">
      <c r="A38" s="746" t="s">
        <v>960</v>
      </c>
      <c r="C38" s="749">
        <v>2528</v>
      </c>
      <c r="E38" s="746">
        <v>60</v>
      </c>
    </row>
    <row r="39" spans="1:5" x14ac:dyDescent="0.2">
      <c r="A39" s="746" t="s">
        <v>961</v>
      </c>
      <c r="C39" s="749">
        <v>7109</v>
      </c>
      <c r="E39" s="746">
        <v>21.3</v>
      </c>
    </row>
    <row r="40" spans="1:5" x14ac:dyDescent="0.2">
      <c r="C40" s="749"/>
    </row>
    <row r="41" spans="1:5" x14ac:dyDescent="0.2">
      <c r="A41" s="746" t="s">
        <v>962</v>
      </c>
      <c r="C41" s="749">
        <v>533</v>
      </c>
      <c r="E41" s="746">
        <v>10</v>
      </c>
    </row>
    <row r="42" spans="1:5" x14ac:dyDescent="0.2">
      <c r="A42" s="746" t="s">
        <v>963</v>
      </c>
      <c r="C42" s="749">
        <v>257</v>
      </c>
      <c r="E42" s="746">
        <v>76</v>
      </c>
    </row>
    <row r="43" spans="1:5" x14ac:dyDescent="0.2">
      <c r="A43" s="746" t="s">
        <v>964</v>
      </c>
      <c r="C43" s="749">
        <v>7899</v>
      </c>
      <c r="E43" s="746">
        <v>20.3</v>
      </c>
    </row>
    <row r="44" spans="1:5" x14ac:dyDescent="0.2">
      <c r="A44" s="750"/>
      <c r="B44" s="750"/>
      <c r="C44" s="751"/>
      <c r="D44" s="750"/>
      <c r="E44" s="750"/>
    </row>
    <row r="45" spans="1:5" x14ac:dyDescent="0.2">
      <c r="C45" s="749"/>
    </row>
    <row r="46" spans="1:5" ht="14.25" x14ac:dyDescent="0.2">
      <c r="A46" s="746" t="s">
        <v>965</v>
      </c>
      <c r="C46" s="749">
        <v>563</v>
      </c>
      <c r="E46" s="746">
        <v>160</v>
      </c>
    </row>
    <row r="47" spans="1:5" ht="13.5" thickBot="1" x14ac:dyDescent="0.25">
      <c r="A47" s="747"/>
      <c r="B47" s="747"/>
      <c r="C47" s="748"/>
      <c r="D47" s="747"/>
      <c r="E47" s="747"/>
    </row>
    <row r="49" spans="1:6" ht="11.25" customHeight="1" x14ac:dyDescent="0.2">
      <c r="A49" s="1096" t="s">
        <v>202</v>
      </c>
      <c r="B49" s="1096"/>
    </row>
    <row r="50" spans="1:6" ht="11.25" customHeight="1" x14ac:dyDescent="0.2">
      <c r="A50" s="1093" t="s">
        <v>995</v>
      </c>
      <c r="B50" s="1093"/>
      <c r="C50" s="1093"/>
      <c r="D50" s="1093"/>
      <c r="E50" s="1093"/>
      <c r="F50" s="1093"/>
    </row>
    <row r="51" spans="1:6" ht="11.25" customHeight="1" x14ac:dyDescent="0.2">
      <c r="A51" s="1094" t="s">
        <v>1071</v>
      </c>
      <c r="B51" s="1094"/>
      <c r="C51" s="1094"/>
      <c r="D51" s="1094"/>
      <c r="E51" s="1094"/>
    </row>
    <row r="52" spans="1:6" ht="11.25" customHeight="1" x14ac:dyDescent="0.2">
      <c r="A52" s="1094"/>
      <c r="B52" s="1094"/>
      <c r="C52" s="1094"/>
      <c r="D52" s="1094"/>
      <c r="E52" s="1094"/>
    </row>
    <row r="53" spans="1:6" s="797" customFormat="1" ht="11.25" customHeight="1" x14ac:dyDescent="0.2">
      <c r="A53" s="1094"/>
      <c r="B53" s="1094"/>
      <c r="C53" s="1094"/>
      <c r="D53" s="1094"/>
      <c r="E53" s="1094"/>
    </row>
    <row r="54" spans="1:6" ht="11.25" customHeight="1" x14ac:dyDescent="0.2">
      <c r="A54" s="1093" t="s">
        <v>1070</v>
      </c>
      <c r="B54" s="1093"/>
      <c r="C54" s="1093"/>
      <c r="D54" s="1093"/>
      <c r="E54" s="1093"/>
    </row>
    <row r="55" spans="1:6" ht="11.25" customHeight="1" x14ac:dyDescent="0.2">
      <c r="A55" s="1099" t="s">
        <v>982</v>
      </c>
      <c r="B55" s="1099"/>
      <c r="C55" s="1099"/>
      <c r="D55" s="1099"/>
      <c r="E55" s="1099"/>
    </row>
    <row r="56" spans="1:6" ht="11.25" customHeight="1" x14ac:dyDescent="0.2">
      <c r="A56" s="1099"/>
      <c r="B56" s="1099"/>
      <c r="C56" s="1099"/>
      <c r="D56" s="1099"/>
      <c r="E56" s="1099"/>
    </row>
    <row r="57" spans="1:6" ht="11.25" customHeight="1" x14ac:dyDescent="0.2">
      <c r="A57" s="1099"/>
      <c r="B57" s="1099"/>
      <c r="C57" s="1099"/>
      <c r="D57" s="1099"/>
      <c r="E57" s="1099"/>
    </row>
    <row r="58" spans="1:6" ht="11.25" customHeight="1" x14ac:dyDescent="0.2">
      <c r="A58" s="1092" t="s">
        <v>996</v>
      </c>
      <c r="B58" s="1092"/>
      <c r="C58" s="1092"/>
      <c r="D58" s="1092"/>
      <c r="E58" s="1092"/>
    </row>
    <row r="59" spans="1:6" ht="11.25" customHeight="1" x14ac:dyDescent="0.2">
      <c r="A59" s="1092"/>
      <c r="B59" s="1092"/>
      <c r="C59" s="1092"/>
      <c r="D59" s="1092"/>
      <c r="E59" s="1092"/>
    </row>
    <row r="60" spans="1:6" ht="11.25" customHeight="1" x14ac:dyDescent="0.2"/>
    <row r="61" spans="1:6" ht="11.25" customHeight="1" x14ac:dyDescent="0.2">
      <c r="A61" s="745" t="s">
        <v>433</v>
      </c>
      <c r="B61" s="745"/>
    </row>
    <row r="63" spans="1:6" ht="203.25" customHeight="1" x14ac:dyDescent="0.2"/>
  </sheetData>
  <mergeCells count="9">
    <mergeCell ref="A58:E59"/>
    <mergeCell ref="A50:F50"/>
    <mergeCell ref="A54:E54"/>
    <mergeCell ref="A51:E53"/>
    <mergeCell ref="G1:I1"/>
    <mergeCell ref="A1:E2"/>
    <mergeCell ref="A49:B49"/>
    <mergeCell ref="C5:E5"/>
    <mergeCell ref="A55:E57"/>
  </mergeCells>
  <hyperlinks>
    <hyperlink ref="A51:E53" r:id="rId1" tooltip="‘European Drug Report 2017’" display="2) For all countries apart from Scotland, the figures are taken from Table A6 of the EMCDDA's ‘European Drug Report 2017’, which is available from the European Monitoring Centre for Drugs and Drug Addiction website."/>
    <hyperlink ref="G1:H1" location="Contents!A1" display="Back to contents"/>
  </hyperlinks>
  <pageMargins left="0.70866141732283472" right="0.70866141732283472" top="0.74803149606299213" bottom="0.74803149606299213" header="0.31496062992125984" footer="0.31496062992125984"/>
  <pageSetup paperSize="9" scale="9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34"/>
    <pageSetUpPr fitToPage="1"/>
  </sheetPr>
  <dimension ref="A1:S17"/>
  <sheetViews>
    <sheetView showGridLines="0" workbookViewId="0">
      <selection sqref="A1:N1"/>
    </sheetView>
  </sheetViews>
  <sheetFormatPr defaultRowHeight="11.25" x14ac:dyDescent="0.2"/>
  <sheetData>
    <row r="1" spans="1:19" ht="15.75" customHeight="1" x14ac:dyDescent="0.2">
      <c r="A1" s="1100" t="s">
        <v>1012</v>
      </c>
      <c r="B1" s="1100"/>
      <c r="C1" s="1100"/>
      <c r="D1" s="1100"/>
      <c r="E1" s="1100"/>
      <c r="F1" s="1100"/>
      <c r="G1" s="1100"/>
      <c r="H1" s="1100"/>
      <c r="I1" s="1100"/>
      <c r="J1" s="1100"/>
      <c r="K1" s="1100"/>
      <c r="L1" s="1100"/>
      <c r="M1" s="1100"/>
      <c r="N1" s="1100"/>
      <c r="O1" s="1100"/>
    </row>
    <row r="2" spans="1:19" ht="15.6" customHeight="1" x14ac:dyDescent="0.2">
      <c r="A2" s="1100"/>
      <c r="B2" s="1100"/>
      <c r="C2" s="1100"/>
      <c r="D2" s="1100"/>
      <c r="E2" s="1100"/>
      <c r="F2" s="1100"/>
      <c r="G2" s="1100"/>
      <c r="H2" s="1100"/>
      <c r="I2" s="1100"/>
      <c r="J2" s="1100"/>
      <c r="K2" s="1100"/>
      <c r="L2" s="1100"/>
      <c r="M2" s="1100"/>
      <c r="N2" s="1100"/>
      <c r="O2" s="1100"/>
      <c r="Q2" s="852" t="s">
        <v>350</v>
      </c>
      <c r="R2" s="852"/>
      <c r="S2" s="852"/>
    </row>
    <row r="3" spans="1:19" ht="23.25" customHeight="1" x14ac:dyDescent="0.2">
      <c r="A3" s="1100"/>
      <c r="B3" s="1100"/>
      <c r="C3" s="1100"/>
      <c r="D3" s="1100"/>
      <c r="E3" s="1100"/>
      <c r="F3" s="1100"/>
      <c r="G3" s="1100"/>
      <c r="H3" s="1100"/>
      <c r="I3" s="1100"/>
      <c r="J3" s="1100"/>
      <c r="K3" s="1100"/>
      <c r="L3" s="1100"/>
      <c r="M3" s="1100"/>
      <c r="N3" s="1100"/>
      <c r="O3" s="1100"/>
    </row>
    <row r="4" spans="1:19" ht="15.75" customHeight="1" x14ac:dyDescent="0.2">
      <c r="A4" s="1100"/>
      <c r="B4" s="1100"/>
      <c r="C4" s="1100"/>
      <c r="D4" s="1100"/>
      <c r="E4" s="1100"/>
      <c r="F4" s="1100"/>
      <c r="G4" s="1100"/>
      <c r="H4" s="1100"/>
      <c r="I4" s="1100"/>
      <c r="J4" s="1100"/>
      <c r="K4" s="1100"/>
      <c r="L4" s="1100"/>
      <c r="M4" s="1100"/>
      <c r="N4" s="1100"/>
      <c r="O4" s="1100"/>
    </row>
    <row r="5" spans="1:19" s="792" customFormat="1" ht="15.75" x14ac:dyDescent="0.25">
      <c r="A5" s="791"/>
    </row>
    <row r="6" spans="1:19" x14ac:dyDescent="0.2">
      <c r="A6" s="1052" t="s">
        <v>433</v>
      </c>
      <c r="B6" s="1053"/>
      <c r="C6" s="1053"/>
      <c r="D6" s="1053"/>
    </row>
    <row r="16" spans="1:19" x14ac:dyDescent="0.2">
      <c r="E16" s="1100"/>
      <c r="F16" s="1100"/>
      <c r="G16" s="1100"/>
      <c r="H16" s="1100"/>
      <c r="I16" s="1100"/>
      <c r="J16" s="1100"/>
      <c r="K16" s="1100"/>
      <c r="L16" s="1100"/>
      <c r="M16" s="1100"/>
      <c r="N16" s="1100"/>
      <c r="O16" s="1100"/>
      <c r="P16" s="1100"/>
      <c r="Q16" s="1100"/>
      <c r="R16" s="1100"/>
      <c r="S16" s="1100"/>
    </row>
    <row r="17" spans="5:19" x14ac:dyDescent="0.2">
      <c r="E17" s="1100"/>
      <c r="F17" s="1100"/>
      <c r="G17" s="1100"/>
      <c r="H17" s="1100"/>
      <c r="I17" s="1100"/>
      <c r="J17" s="1100"/>
      <c r="K17" s="1100"/>
      <c r="L17" s="1100"/>
      <c r="M17" s="1100"/>
      <c r="N17" s="1100"/>
      <c r="O17" s="1100"/>
      <c r="P17" s="1100"/>
      <c r="Q17" s="1100"/>
      <c r="R17" s="1100"/>
      <c r="S17" s="1100"/>
    </row>
  </sheetData>
  <mergeCells count="4">
    <mergeCell ref="A6:D6"/>
    <mergeCell ref="Q2:S2"/>
    <mergeCell ref="E16:S17"/>
    <mergeCell ref="A1:O4"/>
  </mergeCells>
  <phoneticPr fontId="19" type="noConversion"/>
  <hyperlinks>
    <hyperlink ref="Q2:S2" location="Contents!A1" display="Back to contents"/>
  </hyperlinks>
  <pageMargins left="0.75" right="0.75" top="1" bottom="1" header="0.5" footer="0.5"/>
  <pageSetup paperSize="9"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34"/>
    <pageSetUpPr fitToPage="1"/>
  </sheetPr>
  <dimension ref="A1:O33"/>
  <sheetViews>
    <sheetView showGridLines="0" zoomScaleNormal="100" workbookViewId="0">
      <selection sqref="A1:N1"/>
    </sheetView>
  </sheetViews>
  <sheetFormatPr defaultColWidth="9.1640625" defaultRowHeight="11.25" x14ac:dyDescent="0.2"/>
  <cols>
    <col min="1" max="1" width="13.6640625" style="167" customWidth="1"/>
    <col min="2" max="2" width="14.33203125" style="167" customWidth="1"/>
    <col min="3" max="3" width="17.83203125" style="167" customWidth="1"/>
    <col min="4" max="4" width="14.5" style="167" customWidth="1"/>
    <col min="5" max="5" width="14.1640625" style="167" customWidth="1"/>
    <col min="6" max="6" width="13" style="167" customWidth="1"/>
    <col min="7" max="7" width="14.83203125" style="167" customWidth="1"/>
    <col min="8" max="8" width="17.33203125" style="167" customWidth="1"/>
    <col min="9" max="10" width="9.1640625" style="167"/>
    <col min="11" max="11" width="2.1640625" style="167" customWidth="1"/>
    <col min="12" max="16384" width="9.1640625" style="167"/>
  </cols>
  <sheetData>
    <row r="1" spans="1:15" ht="18" customHeight="1" x14ac:dyDescent="0.2">
      <c r="A1" s="1101" t="s">
        <v>327</v>
      </c>
      <c r="B1" s="1101"/>
      <c r="C1" s="1101"/>
      <c r="D1" s="1101"/>
      <c r="E1" s="1101"/>
      <c r="F1" s="1101"/>
      <c r="G1" s="1101"/>
      <c r="H1" s="1101"/>
      <c r="I1" s="1101"/>
      <c r="J1" s="1101"/>
      <c r="K1" s="1101"/>
      <c r="L1" s="1101"/>
      <c r="M1" s="852" t="s">
        <v>350</v>
      </c>
      <c r="N1" s="852"/>
      <c r="O1" s="852"/>
    </row>
    <row r="2" spans="1:15" ht="15.75" x14ac:dyDescent="0.2">
      <c r="A2" s="793"/>
      <c r="B2" s="793"/>
      <c r="C2" s="793"/>
      <c r="D2" s="793"/>
      <c r="E2" s="793"/>
      <c r="F2" s="793"/>
      <c r="G2" s="793"/>
      <c r="H2" s="793"/>
      <c r="I2" s="793"/>
      <c r="J2" s="793"/>
      <c r="K2" s="793"/>
      <c r="L2" s="793"/>
      <c r="M2" s="786"/>
      <c r="N2" s="786"/>
      <c r="O2" s="786"/>
    </row>
    <row r="3" spans="1:15" ht="12.75" x14ac:dyDescent="0.2">
      <c r="A3" s="1103" t="s">
        <v>1014</v>
      </c>
      <c r="B3" s="1103"/>
      <c r="C3" s="1103"/>
      <c r="D3" s="1103"/>
      <c r="E3" s="1103"/>
      <c r="F3" s="1103"/>
      <c r="G3" s="134"/>
      <c r="H3" s="134"/>
      <c r="I3" s="134"/>
    </row>
    <row r="4" spans="1:15" ht="12.75" x14ac:dyDescent="0.2">
      <c r="A4" s="1103" t="s">
        <v>1013</v>
      </c>
      <c r="B4" s="1103"/>
      <c r="C4" s="1103"/>
      <c r="D4" s="1103"/>
      <c r="E4" s="1103"/>
      <c r="F4" s="1103"/>
      <c r="G4" s="1103"/>
      <c r="H4" s="1103"/>
      <c r="I4" s="1103"/>
      <c r="J4" s="1103"/>
      <c r="K4" s="1103"/>
    </row>
    <row r="5" spans="1:15" ht="12.75" x14ac:dyDescent="0.2">
      <c r="A5" s="1103" t="s">
        <v>328</v>
      </c>
      <c r="B5" s="1103"/>
      <c r="C5" s="1103"/>
      <c r="D5" s="1103"/>
      <c r="E5" s="1103"/>
      <c r="F5" s="1103"/>
      <c r="G5" s="1103"/>
      <c r="H5" s="1103"/>
      <c r="I5" s="1103"/>
      <c r="J5" s="1103"/>
      <c r="K5" s="1103"/>
      <c r="L5" s="1103"/>
    </row>
    <row r="8" spans="1:15" ht="12.75" x14ac:dyDescent="0.2">
      <c r="B8" s="1102" t="s">
        <v>157</v>
      </c>
      <c r="C8" s="1102"/>
      <c r="D8" s="1102"/>
      <c r="E8" s="1102"/>
      <c r="F8" s="1102" t="s">
        <v>329</v>
      </c>
      <c r="G8" s="1102"/>
      <c r="H8" s="1102"/>
    </row>
    <row r="10" spans="1:15" ht="45.75" customHeight="1" x14ac:dyDescent="0.2">
      <c r="A10" s="274" t="s">
        <v>144</v>
      </c>
      <c r="B10" s="274" t="s">
        <v>147</v>
      </c>
      <c r="C10" s="274" t="s">
        <v>330</v>
      </c>
      <c r="D10" s="274" t="s">
        <v>331</v>
      </c>
      <c r="F10" s="274" t="s">
        <v>332</v>
      </c>
      <c r="G10" s="274" t="s">
        <v>330</v>
      </c>
      <c r="H10" s="274" t="s">
        <v>331</v>
      </c>
    </row>
    <row r="11" spans="1:15" ht="12.75" x14ac:dyDescent="0.2">
      <c r="A11" s="275">
        <v>2000</v>
      </c>
      <c r="B11" s="276">
        <v>292</v>
      </c>
      <c r="C11" s="276">
        <v>10</v>
      </c>
      <c r="D11" s="277">
        <f>C11/B11</f>
        <v>3.4246575342465752E-2</v>
      </c>
      <c r="F11" s="276">
        <v>495</v>
      </c>
      <c r="G11" s="276">
        <v>25</v>
      </c>
      <c r="H11" s="277">
        <f>G11/F11</f>
        <v>5.0505050505050504E-2</v>
      </c>
    </row>
    <row r="12" spans="1:15" ht="12.75" x14ac:dyDescent="0.2">
      <c r="A12" s="275">
        <v>2001</v>
      </c>
      <c r="B12" s="507">
        <v>333</v>
      </c>
      <c r="C12" s="276">
        <v>9</v>
      </c>
      <c r="D12" s="277">
        <f t="shared" ref="D12:D28" si="0">C12/B12</f>
        <v>2.7027027027027029E-2</v>
      </c>
      <c r="F12" s="276">
        <v>551</v>
      </c>
      <c r="G12" s="276">
        <v>33</v>
      </c>
      <c r="H12" s="277">
        <f t="shared" ref="H12:H28" si="1">G12/F12</f>
        <v>5.9891107078039928E-2</v>
      </c>
    </row>
    <row r="13" spans="1:15" ht="12.75" x14ac:dyDescent="0.2">
      <c r="A13" s="275">
        <v>2002</v>
      </c>
      <c r="B13" s="283">
        <v>382</v>
      </c>
      <c r="C13" s="276">
        <v>12</v>
      </c>
      <c r="D13" s="277">
        <f t="shared" si="0"/>
        <v>3.1413612565445025E-2</v>
      </c>
      <c r="F13" s="276">
        <v>566</v>
      </c>
      <c r="G13" s="276">
        <v>34</v>
      </c>
      <c r="H13" s="277">
        <f t="shared" si="1"/>
        <v>6.0070671378091869E-2</v>
      </c>
    </row>
    <row r="14" spans="1:15" ht="12.75" x14ac:dyDescent="0.2">
      <c r="A14" s="275">
        <v>2003</v>
      </c>
      <c r="B14" s="507">
        <v>319</v>
      </c>
      <c r="C14" s="276">
        <v>3</v>
      </c>
      <c r="D14" s="277">
        <f t="shared" si="0"/>
        <v>9.4043887147335428E-3</v>
      </c>
      <c r="F14" s="276">
        <v>493</v>
      </c>
      <c r="G14" s="276">
        <v>17</v>
      </c>
      <c r="H14" s="277">
        <f t="shared" si="1"/>
        <v>3.4482758620689655E-2</v>
      </c>
    </row>
    <row r="15" spans="1:15" ht="12.75" x14ac:dyDescent="0.2">
      <c r="A15" s="275">
        <v>2004</v>
      </c>
      <c r="B15" s="283">
        <v>356</v>
      </c>
      <c r="C15" s="276">
        <v>7</v>
      </c>
      <c r="D15" s="277">
        <f t="shared" si="0"/>
        <v>1.9662921348314606E-2</v>
      </c>
      <c r="F15" s="276">
        <v>546</v>
      </c>
      <c r="G15" s="276">
        <v>33</v>
      </c>
      <c r="H15" s="277">
        <f t="shared" si="1"/>
        <v>6.043956043956044E-2</v>
      </c>
    </row>
    <row r="16" spans="1:15" ht="12.75" x14ac:dyDescent="0.2">
      <c r="A16" s="275">
        <v>2005</v>
      </c>
      <c r="B16" s="283">
        <v>336</v>
      </c>
      <c r="C16" s="276">
        <v>14</v>
      </c>
      <c r="D16" s="277">
        <f t="shared" si="0"/>
        <v>4.1666666666666664E-2</v>
      </c>
      <c r="F16" s="276">
        <v>480</v>
      </c>
      <c r="G16" s="276">
        <v>32</v>
      </c>
      <c r="H16" s="277">
        <f t="shared" si="1"/>
        <v>6.6666666666666666E-2</v>
      </c>
    </row>
    <row r="17" spans="1:8" ht="12.75" x14ac:dyDescent="0.2">
      <c r="A17" s="275">
        <v>2006</v>
      </c>
      <c r="B17" s="507">
        <v>420</v>
      </c>
      <c r="C17" s="276">
        <v>23</v>
      </c>
      <c r="D17" s="277">
        <f t="shared" si="0"/>
        <v>5.4761904761904762E-2</v>
      </c>
      <c r="F17" s="276">
        <v>577</v>
      </c>
      <c r="G17" s="276">
        <v>46</v>
      </c>
      <c r="H17" s="277">
        <f t="shared" si="1"/>
        <v>7.9722703639514725E-2</v>
      </c>
    </row>
    <row r="18" spans="1:8" ht="12.75" x14ac:dyDescent="0.2">
      <c r="A18" s="275">
        <v>2007</v>
      </c>
      <c r="B18" s="276">
        <v>455</v>
      </c>
      <c r="C18" s="276">
        <v>17</v>
      </c>
      <c r="D18" s="277">
        <f t="shared" si="0"/>
        <v>3.7362637362637362E-2</v>
      </c>
      <c r="F18" s="276">
        <v>630</v>
      </c>
      <c r="G18" s="276">
        <v>39</v>
      </c>
      <c r="H18" s="277">
        <f t="shared" si="1"/>
        <v>6.1904761904761907E-2</v>
      </c>
    </row>
    <row r="19" spans="1:8" ht="12.75" x14ac:dyDescent="0.2">
      <c r="A19" s="275">
        <v>2008</v>
      </c>
      <c r="B19" s="276">
        <v>574</v>
      </c>
      <c r="C19" s="276">
        <v>15</v>
      </c>
      <c r="D19" s="277">
        <f t="shared" si="0"/>
        <v>2.6132404181184669E-2</v>
      </c>
      <c r="F19" s="276">
        <v>737</v>
      </c>
      <c r="G19" s="276">
        <v>30</v>
      </c>
      <c r="H19" s="277">
        <f t="shared" si="1"/>
        <v>4.0705563093622797E-2</v>
      </c>
    </row>
    <row r="20" spans="1:8" ht="12.75" x14ac:dyDescent="0.2">
      <c r="A20" s="275">
        <v>2009</v>
      </c>
      <c r="B20" s="276">
        <v>545</v>
      </c>
      <c r="C20" s="276">
        <v>4</v>
      </c>
      <c r="D20" s="277">
        <f t="shared" si="0"/>
        <v>7.3394495412844041E-3</v>
      </c>
      <c r="F20" s="276">
        <v>716</v>
      </c>
      <c r="G20" s="276">
        <v>26</v>
      </c>
      <c r="H20" s="277">
        <f t="shared" si="1"/>
        <v>3.6312849162011177E-2</v>
      </c>
    </row>
    <row r="21" spans="1:8" ht="12.75" x14ac:dyDescent="0.2">
      <c r="A21" s="275">
        <v>2010</v>
      </c>
      <c r="B21" s="276">
        <v>485</v>
      </c>
      <c r="C21" s="276">
        <v>5</v>
      </c>
      <c r="D21" s="277">
        <f t="shared" si="0"/>
        <v>1.0309278350515464E-2</v>
      </c>
      <c r="F21" s="276">
        <v>692</v>
      </c>
      <c r="G21" s="276">
        <v>40</v>
      </c>
      <c r="H21" s="277">
        <f t="shared" si="1"/>
        <v>5.7803468208092484E-2</v>
      </c>
    </row>
    <row r="22" spans="1:8" ht="12.75" x14ac:dyDescent="0.2">
      <c r="A22" s="275">
        <v>2011</v>
      </c>
      <c r="B22" s="276">
        <v>584</v>
      </c>
      <c r="C22" s="276">
        <v>6</v>
      </c>
      <c r="D22" s="277">
        <f t="shared" si="0"/>
        <v>1.0273972602739725E-2</v>
      </c>
      <c r="F22" s="276">
        <v>749</v>
      </c>
      <c r="G22" s="276">
        <v>28</v>
      </c>
      <c r="H22" s="277">
        <f t="shared" si="1"/>
        <v>3.7383177570093455E-2</v>
      </c>
    </row>
    <row r="23" spans="1:8" ht="12.75" x14ac:dyDescent="0.2">
      <c r="A23" s="275">
        <v>2012</v>
      </c>
      <c r="B23" s="276">
        <v>581</v>
      </c>
      <c r="C23" s="276">
        <v>13</v>
      </c>
      <c r="D23" s="277">
        <f t="shared" si="0"/>
        <v>2.2375215146299483E-2</v>
      </c>
      <c r="F23" s="276">
        <v>734</v>
      </c>
      <c r="G23" s="276">
        <v>30</v>
      </c>
      <c r="H23" s="277">
        <f t="shared" si="1"/>
        <v>4.0871934604904632E-2</v>
      </c>
    </row>
    <row r="24" spans="1:8" ht="12.75" x14ac:dyDescent="0.2">
      <c r="A24" s="275">
        <v>2013</v>
      </c>
      <c r="B24" s="276">
        <v>527</v>
      </c>
      <c r="C24" s="276">
        <v>2</v>
      </c>
      <c r="D24" s="277">
        <f t="shared" si="0"/>
        <v>3.7950664136622392E-3</v>
      </c>
      <c r="F24" s="276">
        <v>685</v>
      </c>
      <c r="G24" s="276">
        <v>23</v>
      </c>
      <c r="H24" s="277">
        <f t="shared" si="1"/>
        <v>3.3576642335766425E-2</v>
      </c>
    </row>
    <row r="25" spans="1:8" ht="12.75" x14ac:dyDescent="0.2">
      <c r="A25" s="275">
        <v>2014</v>
      </c>
      <c r="B25" s="276">
        <v>614</v>
      </c>
      <c r="C25" s="276">
        <v>9</v>
      </c>
      <c r="D25" s="277">
        <f t="shared" si="0"/>
        <v>1.4657980456026058E-2</v>
      </c>
      <c r="F25" s="276">
        <v>743</v>
      </c>
      <c r="G25" s="276">
        <v>38</v>
      </c>
      <c r="H25" s="277">
        <f t="shared" si="1"/>
        <v>5.1144010767160158E-2</v>
      </c>
    </row>
    <row r="26" spans="1:8" ht="12.75" x14ac:dyDescent="0.2">
      <c r="A26" s="275">
        <v>2015</v>
      </c>
      <c r="B26" s="276">
        <v>706</v>
      </c>
      <c r="C26" s="276">
        <v>11</v>
      </c>
      <c r="D26" s="277">
        <f t="shared" si="0"/>
        <v>1.5580736543909348E-2</v>
      </c>
      <c r="F26" s="276">
        <v>813</v>
      </c>
      <c r="G26" s="276">
        <v>32</v>
      </c>
      <c r="H26" s="277">
        <f t="shared" si="1"/>
        <v>3.9360393603936041E-2</v>
      </c>
    </row>
    <row r="27" spans="1:8" ht="12.75" x14ac:dyDescent="0.2">
      <c r="A27" s="275">
        <v>2016</v>
      </c>
      <c r="B27" s="276">
        <v>867</v>
      </c>
      <c r="C27" s="276">
        <v>11</v>
      </c>
      <c r="D27" s="277">
        <f t="shared" si="0"/>
        <v>1.2687427912341407E-2</v>
      </c>
      <c r="F27" s="276">
        <v>997</v>
      </c>
      <c r="G27" s="276">
        <v>40</v>
      </c>
      <c r="H27" s="277">
        <f t="shared" si="1"/>
        <v>4.0120361083249748E-2</v>
      </c>
    </row>
    <row r="28" spans="1:8" ht="12.75" x14ac:dyDescent="0.2">
      <c r="A28" s="275" t="s">
        <v>148</v>
      </c>
      <c r="B28" s="283">
        <f>SUM(B11:B27)</f>
        <v>8376</v>
      </c>
      <c r="C28" s="283">
        <f>SUM(C11:C27)</f>
        <v>171</v>
      </c>
      <c r="D28" s="656">
        <f t="shared" si="0"/>
        <v>2.0415472779369628E-2</v>
      </c>
      <c r="E28" s="243"/>
      <c r="F28" s="283">
        <f>SUM(F11:F27)</f>
        <v>11204</v>
      </c>
      <c r="G28" s="283">
        <f>SUM(G11:G27)</f>
        <v>546</v>
      </c>
      <c r="H28" s="656">
        <f t="shared" si="1"/>
        <v>4.8732595501606572E-2</v>
      </c>
    </row>
    <row r="30" spans="1:8" x14ac:dyDescent="0.2">
      <c r="A30" s="239" t="s">
        <v>981</v>
      </c>
      <c r="C30" s="210"/>
      <c r="D30" s="210"/>
    </row>
    <row r="31" spans="1:8" x14ac:dyDescent="0.2">
      <c r="A31" s="903" t="s">
        <v>1021</v>
      </c>
      <c r="B31" s="903"/>
      <c r="C31" s="903"/>
      <c r="D31" s="903"/>
      <c r="E31" s="903"/>
    </row>
    <row r="33" spans="1:2" x14ac:dyDescent="0.2">
      <c r="A33" s="1052" t="s">
        <v>433</v>
      </c>
      <c r="B33" s="1053"/>
    </row>
  </sheetData>
  <mergeCells count="9">
    <mergeCell ref="M1:O1"/>
    <mergeCell ref="A1:L1"/>
    <mergeCell ref="B8:E8"/>
    <mergeCell ref="F8:H8"/>
    <mergeCell ref="A33:B33"/>
    <mergeCell ref="A3:F3"/>
    <mergeCell ref="A4:K4"/>
    <mergeCell ref="A5:L5"/>
    <mergeCell ref="A31:E31"/>
  </mergeCells>
  <phoneticPr fontId="0" type="noConversion"/>
  <hyperlinks>
    <hyperlink ref="M1:O1" location="Contents!A1" display="Back to contents"/>
  </hyperlinks>
  <pageMargins left="0.75" right="0.75" top="1" bottom="1" header="0.5" footer="0.5"/>
  <pageSetup paperSize="9"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34"/>
    <pageSetUpPr fitToPage="1"/>
  </sheetPr>
  <dimension ref="A1:M29"/>
  <sheetViews>
    <sheetView showGridLines="0" zoomScaleNormal="100" workbookViewId="0">
      <selection sqref="A1:N1"/>
    </sheetView>
  </sheetViews>
  <sheetFormatPr defaultColWidth="9.1640625" defaultRowHeight="11.25" x14ac:dyDescent="0.2"/>
  <cols>
    <col min="1" max="1" width="15.1640625" style="167" customWidth="1"/>
    <col min="2" max="3" width="14.1640625" style="167" customWidth="1"/>
    <col min="4" max="4" width="16" style="167" customWidth="1"/>
    <col min="5" max="5" width="20.1640625" style="167" customWidth="1"/>
    <col min="6" max="8" width="9.1640625" style="167"/>
    <col min="9" max="9" width="2.33203125" style="167" customWidth="1"/>
    <col min="10" max="16384" width="9.1640625" style="167"/>
  </cols>
  <sheetData>
    <row r="1" spans="1:13" ht="18" customHeight="1" x14ac:dyDescent="0.2">
      <c r="A1" s="1101" t="s">
        <v>259</v>
      </c>
      <c r="B1" s="1101"/>
      <c r="C1" s="1101"/>
      <c r="D1" s="1101"/>
      <c r="E1" s="1101"/>
      <c r="F1" s="1101"/>
      <c r="G1" s="1101"/>
      <c r="H1" s="1101"/>
      <c r="I1" s="1101"/>
      <c r="K1" s="852" t="s">
        <v>350</v>
      </c>
      <c r="L1" s="852"/>
      <c r="M1" s="852"/>
    </row>
    <row r="2" spans="1:13" s="134" customFormat="1" ht="12.75" x14ac:dyDescent="0.2">
      <c r="A2" s="1103" t="s">
        <v>1015</v>
      </c>
      <c r="B2" s="1103"/>
      <c r="C2" s="1103"/>
      <c r="D2" s="1103"/>
      <c r="E2" s="1103"/>
      <c r="F2" s="1103"/>
      <c r="G2" s="1103"/>
      <c r="H2" s="1103"/>
    </row>
    <row r="3" spans="1:13" s="134" customFormat="1" ht="12.75" x14ac:dyDescent="0.2">
      <c r="A3" s="1106" t="s">
        <v>1016</v>
      </c>
      <c r="B3" s="1106"/>
      <c r="C3" s="1106"/>
      <c r="D3" s="1106"/>
      <c r="E3" s="1106"/>
      <c r="F3" s="1106"/>
      <c r="G3" s="1106"/>
    </row>
    <row r="4" spans="1:13" s="134" customFormat="1" ht="12.75" x14ac:dyDescent="0.2"/>
    <row r="5" spans="1:13" s="134" customFormat="1" ht="76.5" customHeight="1" x14ac:dyDescent="0.2">
      <c r="A5" s="274" t="s">
        <v>144</v>
      </c>
      <c r="B5" s="274" t="s">
        <v>147</v>
      </c>
      <c r="C5" s="274" t="s">
        <v>333</v>
      </c>
      <c r="D5" s="274" t="s">
        <v>334</v>
      </c>
      <c r="E5" s="274" t="s">
        <v>335</v>
      </c>
    </row>
    <row r="6" spans="1:13" s="134" customFormat="1" ht="12.75" x14ac:dyDescent="0.2">
      <c r="A6" s="275">
        <v>2000</v>
      </c>
      <c r="B6" s="276">
        <v>292</v>
      </c>
      <c r="C6" s="278">
        <v>280</v>
      </c>
      <c r="D6" s="278">
        <v>12</v>
      </c>
      <c r="E6" s="279">
        <f>C6/B6</f>
        <v>0.95890410958904104</v>
      </c>
    </row>
    <row r="7" spans="1:13" s="134" customFormat="1" ht="12.75" x14ac:dyDescent="0.2">
      <c r="A7" s="275">
        <v>2001</v>
      </c>
      <c r="B7" s="276">
        <v>333</v>
      </c>
      <c r="C7" s="280">
        <v>321</v>
      </c>
      <c r="D7" s="280">
        <v>12</v>
      </c>
      <c r="E7" s="279">
        <f t="shared" ref="E7:E23" si="0">C7/B7</f>
        <v>0.963963963963964</v>
      </c>
    </row>
    <row r="8" spans="1:13" s="134" customFormat="1" ht="12.75" x14ac:dyDescent="0.2">
      <c r="A8" s="275">
        <v>2002</v>
      </c>
      <c r="B8" s="276">
        <v>382</v>
      </c>
      <c r="C8" s="280">
        <v>369</v>
      </c>
      <c r="D8" s="280">
        <v>13</v>
      </c>
      <c r="E8" s="279">
        <f t="shared" si="0"/>
        <v>0.96596858638743455</v>
      </c>
    </row>
    <row r="9" spans="1:13" s="134" customFormat="1" ht="12.75" x14ac:dyDescent="0.2">
      <c r="A9" s="275">
        <v>2003</v>
      </c>
      <c r="B9" s="276">
        <v>319</v>
      </c>
      <c r="C9" s="280">
        <v>312</v>
      </c>
      <c r="D9" s="280">
        <v>7</v>
      </c>
      <c r="E9" s="279">
        <f t="shared" si="0"/>
        <v>0.9780564263322884</v>
      </c>
    </row>
    <row r="10" spans="1:13" s="134" customFormat="1" ht="12.75" x14ac:dyDescent="0.2">
      <c r="A10" s="275">
        <v>2004</v>
      </c>
      <c r="B10" s="276">
        <v>356</v>
      </c>
      <c r="C10" s="280">
        <v>348</v>
      </c>
      <c r="D10" s="280">
        <v>8</v>
      </c>
      <c r="E10" s="279">
        <f t="shared" si="0"/>
        <v>0.97752808988764039</v>
      </c>
    </row>
    <row r="11" spans="1:13" s="134" customFormat="1" ht="12.75" x14ac:dyDescent="0.2">
      <c r="A11" s="275">
        <v>2005</v>
      </c>
      <c r="B11" s="276">
        <v>336</v>
      </c>
      <c r="C11" s="280">
        <v>319</v>
      </c>
      <c r="D11" s="280">
        <v>17</v>
      </c>
      <c r="E11" s="279">
        <f t="shared" si="0"/>
        <v>0.94940476190476186</v>
      </c>
    </row>
    <row r="12" spans="1:13" s="134" customFormat="1" ht="12.75" x14ac:dyDescent="0.2">
      <c r="A12" s="275">
        <v>2006</v>
      </c>
      <c r="B12" s="276">
        <v>420</v>
      </c>
      <c r="C12" s="280">
        <v>396</v>
      </c>
      <c r="D12" s="280">
        <v>24</v>
      </c>
      <c r="E12" s="279">
        <f t="shared" si="0"/>
        <v>0.94285714285714284</v>
      </c>
    </row>
    <row r="13" spans="1:13" s="134" customFormat="1" ht="12.75" x14ac:dyDescent="0.2">
      <c r="A13" s="275">
        <v>2007</v>
      </c>
      <c r="B13" s="276">
        <v>455</v>
      </c>
      <c r="C13" s="281">
        <v>436</v>
      </c>
      <c r="D13" s="281">
        <v>19</v>
      </c>
      <c r="E13" s="282">
        <f t="shared" si="0"/>
        <v>0.95824175824175828</v>
      </c>
    </row>
    <row r="14" spans="1:13" s="134" customFormat="1" ht="12.75" x14ac:dyDescent="0.2">
      <c r="A14" s="275">
        <v>2008</v>
      </c>
      <c r="B14" s="276">
        <v>574</v>
      </c>
      <c r="C14" s="280">
        <v>553</v>
      </c>
      <c r="D14" s="280">
        <v>21</v>
      </c>
      <c r="E14" s="279">
        <f t="shared" si="0"/>
        <v>0.96341463414634143</v>
      </c>
    </row>
    <row r="15" spans="1:13" s="134" customFormat="1" ht="12.75" x14ac:dyDescent="0.2">
      <c r="A15" s="275">
        <v>2009</v>
      </c>
      <c r="B15" s="276">
        <v>545</v>
      </c>
      <c r="C15" s="280">
        <v>535</v>
      </c>
      <c r="D15" s="280">
        <v>10</v>
      </c>
      <c r="E15" s="279">
        <f t="shared" si="0"/>
        <v>0.98165137614678899</v>
      </c>
    </row>
    <row r="16" spans="1:13" s="134" customFormat="1" ht="12.75" x14ac:dyDescent="0.2">
      <c r="A16" s="275">
        <v>2010</v>
      </c>
      <c r="B16" s="276">
        <v>485</v>
      </c>
      <c r="C16" s="280">
        <v>469</v>
      </c>
      <c r="D16" s="280">
        <v>16</v>
      </c>
      <c r="E16" s="279">
        <f t="shared" si="0"/>
        <v>0.96701030927835052</v>
      </c>
    </row>
    <row r="17" spans="1:9" s="134" customFormat="1" ht="12.75" x14ac:dyDescent="0.2">
      <c r="A17" s="275">
        <v>2011</v>
      </c>
      <c r="B17" s="276">
        <v>584</v>
      </c>
      <c r="C17" s="280">
        <v>570</v>
      </c>
      <c r="D17" s="280">
        <v>14</v>
      </c>
      <c r="E17" s="279">
        <f t="shared" si="0"/>
        <v>0.97602739726027399</v>
      </c>
    </row>
    <row r="18" spans="1:9" s="134" customFormat="1" ht="12.75" x14ac:dyDescent="0.2">
      <c r="A18" s="275">
        <v>2012</v>
      </c>
      <c r="B18" s="276">
        <v>581</v>
      </c>
      <c r="C18" s="280">
        <v>567</v>
      </c>
      <c r="D18" s="280">
        <v>14</v>
      </c>
      <c r="E18" s="279">
        <f t="shared" si="0"/>
        <v>0.97590361445783136</v>
      </c>
    </row>
    <row r="19" spans="1:9" s="134" customFormat="1" ht="12.75" x14ac:dyDescent="0.2">
      <c r="A19" s="275">
        <v>2013</v>
      </c>
      <c r="B19" s="276">
        <v>527</v>
      </c>
      <c r="C19" s="280">
        <v>517</v>
      </c>
      <c r="D19" s="280">
        <v>10</v>
      </c>
      <c r="E19" s="279">
        <f t="shared" si="0"/>
        <v>0.98102466793168885</v>
      </c>
    </row>
    <row r="20" spans="1:9" s="374" customFormat="1" ht="12.75" x14ac:dyDescent="0.2">
      <c r="A20" s="275">
        <v>2014</v>
      </c>
      <c r="B20" s="276">
        <v>614</v>
      </c>
      <c r="C20" s="280">
        <v>593</v>
      </c>
      <c r="D20" s="280">
        <v>21</v>
      </c>
      <c r="E20" s="279">
        <f t="shared" si="0"/>
        <v>0.96579804560260585</v>
      </c>
    </row>
    <row r="21" spans="1:9" s="548" customFormat="1" ht="12.75" x14ac:dyDescent="0.2">
      <c r="A21" s="275">
        <v>2015</v>
      </c>
      <c r="B21" s="276">
        <v>706</v>
      </c>
      <c r="C21" s="280">
        <v>685</v>
      </c>
      <c r="D21" s="280">
        <v>21</v>
      </c>
      <c r="E21" s="279">
        <f t="shared" si="0"/>
        <v>0.97025495750708213</v>
      </c>
    </row>
    <row r="22" spans="1:9" s="691" customFormat="1" ht="12.75" x14ac:dyDescent="0.2">
      <c r="A22" s="275">
        <v>2016</v>
      </c>
      <c r="B22" s="276">
        <v>867</v>
      </c>
      <c r="C22" s="280">
        <v>845</v>
      </c>
      <c r="D22" s="280">
        <v>22</v>
      </c>
      <c r="E22" s="279">
        <f t="shared" si="0"/>
        <v>0.9746251441753172</v>
      </c>
    </row>
    <row r="23" spans="1:9" s="134" customFormat="1" ht="12.75" x14ac:dyDescent="0.2">
      <c r="A23" s="275" t="s">
        <v>148</v>
      </c>
      <c r="B23" s="283">
        <f>SUM(B6:B22)</f>
        <v>8376</v>
      </c>
      <c r="C23" s="283">
        <f>SUM(C6:C22)</f>
        <v>8115</v>
      </c>
      <c r="D23" s="283">
        <f>SUM(D6:D22)</f>
        <v>261</v>
      </c>
      <c r="E23" s="657">
        <f t="shared" si="0"/>
        <v>0.96883954154727792</v>
      </c>
    </row>
    <row r="25" spans="1:9" x14ac:dyDescent="0.2">
      <c r="A25" s="1104" t="s">
        <v>989</v>
      </c>
      <c r="B25" s="1105"/>
      <c r="C25" s="1105"/>
      <c r="D25" s="1105"/>
      <c r="E25" s="1105"/>
      <c r="F25" s="1105"/>
      <c r="G25" s="1105"/>
      <c r="H25" s="1105"/>
      <c r="I25" s="1105"/>
    </row>
    <row r="26" spans="1:9" x14ac:dyDescent="0.2">
      <c r="A26" s="1105" t="s">
        <v>1017</v>
      </c>
      <c r="B26" s="1105"/>
      <c r="C26" s="1105"/>
      <c r="D26" s="1105"/>
      <c r="E26" s="1105"/>
      <c r="F26" s="1105"/>
      <c r="G26" s="1105"/>
      <c r="H26" s="1105"/>
      <c r="I26" s="1105"/>
    </row>
    <row r="27" spans="1:9" x14ac:dyDescent="0.2">
      <c r="A27" s="1105"/>
      <c r="B27" s="1105"/>
      <c r="C27" s="1105"/>
      <c r="D27" s="1105"/>
      <c r="E27" s="1105"/>
      <c r="F27" s="1105"/>
      <c r="G27" s="1105"/>
      <c r="H27" s="1105"/>
      <c r="I27" s="1105"/>
    </row>
    <row r="28" spans="1:9" x14ac:dyDescent="0.2">
      <c r="A28" s="772"/>
      <c r="B28" s="772"/>
      <c r="C28" s="772"/>
      <c r="D28" s="772"/>
      <c r="E28" s="772"/>
      <c r="F28" s="772"/>
      <c r="G28" s="772"/>
      <c r="H28" s="772"/>
      <c r="I28" s="772"/>
    </row>
    <row r="29" spans="1:9" x14ac:dyDescent="0.2">
      <c r="A29" s="1052" t="s">
        <v>433</v>
      </c>
      <c r="B29" s="1053"/>
    </row>
  </sheetData>
  <mergeCells count="7">
    <mergeCell ref="K1:M1"/>
    <mergeCell ref="A29:B29"/>
    <mergeCell ref="A1:I1"/>
    <mergeCell ref="A25:I25"/>
    <mergeCell ref="A2:H2"/>
    <mergeCell ref="A3:G3"/>
    <mergeCell ref="A26:I27"/>
  </mergeCells>
  <phoneticPr fontId="0" type="noConversion"/>
  <hyperlinks>
    <hyperlink ref="K1:M1" location="Contents!A1" display="Back to contents"/>
  </hyperlinks>
  <pageMargins left="0.75" right="0.75" top="1" bottom="1" header="0.5" footer="0.5"/>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34"/>
    <pageSetUpPr fitToPage="1"/>
  </sheetPr>
  <dimension ref="A1:W93"/>
  <sheetViews>
    <sheetView showGridLines="0" zoomScaleNormal="100" workbookViewId="0">
      <selection sqref="A1:N1"/>
    </sheetView>
  </sheetViews>
  <sheetFormatPr defaultRowHeight="12" x14ac:dyDescent="0.2"/>
  <cols>
    <col min="1" max="1" width="11.5" style="37" customWidth="1"/>
    <col min="2" max="2" width="11.6640625" style="37" bestFit="1" customWidth="1"/>
    <col min="3" max="8" width="9.6640625" style="37" bestFit="1" customWidth="1"/>
    <col min="9" max="9" width="13.5" style="37" bestFit="1" customWidth="1"/>
    <col min="10" max="10" width="9.6640625" style="37" bestFit="1" customWidth="1"/>
    <col min="11" max="11" width="11.6640625" style="37" bestFit="1" customWidth="1"/>
    <col min="12" max="20" width="9.6640625" style="37" bestFit="1" customWidth="1"/>
    <col min="21" max="21" width="2.83203125" style="37" customWidth="1"/>
    <col min="22" max="16384" width="9.33203125" style="37"/>
  </cols>
  <sheetData>
    <row r="1" spans="1:23" ht="18" customHeight="1" x14ac:dyDescent="0.25">
      <c r="A1" s="1108" t="s">
        <v>143</v>
      </c>
      <c r="B1" s="1108"/>
      <c r="C1" s="1108"/>
      <c r="D1" s="1108"/>
      <c r="E1" s="1108"/>
      <c r="F1" s="1108"/>
      <c r="G1" s="1108"/>
      <c r="H1" s="1108"/>
      <c r="I1" s="1108"/>
      <c r="R1" s="852" t="s">
        <v>350</v>
      </c>
      <c r="S1" s="852"/>
      <c r="T1" s="852"/>
    </row>
    <row r="3" spans="1:23" ht="12.75" x14ac:dyDescent="0.2">
      <c r="A3" s="1107"/>
      <c r="B3" s="1107" t="s">
        <v>105</v>
      </c>
      <c r="C3" s="1107"/>
      <c r="D3" s="1107"/>
      <c r="E3" s="1107"/>
      <c r="F3" s="1107"/>
      <c r="G3" s="134"/>
      <c r="H3" s="134"/>
      <c r="I3" s="134"/>
      <c r="J3" s="134"/>
      <c r="K3" s="134"/>
      <c r="L3" s="134"/>
      <c r="M3" s="134"/>
      <c r="N3" s="134"/>
      <c r="O3" s="134"/>
      <c r="P3" s="134"/>
      <c r="Q3" s="134"/>
      <c r="R3" s="134"/>
      <c r="S3" s="134"/>
      <c r="T3" s="134"/>
      <c r="U3" s="134"/>
      <c r="V3" s="134"/>
      <c r="W3" s="134"/>
    </row>
    <row r="4" spans="1:23" ht="25.5" x14ac:dyDescent="0.2">
      <c r="A4" s="1107"/>
      <c r="B4" s="284" t="s">
        <v>107</v>
      </c>
      <c r="C4" s="284" t="s">
        <v>108</v>
      </c>
      <c r="D4" s="284" t="s">
        <v>43</v>
      </c>
      <c r="E4" s="284" t="s">
        <v>44</v>
      </c>
      <c r="F4" s="284" t="s">
        <v>103</v>
      </c>
      <c r="G4" s="284" t="s">
        <v>109</v>
      </c>
      <c r="H4" s="284" t="s">
        <v>110</v>
      </c>
      <c r="I4" s="285" t="s">
        <v>106</v>
      </c>
      <c r="J4" s="134"/>
      <c r="K4" s="284" t="s">
        <v>165</v>
      </c>
      <c r="L4" s="134"/>
      <c r="M4" s="134" t="s">
        <v>166</v>
      </c>
      <c r="N4" s="134"/>
      <c r="O4" s="134"/>
      <c r="P4" s="134"/>
      <c r="Q4" s="134"/>
      <c r="R4" s="134"/>
      <c r="S4" s="134"/>
      <c r="T4" s="134"/>
      <c r="U4" s="134"/>
      <c r="V4" s="134"/>
      <c r="W4" s="134"/>
    </row>
    <row r="5" spans="1:23" ht="12.75" x14ac:dyDescent="0.2">
      <c r="A5" s="1109" t="s">
        <v>144</v>
      </c>
      <c r="B5" s="1109"/>
      <c r="C5" s="134"/>
      <c r="D5" s="134"/>
      <c r="E5" s="134"/>
      <c r="F5" s="134"/>
      <c r="G5" s="134"/>
      <c r="H5" s="134"/>
      <c r="I5" s="134"/>
      <c r="J5" s="134"/>
      <c r="K5" s="134"/>
      <c r="L5" s="134"/>
      <c r="M5" s="134"/>
      <c r="N5" s="134"/>
      <c r="O5" s="134"/>
      <c r="P5" s="134"/>
      <c r="Q5" s="134"/>
      <c r="R5" s="134"/>
      <c r="S5" s="134"/>
      <c r="T5" s="134"/>
      <c r="U5" s="134"/>
      <c r="V5" s="134"/>
      <c r="W5" s="134"/>
    </row>
    <row r="6" spans="1:23" ht="12.75" x14ac:dyDescent="0.2">
      <c r="A6" s="284">
        <v>2000</v>
      </c>
      <c r="B6" s="286">
        <v>0</v>
      </c>
      <c r="C6" s="286">
        <v>73</v>
      </c>
      <c r="D6" s="286">
        <v>126</v>
      </c>
      <c r="E6" s="286">
        <v>69</v>
      </c>
      <c r="F6" s="286">
        <v>16</v>
      </c>
      <c r="G6" s="286">
        <v>3</v>
      </c>
      <c r="H6" s="286">
        <v>5</v>
      </c>
      <c r="I6" s="286">
        <v>292</v>
      </c>
      <c r="J6" s="134"/>
      <c r="K6" s="287">
        <f>SUM(C6:G6)</f>
        <v>287</v>
      </c>
      <c r="L6" s="134"/>
      <c r="M6" s="287">
        <f>I6-SUM(B6:H6)</f>
        <v>0</v>
      </c>
      <c r="N6" s="134"/>
      <c r="O6" s="134"/>
      <c r="P6" s="134"/>
      <c r="Q6" s="134"/>
      <c r="R6" s="134"/>
      <c r="S6" s="134"/>
      <c r="T6" s="134"/>
      <c r="U6" s="134"/>
      <c r="V6" s="134"/>
      <c r="W6" s="134"/>
    </row>
    <row r="7" spans="1:23" ht="12.75" x14ac:dyDescent="0.2">
      <c r="A7" s="284">
        <v>2001</v>
      </c>
      <c r="B7" s="288">
        <v>1</v>
      </c>
      <c r="C7" s="288">
        <v>79</v>
      </c>
      <c r="D7" s="288">
        <v>140</v>
      </c>
      <c r="E7" s="288">
        <v>70</v>
      </c>
      <c r="F7" s="288">
        <v>31</v>
      </c>
      <c r="G7" s="288">
        <v>8</v>
      </c>
      <c r="H7" s="288">
        <v>4</v>
      </c>
      <c r="I7" s="288">
        <v>333</v>
      </c>
      <c r="J7" s="134"/>
      <c r="K7" s="287">
        <f t="shared" ref="K7:K22" si="0">SUM(C7:G7)</f>
        <v>328</v>
      </c>
      <c r="L7" s="134"/>
      <c r="M7" s="287">
        <f t="shared" ref="M7:M22" si="1">I7-SUM(B7:H7)</f>
        <v>0</v>
      </c>
      <c r="N7" s="134"/>
      <c r="O7" s="134"/>
      <c r="P7" s="134"/>
      <c r="Q7" s="134"/>
      <c r="R7" s="134"/>
      <c r="S7" s="134"/>
      <c r="T7" s="134"/>
      <c r="U7" s="134"/>
      <c r="V7" s="134"/>
      <c r="W7" s="134"/>
    </row>
    <row r="8" spans="1:23" ht="12.75" x14ac:dyDescent="0.2">
      <c r="A8" s="284">
        <v>2002</v>
      </c>
      <c r="B8" s="288">
        <v>0</v>
      </c>
      <c r="C8" s="288">
        <v>100</v>
      </c>
      <c r="D8" s="288">
        <v>153</v>
      </c>
      <c r="E8" s="288">
        <v>92</v>
      </c>
      <c r="F8" s="288">
        <v>27</v>
      </c>
      <c r="G8" s="288">
        <v>7</v>
      </c>
      <c r="H8" s="288">
        <v>3</v>
      </c>
      <c r="I8" s="288">
        <v>382</v>
      </c>
      <c r="J8" s="134"/>
      <c r="K8" s="287">
        <f t="shared" si="0"/>
        <v>379</v>
      </c>
      <c r="L8" s="134"/>
      <c r="M8" s="287">
        <f t="shared" si="1"/>
        <v>0</v>
      </c>
      <c r="N8" s="134"/>
      <c r="O8" s="134"/>
      <c r="P8" s="134"/>
      <c r="Q8" s="134"/>
      <c r="R8" s="134"/>
      <c r="S8" s="134"/>
      <c r="T8" s="134"/>
      <c r="U8" s="134"/>
      <c r="V8" s="134"/>
      <c r="W8" s="134"/>
    </row>
    <row r="9" spans="1:23" ht="12.75" x14ac:dyDescent="0.2">
      <c r="A9" s="284">
        <v>2003</v>
      </c>
      <c r="B9" s="288">
        <v>0</v>
      </c>
      <c r="C9" s="288">
        <v>78</v>
      </c>
      <c r="D9" s="288">
        <v>123</v>
      </c>
      <c r="E9" s="288">
        <v>81</v>
      </c>
      <c r="F9" s="288">
        <v>20</v>
      </c>
      <c r="G9" s="288">
        <v>11</v>
      </c>
      <c r="H9" s="288">
        <v>6</v>
      </c>
      <c r="I9" s="288">
        <v>319</v>
      </c>
      <c r="J9" s="134"/>
      <c r="K9" s="287">
        <f t="shared" si="0"/>
        <v>313</v>
      </c>
      <c r="L9" s="134"/>
      <c r="M9" s="287">
        <f t="shared" si="1"/>
        <v>0</v>
      </c>
      <c r="N9" s="134"/>
      <c r="O9" s="134"/>
      <c r="P9" s="134"/>
      <c r="Q9" s="134"/>
      <c r="R9" s="134"/>
      <c r="S9" s="134"/>
      <c r="T9" s="134"/>
      <c r="U9" s="134"/>
      <c r="V9" s="134"/>
      <c r="W9" s="134"/>
    </row>
    <row r="10" spans="1:23" ht="12.75" x14ac:dyDescent="0.2">
      <c r="A10" s="284">
        <v>2004</v>
      </c>
      <c r="B10" s="288">
        <v>0</v>
      </c>
      <c r="C10" s="288">
        <v>81</v>
      </c>
      <c r="D10" s="288">
        <v>138</v>
      </c>
      <c r="E10" s="288">
        <v>92</v>
      </c>
      <c r="F10" s="288">
        <v>35</v>
      </c>
      <c r="G10" s="288">
        <v>2</v>
      </c>
      <c r="H10" s="288">
        <v>8</v>
      </c>
      <c r="I10" s="288">
        <v>356</v>
      </c>
      <c r="J10" s="134"/>
      <c r="K10" s="287">
        <f t="shared" si="0"/>
        <v>348</v>
      </c>
      <c r="L10" s="134"/>
      <c r="M10" s="287">
        <f t="shared" si="1"/>
        <v>0</v>
      </c>
      <c r="N10" s="134"/>
      <c r="O10" s="134"/>
      <c r="P10" s="134"/>
      <c r="Q10" s="134"/>
      <c r="R10" s="134"/>
      <c r="S10" s="134"/>
      <c r="T10" s="134"/>
      <c r="U10" s="134"/>
      <c r="V10" s="134"/>
      <c r="W10" s="134"/>
    </row>
    <row r="11" spans="1:23" ht="12.75" x14ac:dyDescent="0.2">
      <c r="A11" s="284">
        <v>2005</v>
      </c>
      <c r="B11" s="288">
        <v>1</v>
      </c>
      <c r="C11" s="288">
        <v>47</v>
      </c>
      <c r="D11" s="288">
        <v>104</v>
      </c>
      <c r="E11" s="288">
        <v>126</v>
      </c>
      <c r="F11" s="288">
        <v>37</v>
      </c>
      <c r="G11" s="288">
        <v>11</v>
      </c>
      <c r="H11" s="288">
        <v>10</v>
      </c>
      <c r="I11" s="288">
        <v>336</v>
      </c>
      <c r="J11" s="134"/>
      <c r="K11" s="287">
        <f t="shared" si="0"/>
        <v>325</v>
      </c>
      <c r="L11" s="134"/>
      <c r="M11" s="287">
        <f t="shared" si="1"/>
        <v>0</v>
      </c>
      <c r="N11" s="134"/>
      <c r="O11" s="134"/>
      <c r="P11" s="134"/>
      <c r="Q11" s="134"/>
      <c r="R11" s="134"/>
      <c r="S11" s="134"/>
      <c r="T11" s="134"/>
      <c r="U11" s="134"/>
      <c r="V11" s="134"/>
      <c r="W11" s="134"/>
    </row>
    <row r="12" spans="1:23" ht="12.75" x14ac:dyDescent="0.2">
      <c r="A12" s="284">
        <v>2006</v>
      </c>
      <c r="B12" s="288">
        <v>0</v>
      </c>
      <c r="C12" s="288">
        <v>69</v>
      </c>
      <c r="D12" s="288">
        <v>154</v>
      </c>
      <c r="E12" s="288">
        <v>127</v>
      </c>
      <c r="F12" s="288">
        <v>54</v>
      </c>
      <c r="G12" s="288">
        <v>15</v>
      </c>
      <c r="H12" s="288">
        <v>1</v>
      </c>
      <c r="I12" s="288">
        <v>420</v>
      </c>
      <c r="J12" s="134"/>
      <c r="K12" s="287">
        <f t="shared" si="0"/>
        <v>419</v>
      </c>
      <c r="L12" s="134"/>
      <c r="M12" s="287">
        <f t="shared" si="1"/>
        <v>0</v>
      </c>
      <c r="N12" s="134"/>
      <c r="O12" s="134"/>
      <c r="P12" s="134"/>
      <c r="Q12" s="134"/>
      <c r="R12" s="134"/>
      <c r="S12" s="134"/>
      <c r="T12" s="134"/>
      <c r="U12" s="134"/>
      <c r="V12" s="134"/>
      <c r="W12" s="134"/>
    </row>
    <row r="13" spans="1:23" ht="12.75" x14ac:dyDescent="0.2">
      <c r="A13" s="284">
        <v>2007</v>
      </c>
      <c r="B13" s="288">
        <v>0</v>
      </c>
      <c r="C13" s="288">
        <v>94</v>
      </c>
      <c r="D13" s="288">
        <v>149</v>
      </c>
      <c r="E13" s="288">
        <v>149</v>
      </c>
      <c r="F13" s="288">
        <v>45</v>
      </c>
      <c r="G13" s="288">
        <v>11</v>
      </c>
      <c r="H13" s="288">
        <v>7</v>
      </c>
      <c r="I13" s="288">
        <v>455</v>
      </c>
      <c r="J13" s="134"/>
      <c r="K13" s="287">
        <f t="shared" si="0"/>
        <v>448</v>
      </c>
      <c r="L13" s="134"/>
      <c r="M13" s="287">
        <f t="shared" si="1"/>
        <v>0</v>
      </c>
      <c r="N13" s="134"/>
      <c r="O13" s="134"/>
      <c r="P13" s="134"/>
      <c r="Q13" s="134"/>
      <c r="R13" s="134"/>
      <c r="S13" s="134"/>
      <c r="T13" s="134"/>
      <c r="U13" s="134"/>
      <c r="V13" s="134"/>
      <c r="W13" s="134"/>
    </row>
    <row r="14" spans="1:23" ht="12.75" x14ac:dyDescent="0.2">
      <c r="A14" s="284">
        <v>2008</v>
      </c>
      <c r="B14" s="288">
        <v>0</v>
      </c>
      <c r="C14" s="288">
        <v>92</v>
      </c>
      <c r="D14" s="288">
        <v>211</v>
      </c>
      <c r="E14" s="288">
        <v>174</v>
      </c>
      <c r="F14" s="288">
        <v>71</v>
      </c>
      <c r="G14" s="288">
        <v>17</v>
      </c>
      <c r="H14" s="288">
        <v>9</v>
      </c>
      <c r="I14" s="288">
        <v>574</v>
      </c>
      <c r="J14" s="134"/>
      <c r="K14" s="287">
        <f t="shared" si="0"/>
        <v>565</v>
      </c>
      <c r="L14" s="134"/>
      <c r="M14" s="287">
        <f t="shared" si="1"/>
        <v>0</v>
      </c>
      <c r="N14" s="134"/>
      <c r="O14" s="134"/>
      <c r="P14" s="134"/>
      <c r="Q14" s="134"/>
      <c r="R14" s="134"/>
      <c r="S14" s="134"/>
      <c r="T14" s="134"/>
      <c r="U14" s="134"/>
      <c r="V14" s="134"/>
      <c r="W14" s="134"/>
    </row>
    <row r="15" spans="1:23" ht="12.75" x14ac:dyDescent="0.2">
      <c r="A15" s="284">
        <v>2009</v>
      </c>
      <c r="B15" s="289">
        <v>2</v>
      </c>
      <c r="C15" s="289">
        <v>69</v>
      </c>
      <c r="D15" s="289">
        <v>178</v>
      </c>
      <c r="E15" s="289">
        <v>189</v>
      </c>
      <c r="F15" s="289">
        <v>78</v>
      </c>
      <c r="G15" s="289">
        <v>20</v>
      </c>
      <c r="H15" s="289">
        <v>9</v>
      </c>
      <c r="I15" s="289">
        <v>545</v>
      </c>
      <c r="J15" s="134"/>
      <c r="K15" s="287">
        <f t="shared" si="0"/>
        <v>534</v>
      </c>
      <c r="L15" s="134"/>
      <c r="M15" s="287">
        <f t="shared" si="1"/>
        <v>0</v>
      </c>
      <c r="N15" s="134"/>
      <c r="O15" s="134"/>
      <c r="P15" s="134"/>
      <c r="Q15" s="134"/>
      <c r="R15" s="134"/>
      <c r="S15" s="134"/>
      <c r="T15" s="134"/>
      <c r="U15" s="134"/>
      <c r="V15" s="134"/>
      <c r="W15" s="134"/>
    </row>
    <row r="16" spans="1:23" ht="12.75" x14ac:dyDescent="0.2">
      <c r="A16" s="284">
        <v>2010</v>
      </c>
      <c r="B16" s="290">
        <v>0</v>
      </c>
      <c r="C16" s="290">
        <v>65</v>
      </c>
      <c r="D16" s="290">
        <v>161</v>
      </c>
      <c r="E16" s="290">
        <v>158</v>
      </c>
      <c r="F16" s="290">
        <v>76</v>
      </c>
      <c r="G16" s="290">
        <v>20</v>
      </c>
      <c r="H16" s="290">
        <v>5</v>
      </c>
      <c r="I16" s="290">
        <v>485</v>
      </c>
      <c r="J16" s="134"/>
      <c r="K16" s="287">
        <f t="shared" si="0"/>
        <v>480</v>
      </c>
      <c r="L16" s="134"/>
      <c r="M16" s="287">
        <f t="shared" si="1"/>
        <v>0</v>
      </c>
      <c r="N16" s="134"/>
      <c r="O16" s="134"/>
      <c r="P16" s="134"/>
      <c r="Q16" s="134"/>
      <c r="R16" s="134"/>
      <c r="S16" s="134"/>
      <c r="T16" s="134"/>
      <c r="U16" s="134"/>
      <c r="V16" s="134"/>
      <c r="W16" s="134"/>
    </row>
    <row r="17" spans="1:23" ht="12.75" x14ac:dyDescent="0.2">
      <c r="A17" s="284">
        <v>2011</v>
      </c>
      <c r="B17" s="290">
        <v>0</v>
      </c>
      <c r="C17" s="290">
        <v>58</v>
      </c>
      <c r="D17" s="290">
        <v>184</v>
      </c>
      <c r="E17" s="290">
        <v>212</v>
      </c>
      <c r="F17" s="290">
        <v>94</v>
      </c>
      <c r="G17" s="290">
        <v>26</v>
      </c>
      <c r="H17" s="290">
        <v>10</v>
      </c>
      <c r="I17" s="290">
        <v>584</v>
      </c>
      <c r="J17" s="134"/>
      <c r="K17" s="287">
        <f t="shared" si="0"/>
        <v>574</v>
      </c>
      <c r="L17" s="134"/>
      <c r="M17" s="287">
        <f t="shared" si="1"/>
        <v>0</v>
      </c>
      <c r="N17" s="134"/>
      <c r="O17" s="134"/>
      <c r="P17" s="134"/>
      <c r="Q17" s="134"/>
      <c r="R17" s="134"/>
      <c r="S17" s="134"/>
      <c r="T17" s="134"/>
      <c r="U17" s="134"/>
      <c r="V17" s="134"/>
      <c r="W17" s="134"/>
    </row>
    <row r="18" spans="1:23" ht="12.75" x14ac:dyDescent="0.2">
      <c r="A18" s="284">
        <v>2012</v>
      </c>
      <c r="B18" s="290">
        <v>0</v>
      </c>
      <c r="C18" s="290">
        <v>46</v>
      </c>
      <c r="D18" s="290">
        <v>171</v>
      </c>
      <c r="E18" s="290">
        <v>199</v>
      </c>
      <c r="F18" s="290">
        <v>115</v>
      </c>
      <c r="G18" s="290">
        <v>34</v>
      </c>
      <c r="H18" s="290">
        <v>16</v>
      </c>
      <c r="I18" s="290">
        <v>581</v>
      </c>
      <c r="J18" s="134"/>
      <c r="K18" s="287">
        <f t="shared" si="0"/>
        <v>565</v>
      </c>
      <c r="L18" s="134"/>
      <c r="M18" s="287">
        <f t="shared" si="1"/>
        <v>0</v>
      </c>
      <c r="N18" s="134"/>
      <c r="O18" s="134"/>
      <c r="P18" s="134"/>
      <c r="Q18" s="134"/>
      <c r="R18" s="134"/>
      <c r="S18" s="134"/>
      <c r="T18" s="134"/>
      <c r="U18" s="134"/>
      <c r="V18" s="134"/>
      <c r="W18" s="134"/>
    </row>
    <row r="19" spans="1:23" ht="12.75" x14ac:dyDescent="0.2">
      <c r="A19" s="284">
        <v>2013</v>
      </c>
      <c r="B19" s="290">
        <v>0</v>
      </c>
      <c r="C19" s="290">
        <v>32</v>
      </c>
      <c r="D19" s="290">
        <v>138</v>
      </c>
      <c r="E19" s="290">
        <v>184</v>
      </c>
      <c r="F19" s="290">
        <v>125</v>
      </c>
      <c r="G19" s="290">
        <v>39</v>
      </c>
      <c r="H19" s="290">
        <v>9</v>
      </c>
      <c r="I19" s="290">
        <v>527</v>
      </c>
      <c r="J19" s="134"/>
      <c r="K19" s="287">
        <f t="shared" si="0"/>
        <v>518</v>
      </c>
      <c r="L19" s="134"/>
      <c r="M19" s="287">
        <f t="shared" si="1"/>
        <v>0</v>
      </c>
      <c r="N19" s="134"/>
      <c r="O19" s="134"/>
      <c r="P19" s="134"/>
      <c r="Q19" s="134"/>
      <c r="R19" s="134"/>
      <c r="S19" s="134"/>
      <c r="T19" s="134"/>
      <c r="U19" s="134"/>
      <c r="V19" s="134"/>
      <c r="W19" s="134"/>
    </row>
    <row r="20" spans="1:23" ht="12.75" x14ac:dyDescent="0.2">
      <c r="A20" s="375">
        <v>2014</v>
      </c>
      <c r="B20" s="290">
        <v>1</v>
      </c>
      <c r="C20" s="290">
        <v>46</v>
      </c>
      <c r="D20" s="290">
        <v>157</v>
      </c>
      <c r="E20" s="290">
        <v>213</v>
      </c>
      <c r="F20" s="290">
        <v>148</v>
      </c>
      <c r="G20" s="290">
        <v>37</v>
      </c>
      <c r="H20" s="290">
        <v>12</v>
      </c>
      <c r="I20" s="290">
        <v>614</v>
      </c>
      <c r="J20" s="374"/>
      <c r="K20" s="287">
        <f t="shared" si="0"/>
        <v>601</v>
      </c>
      <c r="L20" s="374"/>
      <c r="M20" s="287">
        <f t="shared" si="1"/>
        <v>0</v>
      </c>
      <c r="N20" s="374"/>
      <c r="O20" s="374"/>
      <c r="P20" s="374"/>
      <c r="Q20" s="374"/>
      <c r="R20" s="374"/>
      <c r="S20" s="374"/>
      <c r="T20" s="374"/>
      <c r="U20" s="374"/>
      <c r="V20" s="374"/>
      <c r="W20" s="374"/>
    </row>
    <row r="21" spans="1:23" ht="12.75" x14ac:dyDescent="0.2">
      <c r="A21" s="549">
        <v>2015</v>
      </c>
      <c r="B21" s="290">
        <v>0</v>
      </c>
      <c r="C21" s="290">
        <v>30</v>
      </c>
      <c r="D21" s="290">
        <v>163</v>
      </c>
      <c r="E21" s="290">
        <v>249</v>
      </c>
      <c r="F21" s="290">
        <v>183</v>
      </c>
      <c r="G21" s="290">
        <v>61</v>
      </c>
      <c r="H21" s="290">
        <v>20</v>
      </c>
      <c r="I21" s="290">
        <v>706</v>
      </c>
      <c r="J21" s="548"/>
      <c r="K21" s="287">
        <f t="shared" si="0"/>
        <v>686</v>
      </c>
      <c r="L21" s="548"/>
      <c r="M21" s="287">
        <f t="shared" si="1"/>
        <v>0</v>
      </c>
      <c r="N21" s="548"/>
      <c r="O21" s="548"/>
      <c r="P21" s="548"/>
      <c r="Q21" s="548"/>
      <c r="R21" s="548"/>
      <c r="S21" s="548"/>
      <c r="T21" s="548"/>
      <c r="U21" s="548"/>
      <c r="V21" s="548"/>
      <c r="W21" s="548"/>
    </row>
    <row r="22" spans="1:23" ht="12.75" x14ac:dyDescent="0.2">
      <c r="A22" s="692">
        <v>2016</v>
      </c>
      <c r="B22" s="290">
        <v>0</v>
      </c>
      <c r="C22" s="290">
        <v>42</v>
      </c>
      <c r="D22" s="290">
        <v>199</v>
      </c>
      <c r="E22" s="290">
        <v>327</v>
      </c>
      <c r="F22" s="290">
        <v>213</v>
      </c>
      <c r="G22" s="290">
        <v>66</v>
      </c>
      <c r="H22" s="290">
        <v>20</v>
      </c>
      <c r="I22" s="290">
        <v>867</v>
      </c>
      <c r="J22" s="691"/>
      <c r="K22" s="287">
        <f t="shared" si="0"/>
        <v>847</v>
      </c>
      <c r="L22" s="691"/>
      <c r="M22" s="287">
        <f t="shared" si="1"/>
        <v>0</v>
      </c>
      <c r="N22" s="691"/>
      <c r="O22" s="691"/>
      <c r="P22" s="691"/>
      <c r="Q22" s="691"/>
      <c r="R22" s="691"/>
      <c r="S22" s="691"/>
      <c r="T22" s="691"/>
      <c r="U22" s="691"/>
      <c r="V22" s="691"/>
      <c r="W22" s="691"/>
    </row>
    <row r="23" spans="1:23" ht="6" customHeight="1" x14ac:dyDescent="0.2">
      <c r="A23" s="134"/>
      <c r="B23" s="134"/>
      <c r="C23" s="134"/>
      <c r="D23" s="134"/>
      <c r="E23" s="134"/>
      <c r="F23" s="134"/>
      <c r="G23" s="134"/>
      <c r="H23" s="134"/>
      <c r="I23" s="134"/>
      <c r="J23" s="134"/>
      <c r="K23" s="134"/>
      <c r="L23" s="134"/>
      <c r="M23" s="134"/>
      <c r="N23" s="134"/>
      <c r="O23" s="134"/>
      <c r="P23" s="134"/>
      <c r="Q23" s="134"/>
      <c r="R23" s="134"/>
      <c r="S23" s="134"/>
      <c r="T23" s="134"/>
      <c r="U23" s="134"/>
      <c r="V23" s="134"/>
      <c r="W23" s="134"/>
    </row>
    <row r="24" spans="1:23" ht="12.75" x14ac:dyDescent="0.2">
      <c r="A24" s="1102" t="s">
        <v>336</v>
      </c>
      <c r="B24" s="1102"/>
      <c r="C24" s="1102"/>
      <c r="D24" s="1102"/>
      <c r="E24" s="1102"/>
      <c r="F24" s="1102"/>
      <c r="G24" s="1102"/>
      <c r="H24" s="1102"/>
      <c r="I24" s="134"/>
      <c r="J24" s="134"/>
      <c r="K24" s="134"/>
      <c r="L24" s="1110" t="s">
        <v>338</v>
      </c>
      <c r="M24" s="1110"/>
      <c r="N24" s="1110"/>
      <c r="O24" s="1110"/>
      <c r="P24" s="1110"/>
      <c r="Q24" s="1110"/>
      <c r="R24" s="1110"/>
      <c r="S24" s="1110"/>
      <c r="T24" s="1110"/>
      <c r="U24" s="134"/>
      <c r="V24" s="134"/>
      <c r="W24" s="134"/>
    </row>
    <row r="25" spans="1:23" ht="12.75" x14ac:dyDescent="0.2">
      <c r="A25" s="547"/>
      <c r="B25" s="547"/>
      <c r="C25" s="547"/>
      <c r="D25" s="547"/>
      <c r="E25" s="547"/>
      <c r="F25" s="547"/>
      <c r="G25" s="547"/>
      <c r="H25" s="547"/>
      <c r="I25" s="548"/>
      <c r="J25" s="548"/>
      <c r="K25" s="548"/>
      <c r="L25" s="550" t="s">
        <v>421</v>
      </c>
      <c r="M25" s="550"/>
      <c r="N25" s="550"/>
      <c r="O25" s="550"/>
      <c r="P25" s="550"/>
      <c r="Q25" s="550"/>
      <c r="R25" s="550"/>
      <c r="S25" s="550"/>
      <c r="T25" s="550"/>
      <c r="U25" s="548"/>
      <c r="V25" s="548"/>
      <c r="W25" s="548"/>
    </row>
    <row r="26" spans="1:23" ht="12.75" x14ac:dyDescent="0.2">
      <c r="A26" s="690"/>
      <c r="B26" s="690"/>
      <c r="C26" s="690"/>
      <c r="D26" s="690"/>
      <c r="E26" s="690"/>
      <c r="F26" s="690"/>
      <c r="G26" s="690"/>
      <c r="H26" s="690"/>
      <c r="I26" s="691"/>
      <c r="J26" s="691"/>
      <c r="K26" s="691"/>
      <c r="L26" s="693"/>
      <c r="M26" s="693"/>
      <c r="N26" s="693"/>
      <c r="O26" s="693"/>
      <c r="P26" s="693"/>
      <c r="Q26" s="693"/>
      <c r="R26" s="693"/>
      <c r="S26" s="693"/>
      <c r="T26" s="693"/>
      <c r="U26" s="691"/>
      <c r="V26" s="691"/>
      <c r="W26" s="691"/>
    </row>
    <row r="27" spans="1:23" ht="6" customHeight="1" x14ac:dyDescent="0.2">
      <c r="A27" s="134"/>
      <c r="B27" s="134"/>
      <c r="C27" s="134"/>
      <c r="D27" s="134"/>
      <c r="E27" s="134"/>
      <c r="F27" s="134"/>
      <c r="G27" s="134"/>
      <c r="H27" s="134"/>
      <c r="I27" s="134"/>
      <c r="J27" s="134"/>
      <c r="K27" s="134"/>
      <c r="L27" s="134"/>
      <c r="M27" s="134"/>
      <c r="N27" s="134"/>
      <c r="O27" s="134"/>
      <c r="P27" s="134"/>
      <c r="Q27" s="134"/>
      <c r="R27" s="134"/>
      <c r="S27" s="134"/>
      <c r="T27" s="134"/>
      <c r="U27" s="134"/>
      <c r="V27" s="134"/>
      <c r="W27" s="134"/>
    </row>
    <row r="28" spans="1:23" ht="25.5" x14ac:dyDescent="0.2">
      <c r="A28" s="291" t="s">
        <v>145</v>
      </c>
      <c r="B28" s="292" t="s">
        <v>116</v>
      </c>
      <c r="C28" s="292" t="s">
        <v>117</v>
      </c>
      <c r="D28" s="292" t="s">
        <v>118</v>
      </c>
      <c r="E28" s="292" t="s">
        <v>119</v>
      </c>
      <c r="F28" s="292" t="s">
        <v>120</v>
      </c>
      <c r="G28" s="292" t="s">
        <v>121</v>
      </c>
      <c r="H28" s="292" t="s">
        <v>122</v>
      </c>
      <c r="I28" s="292" t="s">
        <v>123</v>
      </c>
      <c r="J28" s="292" t="s">
        <v>124</v>
      </c>
      <c r="K28" s="292" t="s">
        <v>125</v>
      </c>
      <c r="L28" s="292" t="s">
        <v>126</v>
      </c>
      <c r="M28" s="292" t="s">
        <v>127</v>
      </c>
      <c r="N28" s="292" t="s">
        <v>128</v>
      </c>
      <c r="O28" s="292" t="s">
        <v>129</v>
      </c>
      <c r="P28" s="292" t="s">
        <v>130</v>
      </c>
      <c r="Q28" s="292" t="s">
        <v>131</v>
      </c>
      <c r="R28" s="292" t="s">
        <v>132</v>
      </c>
      <c r="S28" s="292" t="s">
        <v>133</v>
      </c>
      <c r="T28" s="293" t="s">
        <v>163</v>
      </c>
      <c r="U28" s="293"/>
      <c r="V28" s="134"/>
      <c r="W28" s="134"/>
    </row>
    <row r="29" spans="1:23" ht="12.75" x14ac:dyDescent="0.2">
      <c r="A29" s="294">
        <v>2000</v>
      </c>
      <c r="B29" s="295">
        <v>5062940</v>
      </c>
      <c r="C29" s="295">
        <v>283213</v>
      </c>
      <c r="D29" s="295">
        <v>313342</v>
      </c>
      <c r="E29" s="295">
        <v>322884</v>
      </c>
      <c r="F29" s="295">
        <v>317896</v>
      </c>
      <c r="G29" s="295">
        <v>309605</v>
      </c>
      <c r="H29" s="295">
        <v>329972</v>
      </c>
      <c r="I29" s="295">
        <v>386733</v>
      </c>
      <c r="J29" s="295">
        <v>403058</v>
      </c>
      <c r="K29" s="295">
        <v>371304</v>
      </c>
      <c r="L29" s="295">
        <v>333356</v>
      </c>
      <c r="M29" s="295">
        <v>345863</v>
      </c>
      <c r="N29" s="295">
        <v>282993</v>
      </c>
      <c r="O29" s="295">
        <v>263236</v>
      </c>
      <c r="P29" s="295">
        <v>238638</v>
      </c>
      <c r="Q29" s="295">
        <v>206574</v>
      </c>
      <c r="R29" s="295">
        <v>166177</v>
      </c>
      <c r="S29" s="295">
        <v>100435</v>
      </c>
      <c r="T29" s="295">
        <v>87661</v>
      </c>
      <c r="U29" s="295"/>
      <c r="V29" s="134"/>
      <c r="W29" s="134"/>
    </row>
    <row r="30" spans="1:23" ht="12.75" x14ac:dyDescent="0.2">
      <c r="A30" s="294">
        <v>2001</v>
      </c>
      <c r="B30" s="295">
        <v>5064200</v>
      </c>
      <c r="C30" s="295">
        <v>276261</v>
      </c>
      <c r="D30" s="295">
        <v>305813</v>
      </c>
      <c r="E30" s="295">
        <v>322923</v>
      </c>
      <c r="F30" s="295">
        <v>317605</v>
      </c>
      <c r="G30" s="295">
        <v>315395</v>
      </c>
      <c r="H30" s="295">
        <v>314885</v>
      </c>
      <c r="I30" s="295">
        <v>381237</v>
      </c>
      <c r="J30" s="295">
        <v>403232</v>
      </c>
      <c r="K30" s="295">
        <v>378888</v>
      </c>
      <c r="L30" s="295">
        <v>338208</v>
      </c>
      <c r="M30" s="295">
        <v>350883</v>
      </c>
      <c r="N30" s="295">
        <v>290138</v>
      </c>
      <c r="O30" s="295">
        <v>261551</v>
      </c>
      <c r="P30" s="295">
        <v>239464</v>
      </c>
      <c r="Q30" s="295">
        <v>207178</v>
      </c>
      <c r="R30" s="295">
        <v>165616</v>
      </c>
      <c r="S30" s="295">
        <v>106129</v>
      </c>
      <c r="T30" s="295">
        <v>88794</v>
      </c>
      <c r="U30" s="296"/>
      <c r="V30" s="134"/>
      <c r="W30" s="134"/>
    </row>
    <row r="31" spans="1:23" ht="12.75" x14ac:dyDescent="0.2">
      <c r="A31" s="294">
        <v>2002</v>
      </c>
      <c r="B31" s="295">
        <v>5066000</v>
      </c>
      <c r="C31" s="295">
        <v>269787</v>
      </c>
      <c r="D31" s="295">
        <v>300345</v>
      </c>
      <c r="E31" s="295">
        <v>323015</v>
      </c>
      <c r="F31" s="295">
        <v>318622</v>
      </c>
      <c r="G31" s="295">
        <v>323175</v>
      </c>
      <c r="H31" s="295">
        <v>301370</v>
      </c>
      <c r="I31" s="295">
        <v>370616</v>
      </c>
      <c r="J31" s="295">
        <v>402708</v>
      </c>
      <c r="K31" s="295">
        <v>386179</v>
      </c>
      <c r="L31" s="295">
        <v>346191</v>
      </c>
      <c r="M31" s="295">
        <v>337013</v>
      </c>
      <c r="N31" s="295">
        <v>311947</v>
      </c>
      <c r="O31" s="295">
        <v>262181</v>
      </c>
      <c r="P31" s="295">
        <v>239599</v>
      </c>
      <c r="Q31" s="295">
        <v>209210</v>
      </c>
      <c r="R31" s="295">
        <v>164386</v>
      </c>
      <c r="S31" s="295">
        <v>114348</v>
      </c>
      <c r="T31" s="295">
        <v>85308</v>
      </c>
      <c r="U31" s="295"/>
      <c r="V31" s="134"/>
      <c r="W31" s="134"/>
    </row>
    <row r="32" spans="1:23" ht="12.75" x14ac:dyDescent="0.2">
      <c r="A32" s="294">
        <v>2003</v>
      </c>
      <c r="B32" s="295">
        <v>5068500</v>
      </c>
      <c r="C32" s="295">
        <v>265119</v>
      </c>
      <c r="D32" s="295">
        <v>295753</v>
      </c>
      <c r="E32" s="295">
        <v>320039</v>
      </c>
      <c r="F32" s="295">
        <v>320917</v>
      </c>
      <c r="G32" s="295">
        <v>328485</v>
      </c>
      <c r="H32" s="295">
        <v>293192</v>
      </c>
      <c r="I32" s="295">
        <v>358587</v>
      </c>
      <c r="J32" s="295">
        <v>400344</v>
      </c>
      <c r="K32" s="295">
        <v>392883</v>
      </c>
      <c r="L32" s="295">
        <v>353632</v>
      </c>
      <c r="M32" s="295">
        <v>331541</v>
      </c>
      <c r="N32" s="295">
        <v>323993</v>
      </c>
      <c r="O32" s="295">
        <v>265511</v>
      </c>
      <c r="P32" s="295">
        <v>242220</v>
      </c>
      <c r="Q32" s="295">
        <v>210215</v>
      </c>
      <c r="R32" s="295">
        <v>164579</v>
      </c>
      <c r="S32" s="295">
        <v>117925</v>
      </c>
      <c r="T32" s="295">
        <v>83565</v>
      </c>
      <c r="U32" s="295"/>
      <c r="V32" s="134"/>
      <c r="W32" s="134"/>
    </row>
    <row r="33" spans="1:23" ht="12.75" x14ac:dyDescent="0.2">
      <c r="A33" s="294">
        <v>2004</v>
      </c>
      <c r="B33" s="295">
        <v>5084300</v>
      </c>
      <c r="C33" s="295">
        <v>263727</v>
      </c>
      <c r="D33" s="295">
        <v>292011</v>
      </c>
      <c r="E33" s="295">
        <v>318895</v>
      </c>
      <c r="F33" s="295">
        <v>322560</v>
      </c>
      <c r="G33" s="295">
        <v>330125</v>
      </c>
      <c r="H33" s="295">
        <v>295046</v>
      </c>
      <c r="I33" s="295">
        <v>344901</v>
      </c>
      <c r="J33" s="295">
        <v>396817</v>
      </c>
      <c r="K33" s="295">
        <v>399114</v>
      </c>
      <c r="L33" s="295">
        <v>362085</v>
      </c>
      <c r="M33" s="295">
        <v>330388</v>
      </c>
      <c r="N33" s="295">
        <v>332796</v>
      </c>
      <c r="O33" s="295">
        <v>270608</v>
      </c>
      <c r="P33" s="295">
        <v>244668</v>
      </c>
      <c r="Q33" s="295">
        <v>210492</v>
      </c>
      <c r="R33" s="295">
        <v>165495</v>
      </c>
      <c r="S33" s="295">
        <v>121774</v>
      </c>
      <c r="T33" s="295">
        <v>82798</v>
      </c>
      <c r="U33" s="295"/>
      <c r="V33" s="134"/>
      <c r="W33" s="134"/>
    </row>
    <row r="34" spans="1:23" ht="12.75" x14ac:dyDescent="0.2">
      <c r="A34" s="294">
        <v>2005</v>
      </c>
      <c r="B34" s="295">
        <v>5110200</v>
      </c>
      <c r="C34" s="295">
        <v>265490</v>
      </c>
      <c r="D34" s="295">
        <v>288084</v>
      </c>
      <c r="E34" s="295">
        <v>315466</v>
      </c>
      <c r="F34" s="295">
        <v>322782</v>
      </c>
      <c r="G34" s="295">
        <v>335668</v>
      </c>
      <c r="H34" s="295">
        <v>302808</v>
      </c>
      <c r="I34" s="295">
        <v>334074</v>
      </c>
      <c r="J34" s="295">
        <v>390033</v>
      </c>
      <c r="K34" s="295">
        <v>406050</v>
      </c>
      <c r="L34" s="295">
        <v>370869</v>
      </c>
      <c r="M34" s="295">
        <v>331862</v>
      </c>
      <c r="N34" s="295">
        <v>341288</v>
      </c>
      <c r="O34" s="295">
        <v>273444</v>
      </c>
      <c r="P34" s="295">
        <v>245838</v>
      </c>
      <c r="Q34" s="295">
        <v>211564</v>
      </c>
      <c r="R34" s="295">
        <v>167297</v>
      </c>
      <c r="S34" s="295">
        <v>118987</v>
      </c>
      <c r="T34" s="295">
        <v>88596</v>
      </c>
      <c r="U34" s="295"/>
      <c r="V34" s="134"/>
      <c r="W34" s="134"/>
    </row>
    <row r="35" spans="1:23" ht="12.75" x14ac:dyDescent="0.2">
      <c r="A35" s="294">
        <v>2006</v>
      </c>
      <c r="B35" s="295">
        <v>5133100</v>
      </c>
      <c r="C35" s="295">
        <v>267886</v>
      </c>
      <c r="D35" s="295">
        <v>283178</v>
      </c>
      <c r="E35" s="295">
        <v>310398</v>
      </c>
      <c r="F35" s="295">
        <v>325043</v>
      </c>
      <c r="G35" s="295">
        <v>338405</v>
      </c>
      <c r="H35" s="295">
        <v>312141</v>
      </c>
      <c r="I35" s="295">
        <v>321787</v>
      </c>
      <c r="J35" s="295">
        <v>386500</v>
      </c>
      <c r="K35" s="295">
        <v>407705</v>
      </c>
      <c r="L35" s="295">
        <v>378733</v>
      </c>
      <c r="M35" s="295">
        <v>336594</v>
      </c>
      <c r="N35" s="295">
        <v>346386</v>
      </c>
      <c r="O35" s="295">
        <v>280564</v>
      </c>
      <c r="P35" s="295">
        <v>244327</v>
      </c>
      <c r="Q35" s="295">
        <v>212778</v>
      </c>
      <c r="R35" s="295">
        <v>168619</v>
      </c>
      <c r="S35" s="295">
        <v>118181</v>
      </c>
      <c r="T35" s="295">
        <v>93875</v>
      </c>
      <c r="U35" s="295"/>
      <c r="V35" s="134"/>
      <c r="W35" s="134"/>
    </row>
    <row r="36" spans="1:23" ht="12.75" x14ac:dyDescent="0.2">
      <c r="A36" s="294">
        <v>2007</v>
      </c>
      <c r="B36" s="297">
        <v>5170000</v>
      </c>
      <c r="C36" s="297">
        <v>274302</v>
      </c>
      <c r="D36" s="297">
        <v>277028</v>
      </c>
      <c r="E36" s="297">
        <v>306900</v>
      </c>
      <c r="F36" s="297">
        <v>329240</v>
      </c>
      <c r="G36" s="297">
        <v>341571</v>
      </c>
      <c r="H36" s="297">
        <v>326550</v>
      </c>
      <c r="I36" s="297">
        <v>311600</v>
      </c>
      <c r="J36" s="297">
        <v>379801</v>
      </c>
      <c r="K36" s="297">
        <v>409140</v>
      </c>
      <c r="L36" s="297">
        <v>387054</v>
      </c>
      <c r="M36" s="297">
        <v>345051</v>
      </c>
      <c r="N36" s="297">
        <v>333019</v>
      </c>
      <c r="O36" s="297">
        <v>302739</v>
      </c>
      <c r="P36" s="297">
        <v>245586</v>
      </c>
      <c r="Q36" s="297">
        <v>213871</v>
      </c>
      <c r="R36" s="297">
        <v>171608</v>
      </c>
      <c r="S36" s="297">
        <v>118251</v>
      </c>
      <c r="T36" s="295">
        <v>96689</v>
      </c>
      <c r="U36" s="297"/>
      <c r="V36" s="134"/>
      <c r="W36" s="134"/>
    </row>
    <row r="37" spans="1:23" ht="12.75" x14ac:dyDescent="0.2">
      <c r="A37" s="294">
        <v>2008</v>
      </c>
      <c r="B37" s="297">
        <v>5202900</v>
      </c>
      <c r="C37" s="297">
        <v>282084</v>
      </c>
      <c r="D37" s="297">
        <v>272218</v>
      </c>
      <c r="E37" s="297">
        <v>303782</v>
      </c>
      <c r="F37" s="297">
        <v>329123</v>
      </c>
      <c r="G37" s="297">
        <v>346710</v>
      </c>
      <c r="H37" s="297">
        <v>336499</v>
      </c>
      <c r="I37" s="297">
        <v>306521</v>
      </c>
      <c r="J37" s="297">
        <v>369874</v>
      </c>
      <c r="K37" s="297">
        <v>407768</v>
      </c>
      <c r="L37" s="297">
        <v>395195</v>
      </c>
      <c r="M37" s="297">
        <v>352726</v>
      </c>
      <c r="N37" s="297">
        <v>327680</v>
      </c>
      <c r="O37" s="297">
        <v>314974</v>
      </c>
      <c r="P37" s="297">
        <v>249403</v>
      </c>
      <c r="Q37" s="297">
        <v>216896</v>
      </c>
      <c r="R37" s="297">
        <v>173547</v>
      </c>
      <c r="S37" s="297">
        <v>119216</v>
      </c>
      <c r="T37" s="295">
        <v>98684</v>
      </c>
      <c r="U37" s="297"/>
      <c r="V37" s="134"/>
      <c r="W37" s="134"/>
    </row>
    <row r="38" spans="1:23" ht="12.75" x14ac:dyDescent="0.2">
      <c r="A38" s="294">
        <v>2009</v>
      </c>
      <c r="B38" s="297">
        <v>5231900</v>
      </c>
      <c r="C38" s="297">
        <v>287520</v>
      </c>
      <c r="D38" s="297">
        <v>269583</v>
      </c>
      <c r="E38" s="297">
        <v>300146</v>
      </c>
      <c r="F38" s="297">
        <v>332349</v>
      </c>
      <c r="G38" s="297">
        <v>348755</v>
      </c>
      <c r="H38" s="297">
        <v>340045</v>
      </c>
      <c r="I38" s="297">
        <v>309454</v>
      </c>
      <c r="J38" s="297">
        <v>357483</v>
      </c>
      <c r="K38" s="297">
        <v>403979</v>
      </c>
      <c r="L38" s="297">
        <v>401575</v>
      </c>
      <c r="M38" s="297">
        <v>361107</v>
      </c>
      <c r="N38" s="297">
        <v>326040</v>
      </c>
      <c r="O38" s="297">
        <v>323307</v>
      </c>
      <c r="P38" s="297">
        <v>254004</v>
      </c>
      <c r="Q38" s="297">
        <v>219660</v>
      </c>
      <c r="R38" s="297">
        <v>174778</v>
      </c>
      <c r="S38" s="297">
        <v>120835</v>
      </c>
      <c r="T38" s="295">
        <v>101280</v>
      </c>
      <c r="U38" s="297"/>
      <c r="V38" s="134"/>
      <c r="W38" s="134"/>
    </row>
    <row r="39" spans="1:23" ht="12.75" x14ac:dyDescent="0.2">
      <c r="A39" s="294">
        <v>2010</v>
      </c>
      <c r="B39" s="297">
        <v>5262200</v>
      </c>
      <c r="C39" s="297">
        <v>290899</v>
      </c>
      <c r="D39" s="297">
        <v>269597</v>
      </c>
      <c r="E39" s="297">
        <v>295701</v>
      </c>
      <c r="F39" s="297">
        <v>331830</v>
      </c>
      <c r="G39" s="297">
        <v>353716</v>
      </c>
      <c r="H39" s="297">
        <v>342893</v>
      </c>
      <c r="I39" s="297">
        <v>315532</v>
      </c>
      <c r="J39" s="297">
        <v>346922</v>
      </c>
      <c r="K39" s="297">
        <v>396742</v>
      </c>
      <c r="L39" s="297">
        <v>408456</v>
      </c>
      <c r="M39" s="297">
        <v>369108</v>
      </c>
      <c r="N39" s="297">
        <v>327268</v>
      </c>
      <c r="O39" s="297">
        <v>331314</v>
      </c>
      <c r="P39" s="297">
        <v>256986</v>
      </c>
      <c r="Q39" s="297">
        <v>221094</v>
      </c>
      <c r="R39" s="297">
        <v>177100</v>
      </c>
      <c r="S39" s="297">
        <v>123137</v>
      </c>
      <c r="T39" s="295">
        <v>103905</v>
      </c>
      <c r="U39" s="297"/>
      <c r="V39" s="134"/>
      <c r="W39" s="134"/>
    </row>
    <row r="40" spans="1:23" ht="12.75" x14ac:dyDescent="0.2">
      <c r="A40" s="294">
        <v>2011</v>
      </c>
      <c r="B40" s="297">
        <v>5299900</v>
      </c>
      <c r="C40" s="297">
        <v>293586</v>
      </c>
      <c r="D40" s="297">
        <v>270900</v>
      </c>
      <c r="E40" s="297">
        <v>290266</v>
      </c>
      <c r="F40" s="297">
        <v>326831</v>
      </c>
      <c r="G40" s="297">
        <v>365580</v>
      </c>
      <c r="H40" s="297">
        <v>346349</v>
      </c>
      <c r="I40" s="297">
        <v>323786</v>
      </c>
      <c r="J40" s="297">
        <v>336101</v>
      </c>
      <c r="K40" s="297">
        <v>393664</v>
      </c>
      <c r="L40" s="297">
        <v>410769</v>
      </c>
      <c r="M40" s="297">
        <v>377317</v>
      </c>
      <c r="N40" s="297">
        <v>331924</v>
      </c>
      <c r="O40" s="297">
        <v>336463</v>
      </c>
      <c r="P40" s="297">
        <v>264413</v>
      </c>
      <c r="Q40" s="297">
        <v>220367</v>
      </c>
      <c r="R40" s="297">
        <v>179144</v>
      </c>
      <c r="S40" s="297">
        <v>125396</v>
      </c>
      <c r="T40" s="297">
        <v>107044</v>
      </c>
      <c r="U40" s="298"/>
      <c r="V40" s="297"/>
      <c r="W40" s="134"/>
    </row>
    <row r="41" spans="1:23" ht="12.75" x14ac:dyDescent="0.2">
      <c r="A41" s="294">
        <v>2012</v>
      </c>
      <c r="B41" s="558">
        <v>5313600</v>
      </c>
      <c r="C41" s="558">
        <v>295790</v>
      </c>
      <c r="D41" s="558">
        <v>275597</v>
      </c>
      <c r="E41" s="558">
        <v>281578</v>
      </c>
      <c r="F41" s="558">
        <v>318936</v>
      </c>
      <c r="G41" s="558">
        <v>371337</v>
      </c>
      <c r="H41" s="558">
        <v>347332</v>
      </c>
      <c r="I41" s="558">
        <v>332937</v>
      </c>
      <c r="J41" s="558">
        <v>321989</v>
      </c>
      <c r="K41" s="558">
        <v>385471</v>
      </c>
      <c r="L41" s="558">
        <v>410266</v>
      </c>
      <c r="M41" s="558">
        <v>384707</v>
      </c>
      <c r="N41" s="558">
        <v>339296</v>
      </c>
      <c r="O41" s="558">
        <v>322623</v>
      </c>
      <c r="P41" s="558">
        <v>285745</v>
      </c>
      <c r="Q41" s="558">
        <v>221543</v>
      </c>
      <c r="R41" s="558">
        <v>180599</v>
      </c>
      <c r="S41" s="558">
        <v>128627</v>
      </c>
      <c r="T41" s="558">
        <v>109227</v>
      </c>
      <c r="U41" s="552"/>
      <c r="V41" s="298"/>
      <c r="W41" s="134"/>
    </row>
    <row r="42" spans="1:23" ht="12.75" x14ac:dyDescent="0.2">
      <c r="A42" s="294">
        <v>2013</v>
      </c>
      <c r="B42" s="558">
        <v>5327700</v>
      </c>
      <c r="C42" s="558">
        <v>294043</v>
      </c>
      <c r="D42" s="558">
        <v>282697</v>
      </c>
      <c r="E42" s="558">
        <v>275132</v>
      </c>
      <c r="F42" s="558">
        <v>313499</v>
      </c>
      <c r="G42" s="558">
        <v>370277</v>
      </c>
      <c r="H42" s="558">
        <v>352075</v>
      </c>
      <c r="I42" s="558">
        <v>340709</v>
      </c>
      <c r="J42" s="558">
        <v>314110</v>
      </c>
      <c r="K42" s="558">
        <v>374276</v>
      </c>
      <c r="L42" s="558">
        <v>407817</v>
      </c>
      <c r="M42" s="558">
        <v>392436</v>
      </c>
      <c r="N42" s="558">
        <v>346422</v>
      </c>
      <c r="O42" s="558">
        <v>317309</v>
      </c>
      <c r="P42" s="558">
        <v>297382</v>
      </c>
      <c r="Q42" s="558">
        <v>224920</v>
      </c>
      <c r="R42" s="558">
        <v>183543</v>
      </c>
      <c r="S42" s="558">
        <v>130325</v>
      </c>
      <c r="T42" s="558">
        <v>110728</v>
      </c>
      <c r="U42" s="552"/>
      <c r="V42" s="298"/>
      <c r="W42" s="134"/>
    </row>
    <row r="43" spans="1:23" ht="12.75" x14ac:dyDescent="0.2">
      <c r="A43" s="294">
        <v>2014</v>
      </c>
      <c r="B43" s="558">
        <v>5347600</v>
      </c>
      <c r="C43" s="558">
        <v>291857</v>
      </c>
      <c r="D43" s="558">
        <v>288721</v>
      </c>
      <c r="E43" s="558">
        <v>271899</v>
      </c>
      <c r="F43" s="558">
        <v>308271</v>
      </c>
      <c r="G43" s="558">
        <v>368541</v>
      </c>
      <c r="H43" s="558">
        <v>357558</v>
      </c>
      <c r="I43" s="558">
        <v>343682</v>
      </c>
      <c r="J43" s="558">
        <v>314957</v>
      </c>
      <c r="K43" s="558">
        <v>360888</v>
      </c>
      <c r="L43" s="558">
        <v>403678</v>
      </c>
      <c r="M43" s="558">
        <v>398635</v>
      </c>
      <c r="N43" s="558">
        <v>354653</v>
      </c>
      <c r="O43" s="558">
        <v>315810</v>
      </c>
      <c r="P43" s="558">
        <v>305577</v>
      </c>
      <c r="Q43" s="558">
        <v>229635</v>
      </c>
      <c r="R43" s="558">
        <v>186414</v>
      </c>
      <c r="S43" s="558">
        <v>132443</v>
      </c>
      <c r="T43" s="558">
        <v>114381</v>
      </c>
      <c r="U43" s="552"/>
      <c r="V43" s="298"/>
      <c r="W43" s="374"/>
    </row>
    <row r="44" spans="1:23" ht="12.75" x14ac:dyDescent="0.2">
      <c r="A44" s="294">
        <v>2015</v>
      </c>
      <c r="B44" s="557">
        <v>5373000</v>
      </c>
      <c r="C44" s="557">
        <v>291174</v>
      </c>
      <c r="D44" s="557">
        <v>292356</v>
      </c>
      <c r="E44" s="557">
        <v>272142</v>
      </c>
      <c r="F44" s="557">
        <v>303983</v>
      </c>
      <c r="G44" s="557">
        <v>367670</v>
      </c>
      <c r="H44" s="557">
        <v>363886</v>
      </c>
      <c r="I44" s="557">
        <v>347900</v>
      </c>
      <c r="J44" s="557">
        <v>320137</v>
      </c>
      <c r="K44" s="557">
        <v>349825</v>
      </c>
      <c r="L44" s="557">
        <v>395818</v>
      </c>
      <c r="M44" s="557">
        <v>405293</v>
      </c>
      <c r="N44" s="557">
        <v>362820</v>
      </c>
      <c r="O44" s="557">
        <v>316998</v>
      </c>
      <c r="P44" s="557">
        <v>312955</v>
      </c>
      <c r="Q44" s="557">
        <v>232326</v>
      </c>
      <c r="R44" s="557">
        <v>187569</v>
      </c>
      <c r="S44" s="557">
        <v>134341</v>
      </c>
      <c r="T44" s="557">
        <v>115807</v>
      </c>
      <c r="U44" s="552"/>
      <c r="V44" s="298"/>
      <c r="W44" s="548"/>
    </row>
    <row r="45" spans="1:23" ht="12.75" x14ac:dyDescent="0.2">
      <c r="A45" s="294">
        <v>2016</v>
      </c>
      <c r="B45" s="557">
        <v>5404700</v>
      </c>
      <c r="C45" s="557">
        <v>287238</v>
      </c>
      <c r="D45" s="557">
        <v>298862</v>
      </c>
      <c r="E45" s="557">
        <v>274378</v>
      </c>
      <c r="F45" s="557">
        <v>298660</v>
      </c>
      <c r="G45" s="557">
        <v>363967</v>
      </c>
      <c r="H45" s="557">
        <v>374124</v>
      </c>
      <c r="I45" s="557">
        <v>351913</v>
      </c>
      <c r="J45" s="557">
        <v>327753</v>
      </c>
      <c r="K45" s="557">
        <v>337638</v>
      </c>
      <c r="L45" s="557">
        <v>392251</v>
      </c>
      <c r="M45" s="557">
        <v>406691</v>
      </c>
      <c r="N45" s="557">
        <v>370821</v>
      </c>
      <c r="O45" s="557">
        <v>321552</v>
      </c>
      <c r="P45" s="557">
        <v>317524</v>
      </c>
      <c r="Q45" s="557">
        <v>239019</v>
      </c>
      <c r="R45" s="557">
        <v>186846</v>
      </c>
      <c r="S45" s="557">
        <v>136418</v>
      </c>
      <c r="T45" s="557">
        <v>119045</v>
      </c>
      <c r="U45" s="691"/>
      <c r="V45" s="298"/>
      <c r="W45" s="691"/>
    </row>
    <row r="46" spans="1:23" ht="6" customHeight="1" x14ac:dyDescent="0.2">
      <c r="A46" s="134"/>
      <c r="B46" s="134"/>
      <c r="C46" s="134"/>
      <c r="D46" s="134"/>
      <c r="E46" s="134"/>
      <c r="F46" s="134"/>
      <c r="G46" s="134"/>
      <c r="H46" s="134"/>
      <c r="I46" s="134"/>
      <c r="J46" s="134"/>
      <c r="K46" s="134"/>
      <c r="L46" s="134"/>
      <c r="M46" s="134"/>
      <c r="N46" s="134"/>
      <c r="O46" s="134"/>
      <c r="P46" s="134"/>
      <c r="Q46" s="134"/>
      <c r="R46" s="134"/>
      <c r="S46" s="134"/>
      <c r="T46" s="134"/>
      <c r="U46" s="134"/>
      <c r="V46" s="268"/>
      <c r="W46" s="134"/>
    </row>
    <row r="47" spans="1:23" ht="12.75" x14ac:dyDescent="0.2">
      <c r="A47" s="1102" t="s">
        <v>337</v>
      </c>
      <c r="B47" s="1102"/>
      <c r="C47" s="1102"/>
      <c r="D47" s="1102"/>
      <c r="E47" s="1102"/>
      <c r="F47" s="1102"/>
      <c r="G47" s="1102"/>
      <c r="H47" s="1102"/>
      <c r="I47" s="134"/>
      <c r="J47" s="134"/>
      <c r="K47" s="134"/>
      <c r="L47" s="134"/>
      <c r="M47" s="134"/>
      <c r="N47" s="134"/>
      <c r="O47" s="134"/>
      <c r="P47" s="134"/>
      <c r="Q47" s="134"/>
      <c r="R47" s="134"/>
      <c r="S47" s="134"/>
      <c r="T47" s="134"/>
      <c r="U47" s="134"/>
      <c r="V47" s="134"/>
      <c r="W47" s="134"/>
    </row>
    <row r="48" spans="1:23" ht="6" customHeight="1" x14ac:dyDescent="0.2">
      <c r="A48" s="134"/>
      <c r="B48" s="134"/>
      <c r="C48" s="134"/>
      <c r="D48" s="134"/>
      <c r="E48" s="134"/>
      <c r="F48" s="134"/>
      <c r="G48" s="134"/>
      <c r="H48" s="134"/>
      <c r="I48" s="134"/>
      <c r="J48" s="134"/>
      <c r="K48" s="134"/>
      <c r="L48" s="134"/>
      <c r="M48" s="134"/>
      <c r="N48" s="134"/>
      <c r="O48" s="134"/>
      <c r="P48" s="134"/>
      <c r="Q48" s="134"/>
      <c r="R48" s="134"/>
      <c r="S48" s="134"/>
      <c r="T48" s="134"/>
      <c r="U48" s="134"/>
      <c r="V48" s="134"/>
      <c r="W48" s="134"/>
    </row>
    <row r="49" spans="1:23" ht="38.25" x14ac:dyDescent="0.2">
      <c r="A49" s="134"/>
      <c r="B49" s="134"/>
      <c r="C49" s="134" t="s">
        <v>136</v>
      </c>
      <c r="D49" s="134" t="s">
        <v>137</v>
      </c>
      <c r="E49" s="134" t="s">
        <v>138</v>
      </c>
      <c r="F49" s="134" t="s">
        <v>139</v>
      </c>
      <c r="G49" s="134" t="s">
        <v>140</v>
      </c>
      <c r="H49" s="134"/>
      <c r="I49" s="272" t="s">
        <v>164</v>
      </c>
      <c r="J49" s="134"/>
      <c r="K49" s="272" t="s">
        <v>141</v>
      </c>
      <c r="L49" s="134"/>
      <c r="N49" s="134"/>
      <c r="O49" s="134"/>
      <c r="P49" s="134"/>
      <c r="Q49" s="134"/>
      <c r="R49" s="134"/>
      <c r="S49" s="134"/>
      <c r="T49" s="134"/>
      <c r="U49" s="134"/>
      <c r="V49" s="134"/>
      <c r="W49" s="134"/>
    </row>
    <row r="50" spans="1:23" ht="12.75" x14ac:dyDescent="0.2">
      <c r="A50" s="287">
        <f t="shared" ref="A50:A66" si="2">A29</f>
        <v>2000</v>
      </c>
      <c r="B50" s="134"/>
      <c r="C50" s="299">
        <f t="shared" ref="C50:C66" si="3">F29+G29</f>
        <v>627501</v>
      </c>
      <c r="D50" s="299">
        <f t="shared" ref="D50:D66" si="4">H29+I29</f>
        <v>716705</v>
      </c>
      <c r="E50" s="299">
        <f t="shared" ref="E50:E66" si="5">J29+K29</f>
        <v>774362</v>
      </c>
      <c r="F50" s="299">
        <f t="shared" ref="F50:F66" si="6">L29+M29</f>
        <v>679219</v>
      </c>
      <c r="G50" s="299">
        <f t="shared" ref="G50:G66" si="7">N29+O29</f>
        <v>546229</v>
      </c>
      <c r="H50" s="134"/>
      <c r="I50" s="299">
        <f t="shared" ref="I50:I65" si="8">SUM(C50:G50)</f>
        <v>3344016</v>
      </c>
      <c r="J50" s="134"/>
      <c r="K50" s="299">
        <f t="shared" ref="K50:K66" si="9">B29</f>
        <v>5062940</v>
      </c>
      <c r="L50" s="134"/>
      <c r="N50" s="134"/>
      <c r="O50" s="134"/>
      <c r="P50" s="134"/>
      <c r="Q50" s="134"/>
      <c r="R50" s="134"/>
      <c r="S50" s="134"/>
      <c r="T50" s="134"/>
      <c r="U50" s="134"/>
      <c r="V50" s="134"/>
      <c r="W50" s="134"/>
    </row>
    <row r="51" spans="1:23" ht="12.75" x14ac:dyDescent="0.2">
      <c r="A51" s="287">
        <f t="shared" si="2"/>
        <v>2001</v>
      </c>
      <c r="B51" s="134"/>
      <c r="C51" s="299">
        <f t="shared" si="3"/>
        <v>633000</v>
      </c>
      <c r="D51" s="299">
        <f t="shared" si="4"/>
        <v>696122</v>
      </c>
      <c r="E51" s="299">
        <f t="shared" si="5"/>
        <v>782120</v>
      </c>
      <c r="F51" s="299">
        <f t="shared" si="6"/>
        <v>689091</v>
      </c>
      <c r="G51" s="299">
        <f t="shared" si="7"/>
        <v>551689</v>
      </c>
      <c r="H51" s="134"/>
      <c r="I51" s="299">
        <f t="shared" si="8"/>
        <v>3352022</v>
      </c>
      <c r="J51" s="134"/>
      <c r="K51" s="299">
        <f t="shared" si="9"/>
        <v>5064200</v>
      </c>
      <c r="L51" s="134"/>
      <c r="N51" s="134"/>
      <c r="O51" s="134"/>
      <c r="P51" s="134"/>
      <c r="Q51" s="134"/>
      <c r="R51" s="134"/>
      <c r="S51" s="134"/>
      <c r="T51" s="134"/>
      <c r="U51" s="134"/>
      <c r="V51" s="134"/>
      <c r="W51" s="134"/>
    </row>
    <row r="52" spans="1:23" ht="12.75" x14ac:dyDescent="0.2">
      <c r="A52" s="287">
        <f t="shared" si="2"/>
        <v>2002</v>
      </c>
      <c r="B52" s="134"/>
      <c r="C52" s="299">
        <f t="shared" si="3"/>
        <v>641797</v>
      </c>
      <c r="D52" s="299">
        <f t="shared" si="4"/>
        <v>671986</v>
      </c>
      <c r="E52" s="299">
        <f t="shared" si="5"/>
        <v>788887</v>
      </c>
      <c r="F52" s="299">
        <f t="shared" si="6"/>
        <v>683204</v>
      </c>
      <c r="G52" s="299">
        <f t="shared" si="7"/>
        <v>574128</v>
      </c>
      <c r="H52" s="134"/>
      <c r="I52" s="299">
        <f t="shared" si="8"/>
        <v>3360002</v>
      </c>
      <c r="J52" s="134"/>
      <c r="K52" s="299">
        <f t="shared" si="9"/>
        <v>5066000</v>
      </c>
      <c r="L52" s="134"/>
      <c r="N52" s="134"/>
      <c r="O52" s="134"/>
      <c r="P52" s="134"/>
      <c r="Q52" s="134"/>
      <c r="R52" s="134"/>
      <c r="S52" s="134"/>
      <c r="T52" s="134"/>
      <c r="U52" s="134"/>
      <c r="V52" s="134"/>
      <c r="W52" s="134"/>
    </row>
    <row r="53" spans="1:23" ht="12.75" x14ac:dyDescent="0.2">
      <c r="A53" s="287">
        <f t="shared" si="2"/>
        <v>2003</v>
      </c>
      <c r="B53" s="134"/>
      <c r="C53" s="299">
        <f t="shared" si="3"/>
        <v>649402</v>
      </c>
      <c r="D53" s="299">
        <f t="shared" si="4"/>
        <v>651779</v>
      </c>
      <c r="E53" s="299">
        <f t="shared" si="5"/>
        <v>793227</v>
      </c>
      <c r="F53" s="299">
        <f t="shared" si="6"/>
        <v>685173</v>
      </c>
      <c r="G53" s="299">
        <f t="shared" si="7"/>
        <v>589504</v>
      </c>
      <c r="H53" s="134"/>
      <c r="I53" s="299">
        <f t="shared" si="8"/>
        <v>3369085</v>
      </c>
      <c r="J53" s="134"/>
      <c r="K53" s="299">
        <f t="shared" si="9"/>
        <v>5068500</v>
      </c>
      <c r="L53" s="134"/>
      <c r="N53" s="134"/>
      <c r="O53" s="134"/>
      <c r="P53" s="134"/>
      <c r="Q53" s="134"/>
      <c r="R53" s="134"/>
      <c r="S53" s="134"/>
      <c r="T53" s="134"/>
      <c r="U53" s="134"/>
      <c r="V53" s="134"/>
      <c r="W53" s="134"/>
    </row>
    <row r="54" spans="1:23" ht="12.75" x14ac:dyDescent="0.2">
      <c r="A54" s="287">
        <f t="shared" si="2"/>
        <v>2004</v>
      </c>
      <c r="B54" s="134"/>
      <c r="C54" s="299">
        <f t="shared" si="3"/>
        <v>652685</v>
      </c>
      <c r="D54" s="299">
        <f t="shared" si="4"/>
        <v>639947</v>
      </c>
      <c r="E54" s="299">
        <f t="shared" si="5"/>
        <v>795931</v>
      </c>
      <c r="F54" s="299">
        <f t="shared" si="6"/>
        <v>692473</v>
      </c>
      <c r="G54" s="299">
        <f t="shared" si="7"/>
        <v>603404</v>
      </c>
      <c r="H54" s="134"/>
      <c r="I54" s="299">
        <f t="shared" si="8"/>
        <v>3384440</v>
      </c>
      <c r="J54" s="134"/>
      <c r="K54" s="299">
        <f t="shared" si="9"/>
        <v>5084300</v>
      </c>
      <c r="L54" s="134"/>
      <c r="N54" s="134"/>
      <c r="O54" s="134"/>
      <c r="P54" s="134"/>
      <c r="Q54" s="134"/>
      <c r="R54" s="134"/>
      <c r="S54" s="134"/>
      <c r="T54" s="134"/>
      <c r="U54" s="134"/>
      <c r="V54" s="134"/>
      <c r="W54" s="134"/>
    </row>
    <row r="55" spans="1:23" ht="12.75" x14ac:dyDescent="0.2">
      <c r="A55" s="287">
        <f t="shared" si="2"/>
        <v>2005</v>
      </c>
      <c r="B55" s="134"/>
      <c r="C55" s="299">
        <f t="shared" si="3"/>
        <v>658450</v>
      </c>
      <c r="D55" s="299">
        <f t="shared" si="4"/>
        <v>636882</v>
      </c>
      <c r="E55" s="299">
        <f t="shared" si="5"/>
        <v>796083</v>
      </c>
      <c r="F55" s="299">
        <f t="shared" si="6"/>
        <v>702731</v>
      </c>
      <c r="G55" s="299">
        <f t="shared" si="7"/>
        <v>614732</v>
      </c>
      <c r="H55" s="134"/>
      <c r="I55" s="299">
        <f t="shared" si="8"/>
        <v>3408878</v>
      </c>
      <c r="J55" s="134"/>
      <c r="K55" s="299">
        <f t="shared" si="9"/>
        <v>5110200</v>
      </c>
      <c r="L55" s="134"/>
      <c r="N55" s="134"/>
      <c r="O55" s="134"/>
      <c r="P55" s="134"/>
      <c r="Q55" s="134"/>
      <c r="R55" s="134"/>
      <c r="S55" s="134"/>
      <c r="T55" s="134"/>
      <c r="U55" s="134"/>
      <c r="V55" s="134"/>
      <c r="W55" s="134"/>
    </row>
    <row r="56" spans="1:23" ht="12.75" x14ac:dyDescent="0.2">
      <c r="A56" s="287">
        <f t="shared" si="2"/>
        <v>2006</v>
      </c>
      <c r="B56" s="134"/>
      <c r="C56" s="299">
        <f t="shared" si="3"/>
        <v>663448</v>
      </c>
      <c r="D56" s="299">
        <f t="shared" si="4"/>
        <v>633928</v>
      </c>
      <c r="E56" s="299">
        <f t="shared" si="5"/>
        <v>794205</v>
      </c>
      <c r="F56" s="299">
        <f t="shared" si="6"/>
        <v>715327</v>
      </c>
      <c r="G56" s="299">
        <f t="shared" si="7"/>
        <v>626950</v>
      </c>
      <c r="H56" s="134"/>
      <c r="I56" s="299">
        <f t="shared" si="8"/>
        <v>3433858</v>
      </c>
      <c r="J56" s="134"/>
      <c r="K56" s="299">
        <f t="shared" si="9"/>
        <v>5133100</v>
      </c>
      <c r="L56" s="134"/>
      <c r="N56" s="134"/>
      <c r="O56" s="134"/>
      <c r="P56" s="134"/>
      <c r="Q56" s="134"/>
      <c r="R56" s="134"/>
      <c r="S56" s="134"/>
      <c r="T56" s="134"/>
      <c r="U56" s="134"/>
      <c r="V56" s="134"/>
      <c r="W56" s="134"/>
    </row>
    <row r="57" spans="1:23" ht="12.75" x14ac:dyDescent="0.2">
      <c r="A57" s="287">
        <f t="shared" si="2"/>
        <v>2007</v>
      </c>
      <c r="B57" s="134"/>
      <c r="C57" s="299">
        <f t="shared" si="3"/>
        <v>670811</v>
      </c>
      <c r="D57" s="299">
        <f t="shared" si="4"/>
        <v>638150</v>
      </c>
      <c r="E57" s="299">
        <f t="shared" si="5"/>
        <v>788941</v>
      </c>
      <c r="F57" s="299">
        <f t="shared" si="6"/>
        <v>732105</v>
      </c>
      <c r="G57" s="299">
        <f t="shared" si="7"/>
        <v>635758</v>
      </c>
      <c r="H57" s="134"/>
      <c r="I57" s="299">
        <f t="shared" si="8"/>
        <v>3465765</v>
      </c>
      <c r="J57" s="134"/>
      <c r="K57" s="299">
        <f t="shared" si="9"/>
        <v>5170000</v>
      </c>
      <c r="L57" s="134"/>
      <c r="N57" s="134"/>
      <c r="O57" s="134"/>
      <c r="P57" s="134"/>
      <c r="Q57" s="134"/>
      <c r="R57" s="134"/>
      <c r="S57" s="134"/>
      <c r="T57" s="134"/>
      <c r="U57" s="134"/>
      <c r="V57" s="134"/>
      <c r="W57" s="134"/>
    </row>
    <row r="58" spans="1:23" ht="12.75" x14ac:dyDescent="0.2">
      <c r="A58" s="287">
        <f t="shared" si="2"/>
        <v>2008</v>
      </c>
      <c r="B58" s="134"/>
      <c r="C58" s="299">
        <f t="shared" si="3"/>
        <v>675833</v>
      </c>
      <c r="D58" s="299">
        <f t="shared" si="4"/>
        <v>643020</v>
      </c>
      <c r="E58" s="299">
        <f t="shared" si="5"/>
        <v>777642</v>
      </c>
      <c r="F58" s="299">
        <f t="shared" si="6"/>
        <v>747921</v>
      </c>
      <c r="G58" s="299">
        <f t="shared" si="7"/>
        <v>642654</v>
      </c>
      <c r="H58" s="134"/>
      <c r="I58" s="299">
        <f t="shared" si="8"/>
        <v>3487070</v>
      </c>
      <c r="J58" s="134"/>
      <c r="K58" s="299">
        <f t="shared" si="9"/>
        <v>5202900</v>
      </c>
      <c r="L58" s="134"/>
      <c r="N58" s="134"/>
      <c r="O58" s="134"/>
      <c r="P58" s="134"/>
      <c r="Q58" s="134"/>
      <c r="R58" s="134"/>
      <c r="S58" s="134"/>
      <c r="T58" s="134"/>
      <c r="U58" s="134"/>
      <c r="V58" s="134"/>
      <c r="W58" s="134"/>
    </row>
    <row r="59" spans="1:23" ht="12.75" x14ac:dyDescent="0.2">
      <c r="A59" s="287">
        <f t="shared" si="2"/>
        <v>2009</v>
      </c>
      <c r="B59" s="134"/>
      <c r="C59" s="299">
        <f t="shared" si="3"/>
        <v>681104</v>
      </c>
      <c r="D59" s="299">
        <f t="shared" si="4"/>
        <v>649499</v>
      </c>
      <c r="E59" s="299">
        <f t="shared" si="5"/>
        <v>761462</v>
      </c>
      <c r="F59" s="299">
        <f t="shared" si="6"/>
        <v>762682</v>
      </c>
      <c r="G59" s="299">
        <f t="shared" si="7"/>
        <v>649347</v>
      </c>
      <c r="H59" s="134"/>
      <c r="I59" s="299">
        <f t="shared" si="8"/>
        <v>3504094</v>
      </c>
      <c r="J59" s="134"/>
      <c r="K59" s="299">
        <f t="shared" si="9"/>
        <v>5231900</v>
      </c>
      <c r="L59" s="134"/>
      <c r="N59" s="134"/>
      <c r="O59" s="134"/>
      <c r="P59" s="134"/>
      <c r="Q59" s="134"/>
      <c r="R59" s="134"/>
      <c r="S59" s="134"/>
      <c r="T59" s="134"/>
      <c r="U59" s="134"/>
      <c r="V59" s="134"/>
      <c r="W59" s="134"/>
    </row>
    <row r="60" spans="1:23" ht="12.75" x14ac:dyDescent="0.2">
      <c r="A60" s="287">
        <f t="shared" si="2"/>
        <v>2010</v>
      </c>
      <c r="B60" s="134"/>
      <c r="C60" s="299">
        <f t="shared" si="3"/>
        <v>685546</v>
      </c>
      <c r="D60" s="299">
        <f t="shared" si="4"/>
        <v>658425</v>
      </c>
      <c r="E60" s="299">
        <f t="shared" si="5"/>
        <v>743664</v>
      </c>
      <c r="F60" s="299">
        <f t="shared" si="6"/>
        <v>777564</v>
      </c>
      <c r="G60" s="299">
        <f t="shared" si="7"/>
        <v>658582</v>
      </c>
      <c r="H60" s="134"/>
      <c r="I60" s="299">
        <f t="shared" si="8"/>
        <v>3523781</v>
      </c>
      <c r="J60" s="134"/>
      <c r="K60" s="299">
        <f t="shared" si="9"/>
        <v>5262200</v>
      </c>
      <c r="L60" s="134"/>
      <c r="N60" s="134"/>
      <c r="O60" s="134"/>
      <c r="P60" s="134"/>
      <c r="Q60" s="134"/>
      <c r="R60" s="134"/>
      <c r="S60" s="134"/>
      <c r="T60" s="134"/>
      <c r="U60" s="134"/>
      <c r="V60" s="134"/>
      <c r="W60" s="134"/>
    </row>
    <row r="61" spans="1:23" ht="12.75" x14ac:dyDescent="0.2">
      <c r="A61" s="287">
        <f t="shared" si="2"/>
        <v>2011</v>
      </c>
      <c r="B61" s="134"/>
      <c r="C61" s="299">
        <f t="shared" si="3"/>
        <v>692411</v>
      </c>
      <c r="D61" s="299">
        <f t="shared" si="4"/>
        <v>670135</v>
      </c>
      <c r="E61" s="299">
        <f t="shared" si="5"/>
        <v>729765</v>
      </c>
      <c r="F61" s="299">
        <f t="shared" si="6"/>
        <v>788086</v>
      </c>
      <c r="G61" s="299">
        <f t="shared" si="7"/>
        <v>668387</v>
      </c>
      <c r="H61" s="134"/>
      <c r="I61" s="299">
        <f t="shared" si="8"/>
        <v>3548784</v>
      </c>
      <c r="J61" s="134"/>
      <c r="K61" s="299">
        <f t="shared" si="9"/>
        <v>5299900</v>
      </c>
      <c r="L61" s="134"/>
      <c r="N61" s="134"/>
      <c r="O61" s="134"/>
      <c r="P61" s="134"/>
      <c r="Q61" s="134"/>
      <c r="R61" s="134"/>
      <c r="S61" s="134"/>
      <c r="T61" s="134"/>
      <c r="U61" s="134"/>
      <c r="V61" s="134"/>
      <c r="W61" s="134"/>
    </row>
    <row r="62" spans="1:23" ht="12.75" x14ac:dyDescent="0.2">
      <c r="A62" s="287">
        <f t="shared" si="2"/>
        <v>2012</v>
      </c>
      <c r="B62" s="134"/>
      <c r="C62" s="299">
        <f t="shared" si="3"/>
        <v>690273</v>
      </c>
      <c r="D62" s="299">
        <f t="shared" si="4"/>
        <v>680269</v>
      </c>
      <c r="E62" s="299">
        <f t="shared" si="5"/>
        <v>707460</v>
      </c>
      <c r="F62" s="299">
        <f t="shared" si="6"/>
        <v>794973</v>
      </c>
      <c r="G62" s="299">
        <f t="shared" si="7"/>
        <v>661919</v>
      </c>
      <c r="H62" s="134"/>
      <c r="I62" s="299">
        <f t="shared" si="8"/>
        <v>3534894</v>
      </c>
      <c r="J62" s="134"/>
      <c r="K62" s="299">
        <f t="shared" si="9"/>
        <v>5313600</v>
      </c>
      <c r="L62" s="134"/>
      <c r="N62" s="134"/>
      <c r="O62" s="134"/>
      <c r="P62" s="134"/>
      <c r="Q62" s="134"/>
      <c r="R62" s="134"/>
      <c r="S62" s="134"/>
      <c r="T62" s="134"/>
      <c r="U62" s="134"/>
      <c r="V62" s="134"/>
      <c r="W62" s="134"/>
    </row>
    <row r="63" spans="1:23" ht="12.75" x14ac:dyDescent="0.2">
      <c r="A63" s="287">
        <f t="shared" si="2"/>
        <v>2013</v>
      </c>
      <c r="B63" s="134"/>
      <c r="C63" s="299">
        <f t="shared" si="3"/>
        <v>683776</v>
      </c>
      <c r="D63" s="299">
        <f t="shared" si="4"/>
        <v>692784</v>
      </c>
      <c r="E63" s="299">
        <f t="shared" si="5"/>
        <v>688386</v>
      </c>
      <c r="F63" s="299">
        <f t="shared" si="6"/>
        <v>800253</v>
      </c>
      <c r="G63" s="299">
        <f t="shared" si="7"/>
        <v>663731</v>
      </c>
      <c r="H63" s="134"/>
      <c r="I63" s="299">
        <f t="shared" si="8"/>
        <v>3528930</v>
      </c>
      <c r="J63" s="134"/>
      <c r="K63" s="299">
        <f t="shared" si="9"/>
        <v>5327700</v>
      </c>
      <c r="L63" s="134"/>
      <c r="N63" s="134"/>
      <c r="O63" s="134"/>
      <c r="P63" s="134"/>
      <c r="Q63" s="134"/>
      <c r="R63" s="134"/>
      <c r="S63" s="134"/>
      <c r="T63" s="134"/>
      <c r="U63" s="134"/>
      <c r="V63" s="134"/>
      <c r="W63" s="134"/>
    </row>
    <row r="64" spans="1:23" ht="12.75" x14ac:dyDescent="0.2">
      <c r="A64" s="287">
        <f t="shared" si="2"/>
        <v>2014</v>
      </c>
      <c r="B64" s="374"/>
      <c r="C64" s="299">
        <f t="shared" si="3"/>
        <v>676812</v>
      </c>
      <c r="D64" s="299">
        <f t="shared" si="4"/>
        <v>701240</v>
      </c>
      <c r="E64" s="299">
        <f t="shared" si="5"/>
        <v>675845</v>
      </c>
      <c r="F64" s="299">
        <f t="shared" si="6"/>
        <v>802313</v>
      </c>
      <c r="G64" s="299">
        <f t="shared" si="7"/>
        <v>670463</v>
      </c>
      <c r="H64" s="374"/>
      <c r="I64" s="299">
        <f t="shared" si="8"/>
        <v>3526673</v>
      </c>
      <c r="J64" s="374"/>
      <c r="K64" s="299">
        <f t="shared" si="9"/>
        <v>5347600</v>
      </c>
      <c r="L64" s="374"/>
      <c r="N64" s="374"/>
      <c r="O64" s="374"/>
      <c r="P64" s="374"/>
      <c r="Q64" s="374"/>
      <c r="R64" s="374"/>
      <c r="S64" s="374"/>
      <c r="T64" s="374"/>
      <c r="U64" s="374"/>
      <c r="V64" s="374"/>
      <c r="W64" s="374"/>
    </row>
    <row r="65" spans="1:23" ht="12.75" x14ac:dyDescent="0.2">
      <c r="A65" s="287">
        <f t="shared" si="2"/>
        <v>2015</v>
      </c>
      <c r="B65" s="548"/>
      <c r="C65" s="299">
        <f t="shared" si="3"/>
        <v>671653</v>
      </c>
      <c r="D65" s="299">
        <f t="shared" si="4"/>
        <v>711786</v>
      </c>
      <c r="E65" s="299">
        <f t="shared" si="5"/>
        <v>669962</v>
      </c>
      <c r="F65" s="299">
        <f t="shared" si="6"/>
        <v>801111</v>
      </c>
      <c r="G65" s="299">
        <f t="shared" si="7"/>
        <v>679818</v>
      </c>
      <c r="H65" s="548"/>
      <c r="I65" s="299">
        <f t="shared" si="8"/>
        <v>3534330</v>
      </c>
      <c r="J65" s="548"/>
      <c r="K65" s="299">
        <f t="shared" si="9"/>
        <v>5373000</v>
      </c>
      <c r="L65" s="548"/>
      <c r="N65" s="548"/>
      <c r="O65" s="548"/>
      <c r="P65" s="548"/>
      <c r="Q65" s="548"/>
      <c r="R65" s="548"/>
      <c r="S65" s="548"/>
      <c r="T65" s="548"/>
      <c r="U65" s="548"/>
      <c r="V65" s="548"/>
      <c r="W65" s="548"/>
    </row>
    <row r="66" spans="1:23" ht="12.75" x14ac:dyDescent="0.2">
      <c r="A66" s="287">
        <f t="shared" si="2"/>
        <v>2016</v>
      </c>
      <c r="B66" s="691"/>
      <c r="C66" s="299">
        <f t="shared" si="3"/>
        <v>662627</v>
      </c>
      <c r="D66" s="299">
        <f t="shared" si="4"/>
        <v>726037</v>
      </c>
      <c r="E66" s="299">
        <f t="shared" si="5"/>
        <v>665391</v>
      </c>
      <c r="F66" s="299">
        <f t="shared" si="6"/>
        <v>798942</v>
      </c>
      <c r="G66" s="299">
        <f t="shared" si="7"/>
        <v>692373</v>
      </c>
      <c r="H66" s="691"/>
      <c r="I66" s="299">
        <f t="shared" ref="I66" si="10">SUM(C66:G66)</f>
        <v>3545370</v>
      </c>
      <c r="J66" s="691"/>
      <c r="K66" s="299">
        <f t="shared" si="9"/>
        <v>5404700</v>
      </c>
      <c r="L66" s="691"/>
      <c r="N66" s="691"/>
      <c r="O66" s="691"/>
      <c r="P66" s="691"/>
      <c r="Q66" s="691"/>
      <c r="R66" s="691"/>
      <c r="S66" s="691"/>
      <c r="T66" s="691"/>
      <c r="U66" s="691"/>
      <c r="V66" s="691"/>
      <c r="W66" s="691"/>
    </row>
    <row r="67" spans="1:23" ht="12.75" x14ac:dyDescent="0.2">
      <c r="A67" s="287"/>
      <c r="B67" s="374"/>
      <c r="C67" s="299"/>
      <c r="D67" s="299"/>
      <c r="E67" s="299"/>
      <c r="F67" s="299"/>
      <c r="G67" s="299"/>
      <c r="H67" s="374"/>
      <c r="I67" s="299"/>
      <c r="J67" s="374"/>
      <c r="K67" s="299"/>
      <c r="L67" s="374"/>
      <c r="M67" s="374"/>
      <c r="N67" s="374"/>
      <c r="O67" s="374"/>
      <c r="P67" s="374"/>
      <c r="Q67" s="374"/>
      <c r="R67" s="374"/>
      <c r="S67" s="374"/>
      <c r="T67" s="374"/>
      <c r="U67" s="374"/>
      <c r="V67" s="374"/>
      <c r="W67" s="374"/>
    </row>
    <row r="68" spans="1:23" ht="6" customHeight="1" x14ac:dyDescent="0.2">
      <c r="A68" s="134"/>
      <c r="B68" s="134"/>
      <c r="C68" s="134"/>
      <c r="D68" s="134"/>
      <c r="E68" s="134"/>
      <c r="F68" s="134"/>
      <c r="G68" s="134"/>
      <c r="H68" s="134"/>
      <c r="I68" s="134"/>
      <c r="J68" s="134"/>
      <c r="K68" s="134"/>
      <c r="L68" s="134"/>
      <c r="M68" s="134"/>
      <c r="N68" s="134"/>
      <c r="O68" s="134"/>
      <c r="P68" s="134"/>
      <c r="Q68" s="134"/>
      <c r="R68" s="134"/>
      <c r="S68" s="134"/>
      <c r="T68" s="134"/>
      <c r="U68" s="134"/>
      <c r="V68" s="134"/>
      <c r="W68" s="134"/>
    </row>
    <row r="69" spans="1:23" ht="12.75" x14ac:dyDescent="0.2">
      <c r="A69" s="1102" t="s">
        <v>146</v>
      </c>
      <c r="B69" s="1102"/>
      <c r="C69" s="1102"/>
      <c r="D69" s="1102"/>
      <c r="E69" s="1102"/>
      <c r="F69" s="134"/>
      <c r="G69" s="134"/>
      <c r="H69" s="134"/>
      <c r="J69" s="134"/>
      <c r="L69" s="134"/>
      <c r="M69" s="134"/>
      <c r="N69" s="134"/>
      <c r="O69" s="134"/>
      <c r="P69" s="134"/>
      <c r="Q69" s="134"/>
      <c r="R69" s="134"/>
      <c r="S69" s="134"/>
      <c r="T69" s="134"/>
      <c r="U69" s="134"/>
      <c r="V69" s="134"/>
      <c r="W69" s="134"/>
    </row>
    <row r="70" spans="1:23" ht="12.75" x14ac:dyDescent="0.2">
      <c r="A70" s="661"/>
      <c r="B70" s="661"/>
      <c r="C70" s="661"/>
      <c r="D70" s="661"/>
      <c r="E70" s="661"/>
      <c r="F70" s="662"/>
      <c r="G70" s="662"/>
      <c r="H70" s="662"/>
      <c r="I70" s="667"/>
      <c r="J70" s="662"/>
      <c r="K70" s="667"/>
      <c r="L70" s="662"/>
      <c r="M70" s="662"/>
      <c r="N70" s="662"/>
      <c r="O70" s="662"/>
      <c r="P70" s="662"/>
      <c r="Q70" s="662"/>
      <c r="R70" s="662"/>
      <c r="S70" s="662"/>
      <c r="T70" s="662"/>
      <c r="U70" s="662"/>
      <c r="V70" s="662"/>
      <c r="W70" s="662"/>
    </row>
    <row r="71" spans="1:23" ht="12.75" x14ac:dyDescent="0.2">
      <c r="A71" s="661"/>
      <c r="B71" s="661"/>
      <c r="C71" s="662" t="s">
        <v>136</v>
      </c>
      <c r="D71" s="662" t="s">
        <v>137</v>
      </c>
      <c r="E71" s="662" t="s">
        <v>138</v>
      </c>
      <c r="F71" s="662" t="s">
        <v>139</v>
      </c>
      <c r="G71" s="662" t="s">
        <v>140</v>
      </c>
      <c r="H71" s="662"/>
      <c r="I71" s="667" t="s">
        <v>428</v>
      </c>
      <c r="J71" s="662"/>
      <c r="K71" s="667" t="s">
        <v>300</v>
      </c>
      <c r="L71" s="662"/>
      <c r="M71" s="662"/>
      <c r="N71" s="662"/>
      <c r="O71" s="662"/>
      <c r="P71" s="662"/>
      <c r="Q71" s="662"/>
      <c r="R71" s="662"/>
      <c r="S71" s="662"/>
      <c r="T71" s="662"/>
      <c r="U71" s="662"/>
      <c r="V71" s="662"/>
      <c r="W71" s="662"/>
    </row>
    <row r="72" spans="1:23" ht="6" customHeight="1" x14ac:dyDescent="0.2">
      <c r="A72" s="134"/>
      <c r="B72" s="134"/>
      <c r="C72" s="134"/>
      <c r="D72" s="134"/>
      <c r="E72" s="134"/>
      <c r="F72" s="134"/>
      <c r="G72" s="134"/>
      <c r="H72" s="134"/>
      <c r="I72" s="134"/>
      <c r="J72" s="134"/>
      <c r="K72" s="134"/>
      <c r="L72" s="134"/>
      <c r="M72" s="134"/>
      <c r="N72" s="134"/>
      <c r="O72" s="134"/>
      <c r="P72" s="134"/>
      <c r="Q72" s="134"/>
      <c r="R72" s="134"/>
      <c r="S72" s="134"/>
      <c r="T72" s="134"/>
      <c r="U72" s="134"/>
      <c r="V72" s="134"/>
      <c r="W72" s="134"/>
    </row>
    <row r="73" spans="1:23" ht="12.75" x14ac:dyDescent="0.2">
      <c r="A73" s="287">
        <f>A50</f>
        <v>2000</v>
      </c>
      <c r="B73" s="134"/>
      <c r="C73" s="300">
        <f t="shared" ref="C73:G82" si="11">1000*C6/C50</f>
        <v>0.11633447596099449</v>
      </c>
      <c r="D73" s="300">
        <f t="shared" si="11"/>
        <v>0.17580454998918663</v>
      </c>
      <c r="E73" s="300">
        <f t="shared" si="11"/>
        <v>8.9105612103899723E-2</v>
      </c>
      <c r="F73" s="300">
        <f t="shared" si="11"/>
        <v>2.3556467059961516E-2</v>
      </c>
      <c r="G73" s="300">
        <f t="shared" si="11"/>
        <v>5.4922019885432667E-3</v>
      </c>
      <c r="H73" s="134"/>
      <c r="I73" s="300">
        <f t="shared" ref="I73:I89" si="12">1000*K6/I50</f>
        <v>8.5824948205989446E-2</v>
      </c>
      <c r="J73" s="134"/>
      <c r="K73" s="300">
        <f t="shared" ref="K73:K89" si="13">1000*I6/K50</f>
        <v>5.7673999691878634E-2</v>
      </c>
      <c r="L73" s="134"/>
      <c r="N73" s="134"/>
      <c r="O73" s="134"/>
      <c r="P73" s="134"/>
      <c r="Q73" s="134"/>
      <c r="R73" s="134"/>
      <c r="S73" s="134"/>
      <c r="T73" s="134"/>
      <c r="U73" s="134"/>
      <c r="V73" s="134"/>
      <c r="W73" s="134"/>
    </row>
    <row r="74" spans="1:23" ht="12.75" x14ac:dyDescent="0.2">
      <c r="A74" s="287">
        <f t="shared" ref="A74:A89" si="14">A51</f>
        <v>2001</v>
      </c>
      <c r="B74" s="134"/>
      <c r="C74" s="300">
        <f t="shared" si="11"/>
        <v>0.12480252764612954</v>
      </c>
      <c r="D74" s="300">
        <f t="shared" si="11"/>
        <v>0.20111417251573718</v>
      </c>
      <c r="E74" s="300">
        <f t="shared" si="11"/>
        <v>8.9500332429806165E-2</v>
      </c>
      <c r="F74" s="300">
        <f t="shared" si="11"/>
        <v>4.498680145292857E-2</v>
      </c>
      <c r="G74" s="300">
        <f t="shared" si="11"/>
        <v>1.4500923527567162E-2</v>
      </c>
      <c r="H74" s="134"/>
      <c r="I74" s="300">
        <f t="shared" si="12"/>
        <v>9.7851386416914932E-2</v>
      </c>
      <c r="J74" s="134"/>
      <c r="K74" s="300">
        <f t="shared" si="13"/>
        <v>6.5755696852414988E-2</v>
      </c>
      <c r="L74" s="134"/>
      <c r="N74" s="134"/>
      <c r="O74" s="134"/>
      <c r="P74" s="134"/>
      <c r="Q74" s="134"/>
      <c r="R74" s="134"/>
      <c r="S74" s="134"/>
      <c r="T74" s="134"/>
      <c r="U74" s="134"/>
      <c r="V74" s="134"/>
      <c r="W74" s="134"/>
    </row>
    <row r="75" spans="1:23" ht="12.75" x14ac:dyDescent="0.2">
      <c r="A75" s="287">
        <f t="shared" si="14"/>
        <v>2002</v>
      </c>
      <c r="B75" s="134"/>
      <c r="C75" s="300">
        <f t="shared" si="11"/>
        <v>0.15581250769324256</v>
      </c>
      <c r="D75" s="300">
        <f t="shared" si="11"/>
        <v>0.22768331483096374</v>
      </c>
      <c r="E75" s="300">
        <f t="shared" si="11"/>
        <v>0.11661999754083918</v>
      </c>
      <c r="F75" s="300">
        <f t="shared" si="11"/>
        <v>3.9519674943355135E-2</v>
      </c>
      <c r="G75" s="300">
        <f t="shared" si="11"/>
        <v>1.2192403087813171E-2</v>
      </c>
      <c r="H75" s="134"/>
      <c r="I75" s="300">
        <f t="shared" si="12"/>
        <v>0.11279755190621911</v>
      </c>
      <c r="J75" s="134"/>
      <c r="K75" s="300">
        <f t="shared" si="13"/>
        <v>7.5404658507698383E-2</v>
      </c>
      <c r="L75" s="134"/>
      <c r="N75" s="134"/>
      <c r="O75" s="134"/>
      <c r="P75" s="134"/>
      <c r="Q75" s="134"/>
      <c r="R75" s="134"/>
      <c r="S75" s="134"/>
      <c r="T75" s="134"/>
      <c r="U75" s="134"/>
      <c r="V75" s="134"/>
      <c r="W75" s="134"/>
    </row>
    <row r="76" spans="1:23" ht="12.75" x14ac:dyDescent="0.2">
      <c r="A76" s="287">
        <f t="shared" si="14"/>
        <v>2003</v>
      </c>
      <c r="B76" s="134"/>
      <c r="C76" s="300">
        <f t="shared" si="11"/>
        <v>0.1201105016615286</v>
      </c>
      <c r="D76" s="300">
        <f t="shared" si="11"/>
        <v>0.18871427278264566</v>
      </c>
      <c r="E76" s="300">
        <f t="shared" si="11"/>
        <v>0.10211452711518897</v>
      </c>
      <c r="F76" s="300">
        <f t="shared" si="11"/>
        <v>2.9189708292650177E-2</v>
      </c>
      <c r="G76" s="300">
        <f t="shared" si="11"/>
        <v>1.8659754641189883E-2</v>
      </c>
      <c r="H76" s="134"/>
      <c r="I76" s="300">
        <f t="shared" si="12"/>
        <v>9.2903562836793963E-2</v>
      </c>
      <c r="J76" s="134"/>
      <c r="K76" s="300">
        <f t="shared" si="13"/>
        <v>6.2937752786820553E-2</v>
      </c>
      <c r="L76" s="134"/>
      <c r="N76" s="134"/>
      <c r="O76" s="134"/>
      <c r="P76" s="134"/>
      <c r="Q76" s="134"/>
      <c r="R76" s="134"/>
      <c r="S76" s="134"/>
      <c r="T76" s="134"/>
      <c r="U76" s="134"/>
      <c r="V76" s="134"/>
      <c r="W76" s="134"/>
    </row>
    <row r="77" spans="1:23" ht="12.75" x14ac:dyDescent="0.2">
      <c r="A77" s="287">
        <f t="shared" si="14"/>
        <v>2004</v>
      </c>
      <c r="B77" s="134"/>
      <c r="C77" s="300">
        <f t="shared" si="11"/>
        <v>0.12410274481564613</v>
      </c>
      <c r="D77" s="300">
        <f t="shared" si="11"/>
        <v>0.21564285792417184</v>
      </c>
      <c r="E77" s="300">
        <f t="shared" si="11"/>
        <v>0.11558790900216225</v>
      </c>
      <c r="F77" s="300">
        <f t="shared" si="11"/>
        <v>5.0543486894073848E-2</v>
      </c>
      <c r="G77" s="300">
        <f t="shared" si="11"/>
        <v>3.3145289060065894E-3</v>
      </c>
      <c r="H77" s="134"/>
      <c r="I77" s="300">
        <f t="shared" si="12"/>
        <v>0.10282350994551535</v>
      </c>
      <c r="J77" s="134"/>
      <c r="K77" s="300">
        <f t="shared" si="13"/>
        <v>7.0019471707019651E-2</v>
      </c>
      <c r="L77" s="134"/>
      <c r="N77" s="134"/>
      <c r="O77" s="134"/>
      <c r="P77" s="134"/>
      <c r="Q77" s="134"/>
      <c r="R77" s="134"/>
      <c r="S77" s="134"/>
      <c r="T77" s="134"/>
      <c r="U77" s="134"/>
      <c r="V77" s="134"/>
      <c r="W77" s="134"/>
    </row>
    <row r="78" spans="1:23" ht="12.75" x14ac:dyDescent="0.2">
      <c r="A78" s="287">
        <f t="shared" si="14"/>
        <v>2005</v>
      </c>
      <c r="B78" s="134"/>
      <c r="C78" s="300">
        <f t="shared" si="11"/>
        <v>7.1379755486369503E-2</v>
      </c>
      <c r="D78" s="300">
        <f t="shared" si="11"/>
        <v>0.16329555553462022</v>
      </c>
      <c r="E78" s="300">
        <f t="shared" si="11"/>
        <v>0.15827495374226055</v>
      </c>
      <c r="F78" s="300">
        <f t="shared" si="11"/>
        <v>5.265172590934511E-2</v>
      </c>
      <c r="G78" s="300">
        <f t="shared" si="11"/>
        <v>1.7893976562144153E-2</v>
      </c>
      <c r="H78" s="134"/>
      <c r="I78" s="300">
        <f t="shared" si="12"/>
        <v>9.5339287589640928E-2</v>
      </c>
      <c r="J78" s="134"/>
      <c r="K78" s="300">
        <f t="shared" si="13"/>
        <v>6.5750851238699073E-2</v>
      </c>
      <c r="L78" s="134"/>
      <c r="N78" s="134"/>
      <c r="O78" s="134"/>
      <c r="P78" s="134"/>
      <c r="Q78" s="134"/>
      <c r="R78" s="134"/>
      <c r="S78" s="134"/>
      <c r="T78" s="134"/>
      <c r="U78" s="134"/>
      <c r="V78" s="134"/>
      <c r="W78" s="134"/>
    </row>
    <row r="79" spans="1:23" ht="12.75" x14ac:dyDescent="0.2">
      <c r="A79" s="287">
        <f t="shared" si="14"/>
        <v>2006</v>
      </c>
      <c r="B79" s="134"/>
      <c r="C79" s="300">
        <f t="shared" si="11"/>
        <v>0.10400212224620467</v>
      </c>
      <c r="D79" s="300">
        <f t="shared" si="11"/>
        <v>0.24292979644376017</v>
      </c>
      <c r="E79" s="300">
        <f t="shared" si="11"/>
        <v>0.15990833600896495</v>
      </c>
      <c r="F79" s="300">
        <f t="shared" si="11"/>
        <v>7.5489950749796947E-2</v>
      </c>
      <c r="G79" s="300">
        <f t="shared" si="11"/>
        <v>2.3925352898955258E-2</v>
      </c>
      <c r="H79" s="134"/>
      <c r="I79" s="300">
        <f t="shared" si="12"/>
        <v>0.12202018837121395</v>
      </c>
      <c r="J79" s="134"/>
      <c r="K79" s="300">
        <f t="shared" si="13"/>
        <v>8.1821900995499797E-2</v>
      </c>
      <c r="L79" s="134"/>
      <c r="N79" s="134"/>
      <c r="O79" s="134"/>
      <c r="P79" s="134"/>
      <c r="Q79" s="134"/>
      <c r="R79" s="134"/>
      <c r="S79" s="134"/>
      <c r="T79" s="134"/>
      <c r="U79" s="134"/>
      <c r="V79" s="134"/>
      <c r="W79" s="134"/>
    </row>
    <row r="80" spans="1:23" ht="12.75" x14ac:dyDescent="0.2">
      <c r="A80" s="287">
        <f t="shared" si="14"/>
        <v>2007</v>
      </c>
      <c r="B80" s="134"/>
      <c r="C80" s="300">
        <f t="shared" si="11"/>
        <v>0.14012888876300478</v>
      </c>
      <c r="D80" s="300">
        <f t="shared" si="11"/>
        <v>0.23348742458669591</v>
      </c>
      <c r="E80" s="300">
        <f t="shared" si="11"/>
        <v>0.18886076398615359</v>
      </c>
      <c r="F80" s="300">
        <f t="shared" si="11"/>
        <v>6.1466592906755178E-2</v>
      </c>
      <c r="G80" s="300">
        <f t="shared" si="11"/>
        <v>1.7302181018563668E-2</v>
      </c>
      <c r="H80" s="134"/>
      <c r="I80" s="300">
        <f t="shared" si="12"/>
        <v>0.12926439040154195</v>
      </c>
      <c r="J80" s="134"/>
      <c r="K80" s="300">
        <f t="shared" si="13"/>
        <v>8.800773694390715E-2</v>
      </c>
      <c r="L80" s="134"/>
      <c r="N80" s="134"/>
      <c r="O80" s="134"/>
      <c r="P80" s="134"/>
      <c r="Q80" s="134"/>
      <c r="R80" s="134"/>
      <c r="S80" s="134"/>
      <c r="T80" s="134"/>
      <c r="U80" s="134"/>
      <c r="V80" s="134"/>
      <c r="W80" s="134"/>
    </row>
    <row r="81" spans="1:23" ht="12.75" x14ac:dyDescent="0.2">
      <c r="A81" s="287">
        <f t="shared" si="14"/>
        <v>2008</v>
      </c>
      <c r="B81" s="134"/>
      <c r="C81" s="300">
        <f t="shared" si="11"/>
        <v>0.13612830388572325</v>
      </c>
      <c r="D81" s="300">
        <f t="shared" si="11"/>
        <v>0.32813909365183042</v>
      </c>
      <c r="E81" s="300">
        <f t="shared" si="11"/>
        <v>0.22375334665565902</v>
      </c>
      <c r="F81" s="300">
        <f t="shared" si="11"/>
        <v>9.4929812105824005E-2</v>
      </c>
      <c r="G81" s="300">
        <f t="shared" si="11"/>
        <v>2.6452803530360038E-2</v>
      </c>
      <c r="H81" s="134"/>
      <c r="I81" s="300">
        <f t="shared" si="12"/>
        <v>0.16202714599936335</v>
      </c>
      <c r="J81" s="134"/>
      <c r="K81" s="300">
        <f t="shared" si="13"/>
        <v>0.11032308904649331</v>
      </c>
      <c r="L81" s="134"/>
      <c r="N81" s="134"/>
      <c r="O81" s="134"/>
      <c r="P81" s="134"/>
      <c r="Q81" s="134"/>
      <c r="R81" s="134"/>
      <c r="S81" s="134"/>
      <c r="T81" s="134"/>
      <c r="U81" s="134"/>
      <c r="V81" s="134"/>
      <c r="W81" s="134"/>
    </row>
    <row r="82" spans="1:23" ht="12.75" x14ac:dyDescent="0.2">
      <c r="A82" s="287">
        <f t="shared" si="14"/>
        <v>2009</v>
      </c>
      <c r="B82" s="134"/>
      <c r="C82" s="300">
        <f t="shared" si="11"/>
        <v>0.10130611477835984</v>
      </c>
      <c r="D82" s="300">
        <f t="shared" si="11"/>
        <v>0.27405738884894359</v>
      </c>
      <c r="E82" s="300">
        <f t="shared" si="11"/>
        <v>0.24820673914128347</v>
      </c>
      <c r="F82" s="300">
        <f t="shared" si="11"/>
        <v>0.10227067113161187</v>
      </c>
      <c r="G82" s="300">
        <f t="shared" si="11"/>
        <v>3.0800173096972805E-2</v>
      </c>
      <c r="H82" s="134"/>
      <c r="I82" s="300">
        <f t="shared" si="12"/>
        <v>0.15239317210097675</v>
      </c>
      <c r="J82" s="134"/>
      <c r="K82" s="300">
        <f t="shared" si="13"/>
        <v>0.10416865765782986</v>
      </c>
      <c r="L82" s="134"/>
      <c r="N82" s="134"/>
      <c r="O82" s="134"/>
      <c r="P82" s="134"/>
      <c r="Q82" s="134"/>
      <c r="R82" s="134"/>
      <c r="S82" s="134"/>
      <c r="T82" s="134"/>
      <c r="U82" s="134"/>
      <c r="V82" s="134"/>
      <c r="W82" s="134"/>
    </row>
    <row r="83" spans="1:23" ht="12.75" x14ac:dyDescent="0.2">
      <c r="A83" s="287">
        <f t="shared" si="14"/>
        <v>2010</v>
      </c>
      <c r="B83" s="134"/>
      <c r="C83" s="301">
        <f t="shared" ref="C83:G89" si="15">1000*C16/C60</f>
        <v>9.4814935832168809E-2</v>
      </c>
      <c r="D83" s="301">
        <f t="shared" si="15"/>
        <v>0.24452291453088809</v>
      </c>
      <c r="E83" s="301">
        <f t="shared" si="15"/>
        <v>0.21246154177155274</v>
      </c>
      <c r="F83" s="301">
        <f t="shared" si="15"/>
        <v>9.7741150567670312E-2</v>
      </c>
      <c r="G83" s="301">
        <f t="shared" si="15"/>
        <v>3.0368276084071534E-2</v>
      </c>
      <c r="H83" s="134"/>
      <c r="I83" s="300">
        <f t="shared" si="12"/>
        <v>0.13621731884018898</v>
      </c>
      <c r="J83" s="134"/>
      <c r="K83" s="301">
        <f t="shared" si="13"/>
        <v>9.2166774352932232E-2</v>
      </c>
      <c r="L83" s="134"/>
      <c r="N83" s="134"/>
      <c r="O83" s="134"/>
      <c r="P83" s="134"/>
      <c r="Q83" s="134"/>
      <c r="R83" s="134"/>
      <c r="S83" s="134"/>
      <c r="T83" s="134"/>
      <c r="U83" s="134"/>
      <c r="V83" s="134"/>
      <c r="W83" s="134"/>
    </row>
    <row r="84" spans="1:23" ht="12.75" x14ac:dyDescent="0.2">
      <c r="A84" s="287">
        <f t="shared" si="14"/>
        <v>2011</v>
      </c>
      <c r="B84" s="134"/>
      <c r="C84" s="301">
        <f t="shared" si="15"/>
        <v>8.3765278136829144E-2</v>
      </c>
      <c r="D84" s="301">
        <f t="shared" si="15"/>
        <v>0.27457154155505981</v>
      </c>
      <c r="E84" s="301">
        <f t="shared" si="15"/>
        <v>0.29050447746877417</v>
      </c>
      <c r="F84" s="301">
        <f t="shared" si="15"/>
        <v>0.11927632263483935</v>
      </c>
      <c r="G84" s="301">
        <f t="shared" si="15"/>
        <v>3.8899619531798192E-2</v>
      </c>
      <c r="H84" s="134"/>
      <c r="I84" s="300">
        <f t="shared" si="12"/>
        <v>0.1617455443892894</v>
      </c>
      <c r="J84" s="134"/>
      <c r="K84" s="301">
        <f t="shared" si="13"/>
        <v>0.11019075831619464</v>
      </c>
      <c r="L84" s="134"/>
      <c r="N84" s="134"/>
      <c r="O84" s="134"/>
      <c r="P84" s="134"/>
      <c r="Q84" s="134"/>
      <c r="R84" s="134"/>
      <c r="S84" s="134"/>
      <c r="T84" s="134"/>
      <c r="U84" s="134"/>
      <c r="V84" s="134"/>
      <c r="W84" s="134"/>
    </row>
    <row r="85" spans="1:23" ht="12.75" x14ac:dyDescent="0.2">
      <c r="A85" s="287">
        <f t="shared" si="14"/>
        <v>2012</v>
      </c>
      <c r="B85" s="134"/>
      <c r="C85" s="301">
        <f t="shared" si="15"/>
        <v>6.6640300286987905E-2</v>
      </c>
      <c r="D85" s="301">
        <f t="shared" si="15"/>
        <v>0.25137114876614985</v>
      </c>
      <c r="E85" s="301">
        <f t="shared" si="15"/>
        <v>0.28128798801345661</v>
      </c>
      <c r="F85" s="301">
        <f t="shared" si="15"/>
        <v>0.14465900099751816</v>
      </c>
      <c r="G85" s="301">
        <f t="shared" si="15"/>
        <v>5.1365801555779481E-2</v>
      </c>
      <c r="H85" s="134"/>
      <c r="I85" s="300">
        <f t="shared" si="12"/>
        <v>0.15983506153225527</v>
      </c>
      <c r="J85" s="134"/>
      <c r="K85" s="301">
        <f t="shared" si="13"/>
        <v>0.10934206564287866</v>
      </c>
      <c r="L85" s="134"/>
      <c r="N85" s="134"/>
      <c r="O85" s="134"/>
      <c r="P85" s="134"/>
      <c r="Q85" s="134"/>
      <c r="R85" s="134"/>
      <c r="S85" s="134"/>
      <c r="T85" s="134"/>
      <c r="U85" s="134"/>
      <c r="V85" s="134"/>
      <c r="W85" s="134"/>
    </row>
    <row r="86" spans="1:23" ht="12.75" x14ac:dyDescent="0.2">
      <c r="A86" s="287">
        <f t="shared" si="14"/>
        <v>2013</v>
      </c>
      <c r="B86" s="134"/>
      <c r="C86" s="301">
        <f t="shared" si="15"/>
        <v>4.6798951703481841E-2</v>
      </c>
      <c r="D86" s="301">
        <f t="shared" si="15"/>
        <v>0.19919628628836694</v>
      </c>
      <c r="E86" s="301">
        <f t="shared" si="15"/>
        <v>0.26729189727856173</v>
      </c>
      <c r="F86" s="301">
        <f t="shared" si="15"/>
        <v>0.15620060155975674</v>
      </c>
      <c r="G86" s="301">
        <f t="shared" si="15"/>
        <v>5.8758744129775463E-2</v>
      </c>
      <c r="H86" s="134"/>
      <c r="I86" s="300">
        <f t="shared" si="12"/>
        <v>0.14678670305163322</v>
      </c>
      <c r="J86" s="134"/>
      <c r="K86" s="301">
        <f t="shared" si="13"/>
        <v>9.891698106124594E-2</v>
      </c>
      <c r="L86" s="134"/>
      <c r="N86" s="134"/>
      <c r="O86" s="134"/>
      <c r="P86" s="134"/>
      <c r="Q86" s="134"/>
      <c r="R86" s="134"/>
      <c r="S86" s="134"/>
      <c r="T86" s="134"/>
      <c r="U86" s="134"/>
      <c r="V86" s="134"/>
      <c r="W86" s="134"/>
    </row>
    <row r="87" spans="1:23" ht="12.75" x14ac:dyDescent="0.2">
      <c r="A87" s="287">
        <f t="shared" si="14"/>
        <v>2014</v>
      </c>
      <c r="B87" s="374"/>
      <c r="C87" s="301">
        <f t="shared" si="15"/>
        <v>6.7965698007718539E-2</v>
      </c>
      <c r="D87" s="301">
        <f t="shared" si="15"/>
        <v>0.2238891107181564</v>
      </c>
      <c r="E87" s="301">
        <f t="shared" si="15"/>
        <v>0.31516102064822554</v>
      </c>
      <c r="F87" s="301">
        <f t="shared" si="15"/>
        <v>0.18446666076705726</v>
      </c>
      <c r="G87" s="301">
        <f t="shared" si="15"/>
        <v>5.5185744776370955E-2</v>
      </c>
      <c r="H87" s="374"/>
      <c r="I87" s="300">
        <f t="shared" si="12"/>
        <v>0.17041557297770449</v>
      </c>
      <c r="J87" s="374"/>
      <c r="K87" s="301">
        <f t="shared" si="13"/>
        <v>0.11481786221856534</v>
      </c>
      <c r="L87" s="374"/>
      <c r="N87" s="374"/>
      <c r="O87" s="374"/>
      <c r="P87" s="374"/>
      <c r="Q87" s="374"/>
      <c r="R87" s="374"/>
      <c r="S87" s="374"/>
      <c r="T87" s="374"/>
      <c r="U87" s="374"/>
      <c r="V87" s="374"/>
      <c r="W87" s="374"/>
    </row>
    <row r="88" spans="1:23" ht="12.75" x14ac:dyDescent="0.2">
      <c r="A88" s="287">
        <f t="shared" si="14"/>
        <v>2015</v>
      </c>
      <c r="B88" s="548"/>
      <c r="C88" s="301">
        <f t="shared" si="15"/>
        <v>4.4665921242069938E-2</v>
      </c>
      <c r="D88" s="301">
        <f t="shared" si="15"/>
        <v>0.22900141334614618</v>
      </c>
      <c r="E88" s="301">
        <f t="shared" si="15"/>
        <v>0.37166287043145729</v>
      </c>
      <c r="F88" s="301">
        <f t="shared" si="15"/>
        <v>0.2284327639989964</v>
      </c>
      <c r="G88" s="301">
        <f t="shared" si="15"/>
        <v>8.9729898296308716E-2</v>
      </c>
      <c r="H88" s="548"/>
      <c r="I88" s="300">
        <f t="shared" si="12"/>
        <v>0.19409619362085601</v>
      </c>
      <c r="J88" s="548"/>
      <c r="K88" s="301">
        <f t="shared" si="13"/>
        <v>0.13139772938767913</v>
      </c>
      <c r="L88" s="548"/>
      <c r="N88" s="548"/>
      <c r="O88" s="548"/>
      <c r="P88" s="548"/>
      <c r="Q88" s="548"/>
      <c r="R88" s="548"/>
      <c r="S88" s="548"/>
      <c r="T88" s="548"/>
      <c r="U88" s="548"/>
      <c r="V88" s="548"/>
      <c r="W88" s="548"/>
    </row>
    <row r="89" spans="1:23" ht="12.75" x14ac:dyDescent="0.2">
      <c r="A89" s="287">
        <f t="shared" si="14"/>
        <v>2016</v>
      </c>
      <c r="B89" s="691"/>
      <c r="C89" s="301">
        <f t="shared" si="15"/>
        <v>6.3384075807354667E-2</v>
      </c>
      <c r="D89" s="301">
        <f t="shared" si="15"/>
        <v>0.27409071438507954</v>
      </c>
      <c r="E89" s="301">
        <f t="shared" si="15"/>
        <v>0.4914403711501959</v>
      </c>
      <c r="F89" s="301">
        <f t="shared" si="15"/>
        <v>0.26660258191458203</v>
      </c>
      <c r="G89" s="301">
        <f t="shared" si="15"/>
        <v>9.5324341070492355E-2</v>
      </c>
      <c r="H89" s="691"/>
      <c r="I89" s="300">
        <f t="shared" si="12"/>
        <v>0.23890313281829542</v>
      </c>
      <c r="J89" s="691"/>
      <c r="K89" s="301">
        <f t="shared" si="13"/>
        <v>0.16041593427942347</v>
      </c>
      <c r="L89" s="691"/>
      <c r="N89" s="691"/>
      <c r="O89" s="691"/>
      <c r="P89" s="691"/>
      <c r="Q89" s="691"/>
      <c r="R89" s="691"/>
      <c r="S89" s="691"/>
      <c r="T89" s="691"/>
      <c r="U89" s="691"/>
      <c r="V89" s="691"/>
      <c r="W89" s="691"/>
    </row>
    <row r="91" spans="1:23" x14ac:dyDescent="0.2">
      <c r="A91" s="1052" t="s">
        <v>433</v>
      </c>
      <c r="B91" s="1053"/>
    </row>
    <row r="93" spans="1:23" ht="81.75" customHeight="1" x14ac:dyDescent="0.2"/>
  </sheetData>
  <mergeCells count="10">
    <mergeCell ref="A91:B91"/>
    <mergeCell ref="A24:H24"/>
    <mergeCell ref="A3:A4"/>
    <mergeCell ref="B3:F3"/>
    <mergeCell ref="R1:T1"/>
    <mergeCell ref="A1:I1"/>
    <mergeCell ref="A5:B5"/>
    <mergeCell ref="L24:T24"/>
    <mergeCell ref="A47:H47"/>
    <mergeCell ref="A69:E69"/>
  </mergeCells>
  <phoneticPr fontId="19" type="noConversion"/>
  <hyperlinks>
    <hyperlink ref="R1:T1" location="Contents!A1" display="Back to contents"/>
  </hyperlinks>
  <pageMargins left="0.74803149606299213" right="0.74803149606299213" top="0.43307086614173229" bottom="0.47244094488188981" header="0.31496062992125984" footer="0.31496062992125984"/>
  <pageSetup paperSize="9" scale="80" fitToHeight="2" orientation="landscape" r:id="rId1"/>
  <headerFooter alignWithMargins="0"/>
  <rowBreaks count="1" manualBreakCount="1">
    <brk id="67" max="16383"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34"/>
    <pageSetUpPr fitToPage="1"/>
  </sheetPr>
  <dimension ref="A1:U37"/>
  <sheetViews>
    <sheetView showGridLines="0" workbookViewId="0">
      <selection sqref="A1:N1"/>
    </sheetView>
  </sheetViews>
  <sheetFormatPr defaultColWidth="9.1640625" defaultRowHeight="12.75" x14ac:dyDescent="0.2"/>
  <cols>
    <col min="1" max="1" width="9.1640625" style="134"/>
    <col min="2" max="2" width="14.1640625" style="134" customWidth="1"/>
    <col min="3" max="6" width="9.1640625" style="134"/>
    <col min="7" max="7" width="9.1640625" style="548"/>
    <col min="8" max="8" width="9.1640625" style="134"/>
    <col min="9" max="9" width="3.83203125" style="134" customWidth="1"/>
    <col min="10" max="17" width="9.1640625" style="134"/>
    <col min="18" max="18" width="2.83203125" style="374" customWidth="1"/>
    <col min="19" max="16384" width="9.1640625" style="134"/>
  </cols>
  <sheetData>
    <row r="1" spans="1:21" ht="48" customHeight="1" x14ac:dyDescent="0.2">
      <c r="A1" s="1112" t="s">
        <v>339</v>
      </c>
      <c r="B1" s="1112"/>
      <c r="C1" s="1112"/>
      <c r="D1" s="1112"/>
      <c r="E1" s="1112"/>
      <c r="F1" s="1112"/>
      <c r="G1" s="1112"/>
      <c r="H1" s="1112"/>
      <c r="I1" s="1112"/>
      <c r="J1" s="1112"/>
      <c r="K1" s="1112"/>
      <c r="L1" s="1112"/>
      <c r="M1" s="1112"/>
      <c r="N1" s="1112"/>
      <c r="O1" s="1112"/>
      <c r="P1" s="1112"/>
      <c r="Q1" s="1112"/>
      <c r="R1" s="377"/>
      <c r="S1" s="852" t="s">
        <v>350</v>
      </c>
      <c r="T1" s="852"/>
      <c r="U1" s="852"/>
    </row>
    <row r="2" spans="1:21" s="794" customFormat="1" ht="12.75" customHeight="1" x14ac:dyDescent="0.2">
      <c r="A2" s="795"/>
      <c r="B2" s="795"/>
      <c r="C2" s="795"/>
      <c r="D2" s="795"/>
      <c r="E2" s="795"/>
      <c r="F2" s="795"/>
      <c r="G2" s="795"/>
      <c r="H2" s="795"/>
      <c r="I2" s="795"/>
      <c r="J2" s="795"/>
      <c r="K2" s="795"/>
      <c r="L2" s="795"/>
      <c r="M2" s="795"/>
      <c r="N2" s="795"/>
      <c r="O2" s="795"/>
      <c r="P2" s="795"/>
      <c r="Q2" s="795"/>
      <c r="R2" s="377"/>
      <c r="S2" s="786"/>
      <c r="T2" s="786"/>
      <c r="U2" s="786"/>
    </row>
    <row r="3" spans="1:21" ht="13.15" customHeight="1" x14ac:dyDescent="0.2">
      <c r="A3" s="1111" t="s">
        <v>983</v>
      </c>
      <c r="B3" s="1111"/>
      <c r="C3" s="1111"/>
      <c r="D3" s="1111"/>
      <c r="E3" s="1111"/>
      <c r="F3" s="1111"/>
      <c r="G3" s="1111"/>
      <c r="H3" s="1111"/>
      <c r="I3" s="1111"/>
      <c r="J3" s="1111"/>
      <c r="K3" s="1111"/>
      <c r="L3" s="1111"/>
      <c r="M3" s="1111"/>
      <c r="N3" s="1111"/>
      <c r="O3" s="302"/>
    </row>
    <row r="4" spans="1:21" x14ac:dyDescent="0.2">
      <c r="A4" s="1113" t="s">
        <v>984</v>
      </c>
      <c r="B4" s="1113"/>
      <c r="C4" s="1113"/>
      <c r="D4" s="1113"/>
      <c r="E4" s="1113"/>
      <c r="F4" s="1113"/>
      <c r="G4" s="1113"/>
      <c r="H4" s="1113"/>
      <c r="I4" s="1113"/>
      <c r="J4" s="1113"/>
      <c r="K4" s="1113"/>
      <c r="L4" s="1113"/>
      <c r="M4" s="1113"/>
    </row>
    <row r="5" spans="1:21" ht="13.15" customHeight="1" x14ac:dyDescent="0.2">
      <c r="A5" s="1111" t="s">
        <v>340</v>
      </c>
      <c r="B5" s="1111"/>
      <c r="C5" s="1111"/>
      <c r="D5" s="1111"/>
      <c r="E5" s="1111"/>
      <c r="F5" s="1111"/>
      <c r="G5" s="1111"/>
      <c r="H5" s="1111"/>
      <c r="I5" s="1111"/>
      <c r="J5" s="1111"/>
      <c r="K5" s="1111"/>
      <c r="L5" s="1111"/>
      <c r="M5" s="1111"/>
      <c r="N5" s="1111"/>
      <c r="O5" s="1111"/>
      <c r="P5" s="1111"/>
    </row>
    <row r="6" spans="1:21" x14ac:dyDescent="0.2">
      <c r="A6" s="303"/>
      <c r="B6" s="303"/>
      <c r="C6" s="303"/>
      <c r="D6" s="303"/>
      <c r="E6" s="303"/>
      <c r="F6" s="303"/>
      <c r="G6" s="303"/>
      <c r="H6" s="303"/>
    </row>
    <row r="7" spans="1:21" ht="15" customHeight="1" x14ac:dyDescent="0.2">
      <c r="A7" s="1111" t="s">
        <v>341</v>
      </c>
      <c r="B7" s="1111"/>
      <c r="C7" s="1111"/>
      <c r="D7" s="1111"/>
      <c r="E7" s="1111"/>
      <c r="F7" s="1111"/>
      <c r="G7" s="1111"/>
      <c r="H7" s="1111"/>
      <c r="I7" s="1111"/>
      <c r="J7" s="1111"/>
      <c r="K7" s="1111"/>
      <c r="L7" s="1111"/>
      <c r="M7" s="1111"/>
      <c r="N7" s="1111"/>
      <c r="O7" s="1111"/>
      <c r="P7" s="1111"/>
    </row>
    <row r="8" spans="1:21" x14ac:dyDescent="0.2">
      <c r="A8" s="302"/>
      <c r="B8" s="302"/>
      <c r="C8" s="304"/>
      <c r="D8" s="304"/>
      <c r="E8" s="304"/>
      <c r="F8" s="304"/>
      <c r="G8" s="304"/>
      <c r="H8" s="304"/>
    </row>
    <row r="9" spans="1:21" x14ac:dyDescent="0.2">
      <c r="A9" s="302"/>
      <c r="B9" s="302"/>
      <c r="C9" s="305"/>
      <c r="D9" s="305"/>
      <c r="E9" s="305"/>
      <c r="F9" s="305"/>
      <c r="G9" s="305"/>
      <c r="H9" s="305" t="s">
        <v>106</v>
      </c>
      <c r="J9" s="1102" t="s">
        <v>342</v>
      </c>
      <c r="K9" s="1102"/>
      <c r="L9" s="1102"/>
      <c r="M9" s="1102"/>
      <c r="N9" s="1102"/>
    </row>
    <row r="10" spans="1:21" x14ac:dyDescent="0.2">
      <c r="A10" s="302"/>
      <c r="B10" s="302"/>
      <c r="C10" s="305">
        <v>2011</v>
      </c>
      <c r="D10" s="305">
        <v>2012</v>
      </c>
      <c r="E10" s="305">
        <v>2013</v>
      </c>
      <c r="F10" s="305">
        <v>2014</v>
      </c>
      <c r="G10" s="305">
        <v>2015</v>
      </c>
      <c r="H10" s="305"/>
      <c r="J10" s="29"/>
    </row>
    <row r="11" spans="1:21" x14ac:dyDescent="0.2">
      <c r="A11" s="302" t="s">
        <v>106</v>
      </c>
      <c r="B11" s="302"/>
      <c r="C11" s="304">
        <v>584</v>
      </c>
      <c r="D11" s="304">
        <v>581</v>
      </c>
      <c r="E11" s="304">
        <v>527</v>
      </c>
      <c r="F11" s="304">
        <v>614</v>
      </c>
      <c r="G11" s="304">
        <v>706</v>
      </c>
      <c r="H11" s="781">
        <f>SUM(C11:G11)</f>
        <v>3012</v>
      </c>
      <c r="I11" s="774"/>
      <c r="J11" s="481">
        <f>H11/5</f>
        <v>602.4</v>
      </c>
    </row>
    <row r="12" spans="1:21" x14ac:dyDescent="0.2">
      <c r="A12" s="302"/>
      <c r="B12" s="302"/>
      <c r="C12" s="304"/>
      <c r="D12" s="304"/>
      <c r="E12" s="304"/>
      <c r="F12" s="304"/>
      <c r="G12" s="304"/>
      <c r="H12" s="781"/>
      <c r="I12" s="774"/>
      <c r="J12" s="481"/>
    </row>
    <row r="13" spans="1:21" x14ac:dyDescent="0.2">
      <c r="A13" s="302" t="s">
        <v>87</v>
      </c>
      <c r="B13" s="302"/>
      <c r="C13" s="188"/>
      <c r="D13" s="188"/>
      <c r="E13" s="188"/>
      <c r="F13" s="304"/>
      <c r="G13" s="304"/>
      <c r="H13" s="781"/>
      <c r="I13" s="774"/>
      <c r="J13" s="481"/>
    </row>
    <row r="14" spans="1:21" x14ac:dyDescent="0.2">
      <c r="A14" s="302" t="s">
        <v>205</v>
      </c>
      <c r="B14" s="302"/>
      <c r="C14" s="304">
        <v>155</v>
      </c>
      <c r="D14" s="304">
        <v>165</v>
      </c>
      <c r="E14" s="304">
        <v>134</v>
      </c>
      <c r="F14" s="304">
        <v>161</v>
      </c>
      <c r="G14" s="304">
        <v>222</v>
      </c>
      <c r="H14" s="781">
        <f t="shared" ref="H14:H15" si="0">SUM(C14:G14)</f>
        <v>837</v>
      </c>
      <c r="I14" s="774"/>
      <c r="J14" s="481">
        <f>H14/5</f>
        <v>167.4</v>
      </c>
    </row>
    <row r="15" spans="1:21" x14ac:dyDescent="0.2">
      <c r="A15" s="302" t="s">
        <v>86</v>
      </c>
      <c r="B15" s="302"/>
      <c r="C15" s="304">
        <v>429</v>
      </c>
      <c r="D15" s="304">
        <v>416</v>
      </c>
      <c r="E15" s="304">
        <v>393</v>
      </c>
      <c r="F15" s="304">
        <v>453</v>
      </c>
      <c r="G15" s="304">
        <v>484</v>
      </c>
      <c r="H15" s="781">
        <f t="shared" si="0"/>
        <v>2175</v>
      </c>
      <c r="I15" s="774"/>
      <c r="J15" s="481">
        <f>H15/5</f>
        <v>435</v>
      </c>
    </row>
    <row r="16" spans="1:21" x14ac:dyDescent="0.2">
      <c r="A16" s="302"/>
      <c r="B16" s="302"/>
      <c r="C16" s="304"/>
      <c r="D16" s="304"/>
      <c r="E16" s="304"/>
      <c r="F16" s="304"/>
      <c r="G16" s="304"/>
      <c r="H16" s="781"/>
      <c r="I16" s="774"/>
      <c r="J16" s="481"/>
    </row>
    <row r="17" spans="1:10" x14ac:dyDescent="0.2">
      <c r="A17" s="1111" t="s">
        <v>105</v>
      </c>
      <c r="B17" s="1111"/>
      <c r="C17" s="188"/>
      <c r="D17" s="188"/>
      <c r="E17" s="188"/>
      <c r="F17" s="304"/>
      <c r="G17" s="304"/>
      <c r="H17" s="781"/>
      <c r="I17" s="774"/>
      <c r="J17" s="481"/>
    </row>
    <row r="18" spans="1:10" x14ac:dyDescent="0.2">
      <c r="A18" s="302" t="s">
        <v>107</v>
      </c>
      <c r="B18" s="302"/>
      <c r="C18" s="304">
        <v>0</v>
      </c>
      <c r="D18" s="304">
        <v>0</v>
      </c>
      <c r="E18" s="304">
        <v>0</v>
      </c>
      <c r="F18" s="304">
        <v>1</v>
      </c>
      <c r="G18" s="304">
        <v>0</v>
      </c>
      <c r="H18" s="781">
        <f t="shared" ref="H18:H22" si="1">SUM(C18:G18)</f>
        <v>1</v>
      </c>
      <c r="I18" s="774"/>
      <c r="J18" s="481"/>
    </row>
    <row r="19" spans="1:10" x14ac:dyDescent="0.2">
      <c r="A19" s="302" t="s">
        <v>108</v>
      </c>
      <c r="B19" s="302"/>
      <c r="C19" s="304">
        <v>58</v>
      </c>
      <c r="D19" s="304">
        <v>46</v>
      </c>
      <c r="E19" s="304">
        <v>32</v>
      </c>
      <c r="F19" s="304">
        <v>46</v>
      </c>
      <c r="G19" s="304">
        <v>30</v>
      </c>
      <c r="H19" s="781">
        <f t="shared" si="1"/>
        <v>212</v>
      </c>
      <c r="I19" s="774"/>
      <c r="J19" s="481">
        <f>H19/5</f>
        <v>42.4</v>
      </c>
    </row>
    <row r="20" spans="1:10" x14ac:dyDescent="0.2">
      <c r="A20" s="302" t="s">
        <v>43</v>
      </c>
      <c r="B20" s="302"/>
      <c r="C20" s="304">
        <v>184</v>
      </c>
      <c r="D20" s="304">
        <v>171</v>
      </c>
      <c r="E20" s="304">
        <v>138</v>
      </c>
      <c r="F20" s="304">
        <v>157</v>
      </c>
      <c r="G20" s="304">
        <v>163</v>
      </c>
      <c r="H20" s="781">
        <f t="shared" si="1"/>
        <v>813</v>
      </c>
      <c r="I20" s="774"/>
      <c r="J20" s="481">
        <f>H20/5</f>
        <v>162.6</v>
      </c>
    </row>
    <row r="21" spans="1:10" x14ac:dyDescent="0.2">
      <c r="A21" s="302" t="s">
        <v>7</v>
      </c>
      <c r="B21" s="302"/>
      <c r="C21" s="304">
        <v>332</v>
      </c>
      <c r="D21" s="304">
        <v>348</v>
      </c>
      <c r="E21" s="304">
        <v>348</v>
      </c>
      <c r="F21" s="304">
        <v>398</v>
      </c>
      <c r="G21" s="304">
        <v>493</v>
      </c>
      <c r="H21" s="781">
        <f t="shared" si="1"/>
        <v>1919</v>
      </c>
      <c r="I21" s="774"/>
      <c r="J21" s="481">
        <f>H21/5</f>
        <v>383.8</v>
      </c>
    </row>
    <row r="22" spans="1:10" x14ac:dyDescent="0.2">
      <c r="A22" s="302" t="s">
        <v>110</v>
      </c>
      <c r="B22" s="302"/>
      <c r="C22" s="304">
        <v>10</v>
      </c>
      <c r="D22" s="304">
        <v>16</v>
      </c>
      <c r="E22" s="304">
        <v>9</v>
      </c>
      <c r="F22" s="304">
        <v>12</v>
      </c>
      <c r="G22" s="304">
        <v>20</v>
      </c>
      <c r="H22" s="781">
        <f t="shared" si="1"/>
        <v>67</v>
      </c>
      <c r="I22" s="774"/>
      <c r="J22" s="481"/>
    </row>
    <row r="23" spans="1:10" x14ac:dyDescent="0.2">
      <c r="A23" s="302"/>
      <c r="B23" s="302"/>
      <c r="C23" s="304"/>
      <c r="D23" s="304"/>
      <c r="E23" s="304"/>
      <c r="F23" s="304"/>
      <c r="G23" s="304"/>
      <c r="H23" s="781"/>
      <c r="I23" s="774"/>
      <c r="J23" s="481"/>
    </row>
    <row r="24" spans="1:10" x14ac:dyDescent="0.2">
      <c r="A24" s="302" t="s">
        <v>87</v>
      </c>
      <c r="B24" s="551" t="s">
        <v>105</v>
      </c>
      <c r="C24" s="188"/>
      <c r="D24" s="188"/>
      <c r="E24" s="188"/>
      <c r="F24" s="304"/>
      <c r="G24" s="304"/>
      <c r="H24" s="781"/>
      <c r="I24" s="774"/>
      <c r="J24" s="481"/>
    </row>
    <row r="25" spans="1:10" x14ac:dyDescent="0.2">
      <c r="A25" s="302" t="s">
        <v>205</v>
      </c>
      <c r="B25" s="302" t="s">
        <v>107</v>
      </c>
      <c r="C25" s="304">
        <v>0</v>
      </c>
      <c r="D25" s="304">
        <v>0</v>
      </c>
      <c r="E25" s="304">
        <v>0</v>
      </c>
      <c r="F25" s="304">
        <v>1</v>
      </c>
      <c r="G25" s="304">
        <v>0</v>
      </c>
      <c r="H25" s="781">
        <f t="shared" ref="H25:H29" si="2">SUM(C25:G25)</f>
        <v>1</v>
      </c>
      <c r="I25" s="774"/>
      <c r="J25" s="481"/>
    </row>
    <row r="26" spans="1:10" x14ac:dyDescent="0.2">
      <c r="A26" s="302"/>
      <c r="B26" s="302" t="s">
        <v>108</v>
      </c>
      <c r="C26" s="304">
        <v>11</v>
      </c>
      <c r="D26" s="304">
        <v>13</v>
      </c>
      <c r="E26" s="304">
        <v>4</v>
      </c>
      <c r="F26" s="304">
        <v>9</v>
      </c>
      <c r="G26" s="304">
        <v>6</v>
      </c>
      <c r="H26" s="781">
        <f t="shared" si="2"/>
        <v>43</v>
      </c>
      <c r="I26" s="774"/>
      <c r="J26" s="481">
        <f>H26/5</f>
        <v>8.6</v>
      </c>
    </row>
    <row r="27" spans="1:10" x14ac:dyDescent="0.2">
      <c r="A27" s="302"/>
      <c r="B27" s="302" t="s">
        <v>43</v>
      </c>
      <c r="C27" s="304">
        <v>40</v>
      </c>
      <c r="D27" s="304">
        <v>35</v>
      </c>
      <c r="E27" s="304">
        <v>31</v>
      </c>
      <c r="F27" s="304">
        <v>40</v>
      </c>
      <c r="G27" s="304">
        <v>45</v>
      </c>
      <c r="H27" s="781">
        <f t="shared" si="2"/>
        <v>191</v>
      </c>
      <c r="I27" s="774"/>
      <c r="J27" s="481">
        <f>H27/5</f>
        <v>38.200000000000003</v>
      </c>
    </row>
    <row r="28" spans="1:10" x14ac:dyDescent="0.2">
      <c r="A28" s="302"/>
      <c r="B28" s="302" t="s">
        <v>7</v>
      </c>
      <c r="C28" s="304">
        <v>98</v>
      </c>
      <c r="D28" s="304">
        <v>111</v>
      </c>
      <c r="E28" s="304">
        <v>96</v>
      </c>
      <c r="F28" s="304">
        <v>106</v>
      </c>
      <c r="G28" s="304">
        <v>166</v>
      </c>
      <c r="H28" s="781">
        <f t="shared" si="2"/>
        <v>577</v>
      </c>
      <c r="I28" s="774"/>
      <c r="J28" s="481">
        <f>H28/5</f>
        <v>115.4</v>
      </c>
    </row>
    <row r="29" spans="1:10" x14ac:dyDescent="0.2">
      <c r="A29" s="302"/>
      <c r="B29" s="302" t="s">
        <v>110</v>
      </c>
      <c r="C29" s="304">
        <v>6</v>
      </c>
      <c r="D29" s="304">
        <v>6</v>
      </c>
      <c r="E29" s="304">
        <v>3</v>
      </c>
      <c r="F29" s="304">
        <v>5</v>
      </c>
      <c r="G29" s="304">
        <v>5</v>
      </c>
      <c r="H29" s="781">
        <f t="shared" si="2"/>
        <v>25</v>
      </c>
      <c r="I29" s="774"/>
      <c r="J29" s="481"/>
    </row>
    <row r="30" spans="1:10" x14ac:dyDescent="0.2">
      <c r="A30" s="302"/>
      <c r="B30" s="302"/>
      <c r="C30" s="304"/>
      <c r="D30" s="304"/>
      <c r="E30" s="304"/>
      <c r="F30" s="304"/>
      <c r="G30" s="304"/>
      <c r="H30" s="781"/>
      <c r="I30" s="774"/>
      <c r="J30" s="481"/>
    </row>
    <row r="31" spans="1:10" x14ac:dyDescent="0.2">
      <c r="A31" s="302" t="s">
        <v>86</v>
      </c>
      <c r="B31" s="302" t="s">
        <v>107</v>
      </c>
      <c r="C31" s="304">
        <v>0</v>
      </c>
      <c r="D31" s="304">
        <v>0</v>
      </c>
      <c r="E31" s="304">
        <v>0</v>
      </c>
      <c r="F31" s="304">
        <v>0</v>
      </c>
      <c r="G31" s="304">
        <v>0</v>
      </c>
      <c r="H31" s="781">
        <f t="shared" ref="H31:H35" si="3">SUM(C31:G31)</f>
        <v>0</v>
      </c>
      <c r="I31" s="774"/>
      <c r="J31" s="481"/>
    </row>
    <row r="32" spans="1:10" x14ac:dyDescent="0.2">
      <c r="A32" s="302"/>
      <c r="B32" s="302" t="s">
        <v>108</v>
      </c>
      <c r="C32" s="304">
        <v>47</v>
      </c>
      <c r="D32" s="304">
        <v>33</v>
      </c>
      <c r="E32" s="304">
        <v>28</v>
      </c>
      <c r="F32" s="304">
        <v>37</v>
      </c>
      <c r="G32" s="304">
        <v>24</v>
      </c>
      <c r="H32" s="781">
        <f t="shared" si="3"/>
        <v>169</v>
      </c>
      <c r="I32" s="774"/>
      <c r="J32" s="481">
        <f>H32/5</f>
        <v>33.799999999999997</v>
      </c>
    </row>
    <row r="33" spans="1:10" x14ac:dyDescent="0.2">
      <c r="A33" s="302"/>
      <c r="B33" s="302" t="s">
        <v>43</v>
      </c>
      <c r="C33" s="304">
        <v>144</v>
      </c>
      <c r="D33" s="304">
        <v>136</v>
      </c>
      <c r="E33" s="304">
        <v>107</v>
      </c>
      <c r="F33" s="304">
        <v>117</v>
      </c>
      <c r="G33" s="304">
        <v>118</v>
      </c>
      <c r="H33" s="781">
        <f t="shared" si="3"/>
        <v>622</v>
      </c>
      <c r="I33" s="774"/>
      <c r="J33" s="481">
        <f>H33/5</f>
        <v>124.4</v>
      </c>
    </row>
    <row r="34" spans="1:10" x14ac:dyDescent="0.2">
      <c r="A34" s="302"/>
      <c r="B34" s="302" t="s">
        <v>7</v>
      </c>
      <c r="C34" s="304">
        <v>234</v>
      </c>
      <c r="D34" s="304">
        <v>237</v>
      </c>
      <c r="E34" s="304">
        <v>252</v>
      </c>
      <c r="F34" s="304">
        <v>292</v>
      </c>
      <c r="G34" s="304">
        <v>327</v>
      </c>
      <c r="H34" s="781">
        <f t="shared" si="3"/>
        <v>1342</v>
      </c>
      <c r="I34" s="774"/>
      <c r="J34" s="481">
        <f>H34/5</f>
        <v>268.39999999999998</v>
      </c>
    </row>
    <row r="35" spans="1:10" x14ac:dyDescent="0.2">
      <c r="A35" s="302"/>
      <c r="B35" s="302" t="s">
        <v>110</v>
      </c>
      <c r="C35" s="304">
        <v>4</v>
      </c>
      <c r="D35" s="304">
        <v>10</v>
      </c>
      <c r="E35" s="304">
        <v>6</v>
      </c>
      <c r="F35" s="304">
        <v>7</v>
      </c>
      <c r="G35" s="304">
        <v>15</v>
      </c>
      <c r="H35" s="781">
        <f t="shared" si="3"/>
        <v>42</v>
      </c>
      <c r="I35" s="774"/>
      <c r="J35" s="774"/>
    </row>
    <row r="37" spans="1:10" x14ac:dyDescent="0.2">
      <c r="A37" s="1052" t="s">
        <v>433</v>
      </c>
      <c r="B37" s="1053"/>
    </row>
  </sheetData>
  <mergeCells count="9">
    <mergeCell ref="S1:U1"/>
    <mergeCell ref="J9:N9"/>
    <mergeCell ref="A17:B17"/>
    <mergeCell ref="A37:B37"/>
    <mergeCell ref="A1:Q1"/>
    <mergeCell ref="A3:N3"/>
    <mergeCell ref="A5:P5"/>
    <mergeCell ref="A7:P7"/>
    <mergeCell ref="A4:M4"/>
  </mergeCells>
  <phoneticPr fontId="0" type="noConversion"/>
  <hyperlinks>
    <hyperlink ref="S1:U1" location="Contents!A1" display="Back to contents"/>
  </hyperlinks>
  <pageMargins left="0.75" right="0.75" top="1" bottom="1" header="0.5" footer="0.5"/>
  <pageSetup paperSize="9" scale="6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62"/>
  <sheetViews>
    <sheetView showGridLines="0" zoomScaleNormal="100" workbookViewId="0">
      <selection sqref="A1:N1"/>
    </sheetView>
  </sheetViews>
  <sheetFormatPr defaultRowHeight="11.25" x14ac:dyDescent="0.2"/>
  <cols>
    <col min="1" max="1" width="29.1640625" customWidth="1"/>
    <col min="8" max="8" width="10.5" customWidth="1"/>
    <col min="10" max="10" width="2.1640625" customWidth="1"/>
  </cols>
  <sheetData>
    <row r="1" spans="1:13" s="306" customFormat="1" ht="18" customHeight="1" x14ac:dyDescent="0.25">
      <c r="A1" s="994" t="s">
        <v>481</v>
      </c>
      <c r="B1" s="994"/>
      <c r="C1" s="994"/>
      <c r="D1" s="994"/>
      <c r="E1" s="994"/>
      <c r="K1" s="852" t="s">
        <v>350</v>
      </c>
      <c r="L1" s="852"/>
      <c r="M1" s="852"/>
    </row>
    <row r="2" spans="1:13" s="306" customFormat="1" ht="12.75" customHeight="1" x14ac:dyDescent="0.2"/>
    <row r="3" spans="1:13" s="306" customFormat="1" ht="12.75" customHeight="1" x14ac:dyDescent="0.2">
      <c r="A3" s="1115" t="s">
        <v>1073</v>
      </c>
      <c r="B3" s="1115"/>
      <c r="C3" s="1115"/>
      <c r="D3" s="1115"/>
      <c r="E3" s="1115"/>
      <c r="F3" s="1115"/>
      <c r="G3" s="1115"/>
      <c r="H3" s="1115"/>
      <c r="I3" s="1115"/>
      <c r="J3" s="120"/>
      <c r="K3" s="134"/>
    </row>
    <row r="4" spans="1:13" s="306" customFormat="1" ht="15" x14ac:dyDescent="0.2">
      <c r="A4" s="1115"/>
      <c r="B4" s="1115"/>
      <c r="C4" s="1115"/>
      <c r="D4" s="1115"/>
      <c r="E4" s="1115"/>
      <c r="F4" s="1115"/>
      <c r="G4" s="1115"/>
      <c r="H4" s="1115"/>
      <c r="I4" s="1115"/>
      <c r="J4" s="694"/>
      <c r="K4" s="691"/>
    </row>
    <row r="6" spans="1:13" s="134" customFormat="1" ht="12.75" x14ac:dyDescent="0.2">
      <c r="A6" s="134" t="s">
        <v>85</v>
      </c>
      <c r="B6" s="134">
        <v>2002</v>
      </c>
      <c r="C6" s="134">
        <v>2003</v>
      </c>
      <c r="D6" s="134">
        <v>2004</v>
      </c>
      <c r="E6" s="134">
        <v>2005</v>
      </c>
      <c r="F6" s="134">
        <v>2006</v>
      </c>
      <c r="H6" s="134" t="s">
        <v>490</v>
      </c>
    </row>
    <row r="7" spans="1:13" s="134" customFormat="1" ht="12.75" x14ac:dyDescent="0.2">
      <c r="H7" s="134" t="s">
        <v>261</v>
      </c>
    </row>
    <row r="8" spans="1:13" s="134" customFormat="1" ht="12.75" x14ac:dyDescent="0.2"/>
    <row r="9" spans="1:13" s="134" customFormat="1" ht="12.75" x14ac:dyDescent="0.2">
      <c r="A9" s="134" t="s">
        <v>20</v>
      </c>
      <c r="B9" s="575">
        <v>382</v>
      </c>
      <c r="C9" s="575">
        <v>317</v>
      </c>
      <c r="D9" s="575">
        <v>356</v>
      </c>
      <c r="E9" s="575">
        <v>336</v>
      </c>
      <c r="F9" s="575">
        <v>421</v>
      </c>
      <c r="H9" s="775">
        <f>AVERAGE(B9:F9)</f>
        <v>362.4</v>
      </c>
    </row>
    <row r="10" spans="1:13" s="134" customFormat="1" ht="12.75" x14ac:dyDescent="0.2">
      <c r="B10" s="575"/>
      <c r="C10" s="575"/>
      <c r="D10" s="575"/>
      <c r="E10" s="575"/>
      <c r="F10" s="575"/>
      <c r="H10" s="775"/>
    </row>
    <row r="11" spans="1:13" s="134" customFormat="1" ht="12.75" x14ac:dyDescent="0.2">
      <c r="A11" s="134" t="s">
        <v>77</v>
      </c>
      <c r="B11" s="575">
        <v>34</v>
      </c>
      <c r="C11" s="575">
        <v>21</v>
      </c>
      <c r="D11" s="575">
        <v>27</v>
      </c>
      <c r="E11" s="575">
        <v>11</v>
      </c>
      <c r="F11" s="575">
        <v>26</v>
      </c>
      <c r="H11" s="782">
        <f>AVERAGE(B11:F11)</f>
        <v>23.8</v>
      </c>
    </row>
    <row r="12" spans="1:13" s="134" customFormat="1" ht="12.75" x14ac:dyDescent="0.2">
      <c r="A12" s="134" t="s">
        <v>76</v>
      </c>
      <c r="B12" s="575">
        <v>9</v>
      </c>
      <c r="C12" s="575">
        <v>13</v>
      </c>
      <c r="D12" s="575">
        <v>8</v>
      </c>
      <c r="E12" s="575">
        <v>10</v>
      </c>
      <c r="F12" s="575">
        <v>16</v>
      </c>
      <c r="H12" s="782">
        <f t="shared" ref="H12:H42" si="0">AVERAGE(B12:F12)</f>
        <v>11.2</v>
      </c>
    </row>
    <row r="13" spans="1:13" s="134" customFormat="1" ht="12.75" x14ac:dyDescent="0.2">
      <c r="A13" s="134" t="s">
        <v>75</v>
      </c>
      <c r="B13" s="575">
        <v>4</v>
      </c>
      <c r="C13" s="575">
        <v>5</v>
      </c>
      <c r="D13" s="575">
        <v>8</v>
      </c>
      <c r="E13" s="575">
        <v>8</v>
      </c>
      <c r="F13" s="575">
        <v>11</v>
      </c>
      <c r="H13" s="782">
        <f t="shared" si="0"/>
        <v>7.2</v>
      </c>
    </row>
    <row r="14" spans="1:13" s="134" customFormat="1" ht="12.75" x14ac:dyDescent="0.2">
      <c r="A14" s="134" t="s">
        <v>74</v>
      </c>
      <c r="B14" s="575">
        <v>5</v>
      </c>
      <c r="C14" s="575">
        <v>3</v>
      </c>
      <c r="D14" s="575">
        <v>4</v>
      </c>
      <c r="E14" s="575">
        <v>3</v>
      </c>
      <c r="F14" s="575">
        <v>1</v>
      </c>
      <c r="H14" s="782">
        <f t="shared" si="0"/>
        <v>3.2</v>
      </c>
    </row>
    <row r="15" spans="1:13" s="691" customFormat="1" ht="12.75" x14ac:dyDescent="0.2">
      <c r="A15" s="693" t="s">
        <v>488</v>
      </c>
      <c r="B15" s="575">
        <v>27</v>
      </c>
      <c r="C15" s="575">
        <v>26</v>
      </c>
      <c r="D15" s="575">
        <v>17</v>
      </c>
      <c r="E15" s="575">
        <v>41</v>
      </c>
      <c r="F15" s="575">
        <v>30</v>
      </c>
      <c r="G15" s="134"/>
      <c r="H15" s="782">
        <f>AVERAGE(B15:F15)</f>
        <v>28.2</v>
      </c>
    </row>
    <row r="16" spans="1:13" s="134" customFormat="1" ht="12.75" x14ac:dyDescent="0.2">
      <c r="A16" s="134" t="s">
        <v>73</v>
      </c>
      <c r="B16" s="575">
        <v>7</v>
      </c>
      <c r="C16" s="575">
        <v>2</v>
      </c>
      <c r="D16" s="575">
        <v>5</v>
      </c>
      <c r="E16" s="575">
        <v>3</v>
      </c>
      <c r="F16" s="575">
        <v>7</v>
      </c>
      <c r="H16" s="782">
        <f t="shared" si="0"/>
        <v>4.8</v>
      </c>
    </row>
    <row r="17" spans="1:8" s="134" customFormat="1" ht="12.75" x14ac:dyDescent="0.2">
      <c r="A17" s="134" t="s">
        <v>23</v>
      </c>
      <c r="B17" s="575">
        <v>9</v>
      </c>
      <c r="C17" s="575">
        <v>9</v>
      </c>
      <c r="D17" s="575">
        <v>7</v>
      </c>
      <c r="E17" s="575">
        <v>7</v>
      </c>
      <c r="F17" s="575">
        <v>5</v>
      </c>
      <c r="H17" s="782">
        <f t="shared" si="0"/>
        <v>7.4</v>
      </c>
    </row>
    <row r="18" spans="1:8" s="134" customFormat="1" ht="12.75" x14ac:dyDescent="0.2">
      <c r="A18" s="134" t="s">
        <v>72</v>
      </c>
      <c r="B18" s="575">
        <v>6</v>
      </c>
      <c r="C18" s="575">
        <v>9</v>
      </c>
      <c r="D18" s="575">
        <v>11</v>
      </c>
      <c r="E18" s="575">
        <v>11</v>
      </c>
      <c r="F18" s="575">
        <v>16</v>
      </c>
      <c r="H18" s="782">
        <f t="shared" si="0"/>
        <v>10.6</v>
      </c>
    </row>
    <row r="19" spans="1:8" s="134" customFormat="1" ht="12.75" x14ac:dyDescent="0.2">
      <c r="A19" s="134" t="s">
        <v>71</v>
      </c>
      <c r="B19" s="575">
        <v>12</v>
      </c>
      <c r="C19" s="575">
        <v>3</v>
      </c>
      <c r="D19" s="575">
        <v>4</v>
      </c>
      <c r="E19" s="575">
        <v>4</v>
      </c>
      <c r="F19" s="575">
        <v>9</v>
      </c>
      <c r="H19" s="782">
        <f t="shared" si="0"/>
        <v>6.4</v>
      </c>
    </row>
    <row r="20" spans="1:8" s="134" customFormat="1" ht="12.75" x14ac:dyDescent="0.2">
      <c r="A20" s="134" t="s">
        <v>70</v>
      </c>
      <c r="B20" s="575">
        <v>1</v>
      </c>
      <c r="C20" s="575">
        <v>6</v>
      </c>
      <c r="D20" s="575">
        <v>5</v>
      </c>
      <c r="E20" s="575">
        <v>1</v>
      </c>
      <c r="F20" s="575">
        <v>2</v>
      </c>
      <c r="H20" s="782">
        <f t="shared" si="0"/>
        <v>3</v>
      </c>
    </row>
    <row r="21" spans="1:8" s="134" customFormat="1" ht="12.75" x14ac:dyDescent="0.2">
      <c r="A21" s="134" t="s">
        <v>69</v>
      </c>
      <c r="B21" s="575">
        <v>6</v>
      </c>
      <c r="C21" s="575">
        <v>4</v>
      </c>
      <c r="D21" s="575">
        <v>2</v>
      </c>
      <c r="E21" s="575">
        <v>5</v>
      </c>
      <c r="F21" s="575">
        <v>3</v>
      </c>
      <c r="H21" s="782">
        <f t="shared" si="0"/>
        <v>4</v>
      </c>
    </row>
    <row r="22" spans="1:8" s="134" customFormat="1" ht="12.75" x14ac:dyDescent="0.2">
      <c r="A22" s="134" t="s">
        <v>68</v>
      </c>
      <c r="B22" s="575">
        <v>5</v>
      </c>
      <c r="C22" s="575">
        <v>3</v>
      </c>
      <c r="D22" s="575">
        <v>5</v>
      </c>
      <c r="E22" s="575">
        <v>1</v>
      </c>
      <c r="F22" s="575">
        <v>3</v>
      </c>
      <c r="H22" s="782">
        <f t="shared" si="0"/>
        <v>3.4</v>
      </c>
    </row>
    <row r="23" spans="1:8" s="134" customFormat="1" ht="12.75" x14ac:dyDescent="0.2">
      <c r="A23" s="134" t="s">
        <v>67</v>
      </c>
      <c r="B23" s="575">
        <v>8</v>
      </c>
      <c r="C23" s="575">
        <v>6</v>
      </c>
      <c r="D23" s="575">
        <v>7</v>
      </c>
      <c r="E23" s="575">
        <v>8</v>
      </c>
      <c r="F23" s="575">
        <v>10</v>
      </c>
      <c r="H23" s="782">
        <f t="shared" si="0"/>
        <v>7.8</v>
      </c>
    </row>
    <row r="24" spans="1:8" s="134" customFormat="1" ht="12.75" x14ac:dyDescent="0.2">
      <c r="A24" s="134" t="s">
        <v>24</v>
      </c>
      <c r="B24" s="575">
        <v>12</v>
      </c>
      <c r="C24" s="575">
        <v>12</v>
      </c>
      <c r="D24" s="575">
        <v>17</v>
      </c>
      <c r="E24" s="575">
        <v>21</v>
      </c>
      <c r="F24" s="575">
        <v>19</v>
      </c>
      <c r="H24" s="782">
        <f t="shared" si="0"/>
        <v>16.2</v>
      </c>
    </row>
    <row r="25" spans="1:8" s="134" customFormat="1" ht="12.75" x14ac:dyDescent="0.2">
      <c r="A25" s="134" t="s">
        <v>66</v>
      </c>
      <c r="B25" s="575">
        <v>111</v>
      </c>
      <c r="C25" s="575">
        <v>93</v>
      </c>
      <c r="D25" s="575">
        <v>106</v>
      </c>
      <c r="E25" s="575">
        <v>75</v>
      </c>
      <c r="F25" s="575">
        <v>113</v>
      </c>
      <c r="H25" s="782">
        <f t="shared" si="0"/>
        <v>99.6</v>
      </c>
    </row>
    <row r="26" spans="1:8" s="134" customFormat="1" ht="12.75" x14ac:dyDescent="0.2">
      <c r="A26" s="134" t="s">
        <v>65</v>
      </c>
      <c r="B26" s="575">
        <v>8</v>
      </c>
      <c r="C26" s="575">
        <v>7</v>
      </c>
      <c r="D26" s="575">
        <v>8</v>
      </c>
      <c r="E26" s="575">
        <v>10</v>
      </c>
      <c r="F26" s="575">
        <v>11</v>
      </c>
      <c r="H26" s="782">
        <f t="shared" si="0"/>
        <v>8.8000000000000007</v>
      </c>
    </row>
    <row r="27" spans="1:8" s="134" customFormat="1" ht="12.75" x14ac:dyDescent="0.2">
      <c r="A27" s="134" t="s">
        <v>64</v>
      </c>
      <c r="B27" s="575">
        <v>8</v>
      </c>
      <c r="C27" s="575">
        <v>7</v>
      </c>
      <c r="D27" s="575">
        <v>9</v>
      </c>
      <c r="E27" s="575">
        <v>7</v>
      </c>
      <c r="F27" s="575">
        <v>9</v>
      </c>
      <c r="H27" s="782">
        <f t="shared" si="0"/>
        <v>8</v>
      </c>
    </row>
    <row r="28" spans="1:8" s="134" customFormat="1" ht="12.75" x14ac:dyDescent="0.2">
      <c r="A28" s="134" t="s">
        <v>63</v>
      </c>
      <c r="B28" s="575">
        <v>2</v>
      </c>
      <c r="C28" s="575">
        <v>3</v>
      </c>
      <c r="D28" s="575">
        <v>5</v>
      </c>
      <c r="E28" s="575">
        <v>5</v>
      </c>
      <c r="F28" s="575">
        <v>6</v>
      </c>
      <c r="H28" s="782">
        <f t="shared" si="0"/>
        <v>4.2</v>
      </c>
    </row>
    <row r="29" spans="1:8" s="134" customFormat="1" ht="12.75" x14ac:dyDescent="0.2">
      <c r="A29" s="134" t="s">
        <v>62</v>
      </c>
      <c r="B29" s="575">
        <v>4</v>
      </c>
      <c r="C29" s="575">
        <v>3</v>
      </c>
      <c r="D29" s="575">
        <v>4</v>
      </c>
      <c r="E29" s="575">
        <v>2</v>
      </c>
      <c r="F29" s="575">
        <v>5</v>
      </c>
      <c r="H29" s="782">
        <f t="shared" si="0"/>
        <v>3.6</v>
      </c>
    </row>
    <row r="30" spans="1:8" s="691" customFormat="1" ht="12.75" x14ac:dyDescent="0.2">
      <c r="A30" s="693" t="s">
        <v>487</v>
      </c>
      <c r="B30" s="575">
        <v>1</v>
      </c>
      <c r="C30" s="575">
        <v>1</v>
      </c>
      <c r="D30" s="575">
        <v>0</v>
      </c>
      <c r="E30" s="575">
        <v>1</v>
      </c>
      <c r="F30" s="575">
        <v>1</v>
      </c>
      <c r="G30" s="134"/>
      <c r="H30" s="782">
        <f>AVERAGE(B30:F30)</f>
        <v>0.8</v>
      </c>
    </row>
    <row r="31" spans="1:8" s="134" customFormat="1" ht="12.75" x14ac:dyDescent="0.2">
      <c r="A31" s="134" t="s">
        <v>61</v>
      </c>
      <c r="B31" s="575">
        <v>14</v>
      </c>
      <c r="C31" s="575">
        <v>9</v>
      </c>
      <c r="D31" s="575">
        <v>13</v>
      </c>
      <c r="E31" s="575">
        <v>6</v>
      </c>
      <c r="F31" s="575">
        <v>11</v>
      </c>
      <c r="H31" s="782">
        <f t="shared" si="0"/>
        <v>10.6</v>
      </c>
    </row>
    <row r="32" spans="1:8" s="134" customFormat="1" ht="12.75" x14ac:dyDescent="0.2">
      <c r="A32" s="134" t="s">
        <v>60</v>
      </c>
      <c r="B32" s="575">
        <v>28</v>
      </c>
      <c r="C32" s="575">
        <v>22</v>
      </c>
      <c r="D32" s="575">
        <v>20</v>
      </c>
      <c r="E32" s="575">
        <v>25</v>
      </c>
      <c r="F32" s="575">
        <v>24</v>
      </c>
      <c r="H32" s="782">
        <f t="shared" si="0"/>
        <v>23.8</v>
      </c>
    </row>
    <row r="33" spans="1:10" s="134" customFormat="1" ht="12.75" x14ac:dyDescent="0.2">
      <c r="A33" s="134" t="s">
        <v>59</v>
      </c>
      <c r="B33" s="575">
        <v>0</v>
      </c>
      <c r="C33" s="575">
        <v>0</v>
      </c>
      <c r="D33" s="575">
        <v>0</v>
      </c>
      <c r="E33" s="575">
        <v>0</v>
      </c>
      <c r="F33" s="575">
        <v>1</v>
      </c>
      <c r="H33" s="782">
        <f t="shared" si="0"/>
        <v>0.2</v>
      </c>
    </row>
    <row r="34" spans="1:10" s="134" customFormat="1" ht="12.75" x14ac:dyDescent="0.2">
      <c r="A34" s="134" t="s">
        <v>58</v>
      </c>
      <c r="B34" s="575">
        <v>4</v>
      </c>
      <c r="C34" s="575">
        <v>5</v>
      </c>
      <c r="D34" s="575">
        <v>4</v>
      </c>
      <c r="E34" s="575">
        <v>7</v>
      </c>
      <c r="F34" s="575">
        <v>8</v>
      </c>
      <c r="H34" s="782">
        <f t="shared" si="0"/>
        <v>5.6</v>
      </c>
    </row>
    <row r="35" spans="1:10" s="134" customFormat="1" ht="12.75" x14ac:dyDescent="0.2">
      <c r="A35" s="134" t="s">
        <v>57</v>
      </c>
      <c r="B35" s="575">
        <v>9</v>
      </c>
      <c r="C35" s="575">
        <v>11</v>
      </c>
      <c r="D35" s="575">
        <v>14</v>
      </c>
      <c r="E35" s="575">
        <v>10</v>
      </c>
      <c r="F35" s="575">
        <v>17</v>
      </c>
      <c r="H35" s="782">
        <f t="shared" si="0"/>
        <v>12.2</v>
      </c>
    </row>
    <row r="36" spans="1:10" s="134" customFormat="1" ht="12.75" x14ac:dyDescent="0.2">
      <c r="A36" s="134" t="s">
        <v>56</v>
      </c>
      <c r="B36" s="575">
        <v>0</v>
      </c>
      <c r="C36" s="575">
        <v>2</v>
      </c>
      <c r="D36" s="575">
        <v>2</v>
      </c>
      <c r="E36" s="575">
        <v>7</v>
      </c>
      <c r="F36" s="575">
        <v>2</v>
      </c>
      <c r="H36" s="782">
        <f t="shared" si="0"/>
        <v>2.6</v>
      </c>
    </row>
    <row r="37" spans="1:10" s="134" customFormat="1" ht="12.75" x14ac:dyDescent="0.2">
      <c r="A37" s="134" t="s">
        <v>55</v>
      </c>
      <c r="B37" s="575">
        <v>1</v>
      </c>
      <c r="C37" s="575">
        <v>0</v>
      </c>
      <c r="D37" s="575">
        <v>0</v>
      </c>
      <c r="E37" s="575">
        <v>1</v>
      </c>
      <c r="F37" s="575">
        <v>2</v>
      </c>
      <c r="H37" s="782">
        <f t="shared" si="0"/>
        <v>0.8</v>
      </c>
    </row>
    <row r="38" spans="1:10" s="134" customFormat="1" ht="12.75" x14ac:dyDescent="0.2">
      <c r="A38" s="134" t="s">
        <v>54</v>
      </c>
      <c r="B38" s="575">
        <v>7</v>
      </c>
      <c r="C38" s="575">
        <v>7</v>
      </c>
      <c r="D38" s="575">
        <v>3</v>
      </c>
      <c r="E38" s="575">
        <v>5</v>
      </c>
      <c r="F38" s="575">
        <v>5</v>
      </c>
      <c r="H38" s="782">
        <f t="shared" si="0"/>
        <v>5.4</v>
      </c>
    </row>
    <row r="39" spans="1:10" s="134" customFormat="1" ht="12.75" x14ac:dyDescent="0.2">
      <c r="A39" s="134" t="s">
        <v>53</v>
      </c>
      <c r="B39" s="575">
        <v>14</v>
      </c>
      <c r="C39" s="575">
        <v>8</v>
      </c>
      <c r="D39" s="575">
        <v>17</v>
      </c>
      <c r="E39" s="575">
        <v>16</v>
      </c>
      <c r="F39" s="575">
        <v>22</v>
      </c>
      <c r="H39" s="782">
        <f t="shared" si="0"/>
        <v>15.4</v>
      </c>
    </row>
    <row r="40" spans="1:10" s="134" customFormat="1" ht="12.75" x14ac:dyDescent="0.2">
      <c r="A40" s="134" t="s">
        <v>52</v>
      </c>
      <c r="B40" s="575">
        <v>9</v>
      </c>
      <c r="C40" s="575">
        <v>4</v>
      </c>
      <c r="D40" s="575">
        <v>4</v>
      </c>
      <c r="E40" s="575">
        <v>3</v>
      </c>
      <c r="F40" s="575">
        <v>7</v>
      </c>
      <c r="H40" s="782">
        <f t="shared" si="0"/>
        <v>5.4</v>
      </c>
    </row>
    <row r="41" spans="1:10" s="134" customFormat="1" ht="12.75" x14ac:dyDescent="0.2">
      <c r="A41" s="134" t="s">
        <v>51</v>
      </c>
      <c r="B41" s="575">
        <v>13</v>
      </c>
      <c r="C41" s="575">
        <v>6</v>
      </c>
      <c r="D41" s="575">
        <v>8</v>
      </c>
      <c r="E41" s="575">
        <v>15</v>
      </c>
      <c r="F41" s="575">
        <v>12</v>
      </c>
      <c r="H41" s="782">
        <f t="shared" si="0"/>
        <v>10.8</v>
      </c>
    </row>
    <row r="42" spans="1:10" s="134" customFormat="1" ht="12.75" x14ac:dyDescent="0.2">
      <c r="A42" s="134" t="s">
        <v>50</v>
      </c>
      <c r="B42" s="575">
        <v>4</v>
      </c>
      <c r="C42" s="575">
        <v>7</v>
      </c>
      <c r="D42" s="575">
        <v>12</v>
      </c>
      <c r="E42" s="575">
        <v>7</v>
      </c>
      <c r="F42" s="575">
        <v>7</v>
      </c>
      <c r="H42" s="782">
        <f t="shared" si="0"/>
        <v>7.4</v>
      </c>
    </row>
    <row r="43" spans="1:10" s="134" customFormat="1" ht="12.75" x14ac:dyDescent="0.2">
      <c r="H43" s="307"/>
    </row>
    <row r="44" spans="1:10" s="134" customFormat="1" ht="12.75" x14ac:dyDescent="0.2">
      <c r="A44" s="1114" t="s">
        <v>343</v>
      </c>
      <c r="B44" s="1114"/>
      <c r="C44" s="1114"/>
      <c r="D44" s="1114"/>
      <c r="E44" s="1114"/>
      <c r="F44" s="1114"/>
      <c r="G44" s="1114"/>
      <c r="H44" s="1114"/>
      <c r="I44" s="1114"/>
      <c r="J44" s="1114"/>
    </row>
    <row r="45" spans="1:10" s="134" customFormat="1" ht="12.75" x14ac:dyDescent="0.2">
      <c r="H45" s="307"/>
    </row>
    <row r="46" spans="1:10" s="134" customFormat="1" ht="12.75" x14ac:dyDescent="0.2">
      <c r="A46" s="134" t="s">
        <v>21</v>
      </c>
      <c r="H46" s="782">
        <f>H19+H31+H38</f>
        <v>22.4</v>
      </c>
    </row>
    <row r="47" spans="1:10" s="134" customFormat="1" ht="12.75" x14ac:dyDescent="0.2">
      <c r="A47" s="134" t="s">
        <v>22</v>
      </c>
      <c r="H47" s="782">
        <f>H36</f>
        <v>2.6</v>
      </c>
    </row>
    <row r="48" spans="1:10" s="134" customFormat="1" ht="12.75" x14ac:dyDescent="0.2">
      <c r="A48" s="134" t="s">
        <v>23</v>
      </c>
      <c r="H48" s="782">
        <f>H17</f>
        <v>7.4</v>
      </c>
    </row>
    <row r="49" spans="1:8" s="134" customFormat="1" ht="12.75" x14ac:dyDescent="0.2">
      <c r="A49" s="134" t="s">
        <v>24</v>
      </c>
      <c r="H49" s="782">
        <f>H24</f>
        <v>16.2</v>
      </c>
    </row>
    <row r="50" spans="1:8" s="134" customFormat="1" ht="12.75" x14ac:dyDescent="0.2">
      <c r="A50" s="134" t="s">
        <v>25</v>
      </c>
      <c r="H50" s="782">
        <f>H16+H23+H40</f>
        <v>18</v>
      </c>
    </row>
    <row r="51" spans="1:8" s="134" customFormat="1" ht="12.75" x14ac:dyDescent="0.2">
      <c r="A51" s="134" t="s">
        <v>26</v>
      </c>
      <c r="H51" s="782">
        <f>H11+H12+H29</f>
        <v>38.6</v>
      </c>
    </row>
    <row r="52" spans="1:8" s="134" customFormat="1" ht="12.75" x14ac:dyDescent="0.2">
      <c r="A52" s="134" t="s">
        <v>90</v>
      </c>
      <c r="H52" s="782">
        <f>H20+H22+H25+H27+H35+H41</f>
        <v>137</v>
      </c>
    </row>
    <row r="53" spans="1:8" s="134" customFormat="1" ht="12.75" x14ac:dyDescent="0.2">
      <c r="A53" s="134" t="s">
        <v>284</v>
      </c>
      <c r="H53" s="782">
        <f>H26+H14</f>
        <v>12</v>
      </c>
    </row>
    <row r="54" spans="1:8" s="134" customFormat="1" ht="12.75" x14ac:dyDescent="0.2">
      <c r="A54" s="134" t="s">
        <v>27</v>
      </c>
      <c r="H54" s="782">
        <f>H32+H39</f>
        <v>39.200000000000003</v>
      </c>
    </row>
    <row r="55" spans="1:8" s="134" customFormat="1" ht="12.75" x14ac:dyDescent="0.2">
      <c r="A55" s="134" t="s">
        <v>28</v>
      </c>
      <c r="H55" s="782">
        <f>H21+H15+H28+H42</f>
        <v>43.800000000000004</v>
      </c>
    </row>
    <row r="56" spans="1:8" s="134" customFormat="1" ht="12.75" x14ac:dyDescent="0.2">
      <c r="A56" s="134" t="s">
        <v>29</v>
      </c>
      <c r="H56" s="782">
        <f>H33</f>
        <v>0.2</v>
      </c>
    </row>
    <row r="57" spans="1:8" s="134" customFormat="1" ht="12.75" x14ac:dyDescent="0.2">
      <c r="A57" s="134" t="s">
        <v>30</v>
      </c>
      <c r="H57" s="782">
        <f>H37</f>
        <v>0.8</v>
      </c>
    </row>
    <row r="58" spans="1:8" s="134" customFormat="1" ht="12.75" x14ac:dyDescent="0.2">
      <c r="A58" s="134" t="s">
        <v>31</v>
      </c>
      <c r="H58" s="782">
        <f>H13+H18+H34</f>
        <v>23.4</v>
      </c>
    </row>
    <row r="59" spans="1:8" s="134" customFormat="1" ht="12.75" x14ac:dyDescent="0.2">
      <c r="A59" s="134" t="s">
        <v>32</v>
      </c>
      <c r="H59" s="782">
        <f>H30</f>
        <v>0.8</v>
      </c>
    </row>
    <row r="60" spans="1:8" s="134" customFormat="1" ht="12.75" x14ac:dyDescent="0.2">
      <c r="A60" s="134" t="s">
        <v>285</v>
      </c>
      <c r="H60" s="782">
        <f>SUM(H46:H59)</f>
        <v>362.4</v>
      </c>
    </row>
    <row r="62" spans="1:8" x14ac:dyDescent="0.2">
      <c r="A62" s="387" t="s">
        <v>433</v>
      </c>
      <c r="B62" s="210"/>
      <c r="C62" s="210"/>
    </row>
  </sheetData>
  <mergeCells count="4">
    <mergeCell ref="A1:E1"/>
    <mergeCell ref="A44:J44"/>
    <mergeCell ref="K1:M1"/>
    <mergeCell ref="A3:I4"/>
  </mergeCells>
  <hyperlinks>
    <hyperlink ref="K1:M1" location="Contents!A1" display="Back to contents"/>
  </hyperlinks>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4"/>
  <sheetViews>
    <sheetView showGridLines="0" workbookViewId="0">
      <selection sqref="A1:N1"/>
    </sheetView>
  </sheetViews>
  <sheetFormatPr defaultColWidth="9.1640625" defaultRowHeight="11.25" customHeight="1" x14ac:dyDescent="0.2"/>
  <cols>
    <col min="1" max="1" width="22.33203125" style="2" customWidth="1"/>
    <col min="2" max="2" width="18.1640625" style="2" customWidth="1"/>
    <col min="3" max="3" width="18.6640625" style="2" customWidth="1"/>
    <col min="4" max="4" width="14.33203125" style="2" customWidth="1"/>
    <col min="5" max="5" width="17.83203125" style="2" customWidth="1"/>
    <col min="6" max="6" width="14.5" style="2" customWidth="1"/>
    <col min="7" max="7" width="16.6640625" style="3" customWidth="1"/>
    <col min="8" max="8" width="3.83203125" style="3" customWidth="1"/>
    <col min="9" max="9" width="27" style="2" customWidth="1"/>
    <col min="10" max="16384" width="9.1640625" style="2"/>
  </cols>
  <sheetData>
    <row r="1" spans="1:11" s="1" customFormat="1" ht="18" customHeight="1" x14ac:dyDescent="0.25">
      <c r="A1" s="853" t="s">
        <v>434</v>
      </c>
      <c r="B1" s="853"/>
      <c r="C1" s="853"/>
      <c r="D1" s="853"/>
      <c r="E1" s="853"/>
      <c r="F1" s="853"/>
      <c r="G1" s="853"/>
      <c r="H1" s="357"/>
      <c r="I1" s="852" t="s">
        <v>350</v>
      </c>
      <c r="J1" s="852"/>
      <c r="K1" s="852"/>
    </row>
    <row r="2" spans="1:11" s="1" customFormat="1" ht="14.25" customHeight="1" x14ac:dyDescent="0.25">
      <c r="A2" s="6"/>
      <c r="B2" s="5"/>
      <c r="C2" s="7"/>
      <c r="D2" s="5"/>
      <c r="E2" s="5"/>
      <c r="F2" s="5"/>
      <c r="G2" s="8"/>
      <c r="H2" s="8"/>
    </row>
    <row r="3" spans="1:11" s="1" customFormat="1" ht="14.25" customHeight="1" x14ac:dyDescent="0.25">
      <c r="A3" s="857" t="s">
        <v>18</v>
      </c>
      <c r="B3" s="860" t="s">
        <v>195</v>
      </c>
      <c r="C3" s="854" t="s">
        <v>168</v>
      </c>
      <c r="D3" s="854"/>
      <c r="E3" s="854"/>
      <c r="F3" s="854"/>
      <c r="G3" s="854"/>
      <c r="H3" s="334"/>
    </row>
    <row r="4" spans="1:11" s="1" customFormat="1" ht="14.25" customHeight="1" x14ac:dyDescent="0.25">
      <c r="A4" s="858"/>
      <c r="B4" s="861"/>
      <c r="C4" s="865" t="s">
        <v>38</v>
      </c>
      <c r="D4" s="855" t="s">
        <v>196</v>
      </c>
      <c r="E4" s="855" t="s">
        <v>197</v>
      </c>
      <c r="F4" s="855" t="s">
        <v>198</v>
      </c>
      <c r="G4" s="855" t="s">
        <v>199</v>
      </c>
      <c r="H4" s="382"/>
    </row>
    <row r="5" spans="1:11" s="1" customFormat="1" ht="12.75" customHeight="1" x14ac:dyDescent="0.25">
      <c r="A5" s="858"/>
      <c r="B5" s="861"/>
      <c r="C5" s="866"/>
      <c r="D5" s="856"/>
      <c r="E5" s="856"/>
      <c r="F5" s="856"/>
      <c r="G5" s="856"/>
      <c r="H5" s="359"/>
    </row>
    <row r="6" spans="1:11" s="1" customFormat="1" ht="14.25" customHeight="1" x14ac:dyDescent="0.25">
      <c r="A6" s="859"/>
      <c r="B6" s="862"/>
      <c r="C6" s="335" t="s">
        <v>42</v>
      </c>
      <c r="D6" s="335" t="s">
        <v>39</v>
      </c>
      <c r="E6" s="335" t="s">
        <v>40</v>
      </c>
      <c r="F6" s="335" t="s">
        <v>47</v>
      </c>
      <c r="G6" s="336" t="s">
        <v>41</v>
      </c>
      <c r="H6" s="381"/>
    </row>
    <row r="7" spans="1:11" s="1" customFormat="1" ht="14.25" customHeight="1" x14ac:dyDescent="0.25">
      <c r="A7" s="68" t="s">
        <v>102</v>
      </c>
      <c r="B7" s="58"/>
      <c r="C7" s="58"/>
      <c r="D7" s="58"/>
      <c r="E7" s="58"/>
      <c r="F7" s="58"/>
      <c r="G7" s="58"/>
      <c r="H7" s="58"/>
    </row>
    <row r="8" spans="1:11" s="1" customFormat="1" ht="14.25" customHeight="1" x14ac:dyDescent="0.25">
      <c r="A8" s="24" t="s">
        <v>169</v>
      </c>
      <c r="B8" s="58">
        <f t="shared" ref="B8:G8" si="0">AVERAGE(B11:B15)</f>
        <v>260</v>
      </c>
      <c r="C8" s="58">
        <f t="shared" si="0"/>
        <v>188.6</v>
      </c>
      <c r="D8" s="58">
        <f t="shared" si="0"/>
        <v>12.6</v>
      </c>
      <c r="E8" s="58">
        <f t="shared" si="0"/>
        <v>33.6</v>
      </c>
      <c r="F8" s="58">
        <f t="shared" si="0"/>
        <v>0.2</v>
      </c>
      <c r="G8" s="58">
        <f t="shared" si="0"/>
        <v>25</v>
      </c>
      <c r="H8" s="58"/>
    </row>
    <row r="9" spans="1:11" s="1" customFormat="1" ht="14.25" customHeight="1" x14ac:dyDescent="0.25">
      <c r="A9" s="198" t="s">
        <v>435</v>
      </c>
      <c r="B9" s="640">
        <f>AVERAGE(B17:B21)</f>
        <v>362.4</v>
      </c>
      <c r="C9" s="640">
        <f t="shared" ref="C9:G9" si="1">AVERAGE(C17:C21)</f>
        <v>242.4</v>
      </c>
      <c r="D9" s="640">
        <f t="shared" si="1"/>
        <v>29.2</v>
      </c>
      <c r="E9" s="640">
        <f t="shared" si="1"/>
        <v>37</v>
      </c>
      <c r="F9" s="640">
        <f t="shared" si="1"/>
        <v>0</v>
      </c>
      <c r="G9" s="640">
        <f t="shared" si="1"/>
        <v>53.8</v>
      </c>
      <c r="H9" s="58"/>
    </row>
    <row r="10" spans="1:11" s="1" customFormat="1" ht="12" customHeight="1" x14ac:dyDescent="0.25">
      <c r="A10" s="57"/>
      <c r="B10" s="58"/>
      <c r="C10" s="58"/>
      <c r="D10" s="58"/>
      <c r="E10" s="58"/>
      <c r="F10" s="58"/>
      <c r="G10" s="58"/>
      <c r="H10" s="58"/>
    </row>
    <row r="11" spans="1:11" s="22" customFormat="1" ht="14.25" customHeight="1" x14ac:dyDescent="0.2">
      <c r="A11" s="59" t="s">
        <v>19</v>
      </c>
      <c r="B11" s="60">
        <v>244</v>
      </c>
      <c r="C11" s="60">
        <v>175</v>
      </c>
      <c r="D11" s="60">
        <v>10</v>
      </c>
      <c r="E11" s="60">
        <v>41</v>
      </c>
      <c r="F11" s="60">
        <v>0</v>
      </c>
      <c r="G11" s="60">
        <v>18</v>
      </c>
      <c r="H11" s="60"/>
    </row>
    <row r="12" spans="1:11" s="22" customFormat="1" ht="14.25" customHeight="1" x14ac:dyDescent="0.2">
      <c r="A12" s="59">
        <v>1997</v>
      </c>
      <c r="B12" s="60">
        <v>224</v>
      </c>
      <c r="C12" s="60">
        <v>142</v>
      </c>
      <c r="D12" s="60">
        <v>14</v>
      </c>
      <c r="E12" s="60">
        <v>42</v>
      </c>
      <c r="F12" s="60">
        <v>0</v>
      </c>
      <c r="G12" s="60">
        <v>26</v>
      </c>
      <c r="H12" s="60"/>
    </row>
    <row r="13" spans="1:11" s="22" customFormat="1" ht="14.25" customHeight="1" x14ac:dyDescent="0.2">
      <c r="A13" s="59">
        <v>1998</v>
      </c>
      <c r="B13" s="60">
        <v>249</v>
      </c>
      <c r="C13" s="60">
        <v>179</v>
      </c>
      <c r="D13" s="60">
        <v>16</v>
      </c>
      <c r="E13" s="60">
        <v>32</v>
      </c>
      <c r="F13" s="60">
        <v>0</v>
      </c>
      <c r="G13" s="60">
        <v>22</v>
      </c>
      <c r="H13" s="60"/>
    </row>
    <row r="14" spans="1:11" s="22" customFormat="1" ht="14.25" customHeight="1" x14ac:dyDescent="0.2">
      <c r="A14" s="59">
        <v>1999</v>
      </c>
      <c r="B14" s="60">
        <v>291</v>
      </c>
      <c r="C14" s="60">
        <v>227</v>
      </c>
      <c r="D14" s="60">
        <v>12</v>
      </c>
      <c r="E14" s="60">
        <v>19</v>
      </c>
      <c r="F14" s="60">
        <v>1</v>
      </c>
      <c r="G14" s="60">
        <v>32</v>
      </c>
      <c r="H14" s="60"/>
    </row>
    <row r="15" spans="1:11" s="22" customFormat="1" ht="14.25" customHeight="1" x14ac:dyDescent="0.2">
      <c r="A15" s="59">
        <v>2000</v>
      </c>
      <c r="B15" s="60">
        <v>292</v>
      </c>
      <c r="C15" s="60">
        <v>220</v>
      </c>
      <c r="D15" s="60">
        <v>11</v>
      </c>
      <c r="E15" s="60">
        <v>34</v>
      </c>
      <c r="F15" s="60">
        <v>0</v>
      </c>
      <c r="G15" s="60">
        <v>27</v>
      </c>
      <c r="H15" s="60"/>
    </row>
    <row r="16" spans="1:11" s="22" customFormat="1" ht="14.25" customHeight="1" x14ac:dyDescent="0.2">
      <c r="A16" s="59">
        <v>2001</v>
      </c>
      <c r="B16" s="60">
        <v>332</v>
      </c>
      <c r="C16" s="60">
        <v>227</v>
      </c>
      <c r="D16" s="60">
        <v>19</v>
      </c>
      <c r="E16" s="60">
        <v>34</v>
      </c>
      <c r="F16" s="60">
        <v>0</v>
      </c>
      <c r="G16" s="60">
        <v>52</v>
      </c>
      <c r="H16" s="60"/>
    </row>
    <row r="17" spans="1:8" s="22" customFormat="1" ht="14.25" customHeight="1" x14ac:dyDescent="0.2">
      <c r="A17" s="59">
        <v>2002</v>
      </c>
      <c r="B17" s="60">
        <v>382</v>
      </c>
      <c r="C17" s="60">
        <v>280</v>
      </c>
      <c r="D17" s="60">
        <v>17</v>
      </c>
      <c r="E17" s="60">
        <v>30</v>
      </c>
      <c r="F17" s="60">
        <v>0</v>
      </c>
      <c r="G17" s="60">
        <v>55</v>
      </c>
      <c r="H17" s="60"/>
    </row>
    <row r="18" spans="1:8" s="22" customFormat="1" ht="14.25" customHeight="1" x14ac:dyDescent="0.2">
      <c r="A18" s="59">
        <v>2003</v>
      </c>
      <c r="B18" s="60">
        <v>317</v>
      </c>
      <c r="C18" s="60">
        <v>216</v>
      </c>
      <c r="D18" s="60">
        <v>15</v>
      </c>
      <c r="E18" s="60">
        <v>40</v>
      </c>
      <c r="F18" s="60">
        <v>0</v>
      </c>
      <c r="G18" s="60">
        <v>46</v>
      </c>
      <c r="H18" s="60"/>
    </row>
    <row r="19" spans="1:8" s="22" customFormat="1" ht="14.25" customHeight="1" x14ac:dyDescent="0.2">
      <c r="A19" s="59">
        <v>2004</v>
      </c>
      <c r="B19" s="60">
        <v>356</v>
      </c>
      <c r="C19" s="60">
        <v>232</v>
      </c>
      <c r="D19" s="60">
        <v>32</v>
      </c>
      <c r="E19" s="60">
        <v>32</v>
      </c>
      <c r="F19" s="60">
        <v>0</v>
      </c>
      <c r="G19" s="60">
        <v>60</v>
      </c>
      <c r="H19" s="60"/>
    </row>
    <row r="20" spans="1:8" s="22" customFormat="1" ht="14.25" customHeight="1" x14ac:dyDescent="0.2">
      <c r="A20" s="59">
        <v>2005</v>
      </c>
      <c r="B20" s="60">
        <v>336</v>
      </c>
      <c r="C20" s="60">
        <v>204</v>
      </c>
      <c r="D20" s="60">
        <v>31</v>
      </c>
      <c r="E20" s="60">
        <v>43</v>
      </c>
      <c r="F20" s="60">
        <v>0</v>
      </c>
      <c r="G20" s="60">
        <v>58</v>
      </c>
      <c r="H20" s="60"/>
    </row>
    <row r="21" spans="1:8" ht="14.25" customHeight="1" x14ac:dyDescent="0.2">
      <c r="A21" s="59">
        <v>2006</v>
      </c>
      <c r="B21" s="60">
        <v>421</v>
      </c>
      <c r="C21" s="60">
        <v>280</v>
      </c>
      <c r="D21" s="60">
        <v>51</v>
      </c>
      <c r="E21" s="60">
        <v>40</v>
      </c>
      <c r="F21" s="60">
        <v>0</v>
      </c>
      <c r="G21" s="60">
        <v>50</v>
      </c>
      <c r="H21" s="60"/>
    </row>
    <row r="22" spans="1:8" ht="14.25" customHeight="1" x14ac:dyDescent="0.2">
      <c r="A22" s="59">
        <v>2007</v>
      </c>
      <c r="B22" s="61">
        <v>455</v>
      </c>
      <c r="C22" s="61">
        <v>299</v>
      </c>
      <c r="D22" s="61">
        <v>39</v>
      </c>
      <c r="E22" s="61">
        <v>27</v>
      </c>
      <c r="F22" s="61">
        <v>0</v>
      </c>
      <c r="G22" s="61">
        <v>90</v>
      </c>
      <c r="H22" s="61"/>
    </row>
    <row r="23" spans="1:8" ht="14.25" customHeight="1" x14ac:dyDescent="0.2">
      <c r="A23" s="59">
        <v>2008</v>
      </c>
      <c r="B23" s="61">
        <v>574</v>
      </c>
      <c r="C23" s="61">
        <v>370</v>
      </c>
      <c r="D23" s="61">
        <v>59</v>
      </c>
      <c r="E23" s="61">
        <v>34</v>
      </c>
      <c r="F23" s="61">
        <v>0</v>
      </c>
      <c r="G23" s="61">
        <v>111</v>
      </c>
      <c r="H23" s="61"/>
    </row>
    <row r="24" spans="1:8" ht="14.25" customHeight="1" x14ac:dyDescent="0.2">
      <c r="A24" s="59">
        <v>2009</v>
      </c>
      <c r="B24" s="61">
        <v>545</v>
      </c>
      <c r="C24" s="61">
        <v>380</v>
      </c>
      <c r="D24" s="61">
        <v>60</v>
      </c>
      <c r="E24" s="61">
        <v>34</v>
      </c>
      <c r="F24" s="61">
        <v>0</v>
      </c>
      <c r="G24" s="61">
        <v>71</v>
      </c>
      <c r="H24" s="61"/>
    </row>
    <row r="25" spans="1:8" ht="14.25" customHeight="1" x14ac:dyDescent="0.2">
      <c r="A25" s="59">
        <v>2010</v>
      </c>
      <c r="B25" s="61">
        <v>485</v>
      </c>
      <c r="C25" s="61">
        <v>312</v>
      </c>
      <c r="D25" s="61">
        <v>67</v>
      </c>
      <c r="E25" s="61">
        <v>28</v>
      </c>
      <c r="F25" s="61">
        <v>0</v>
      </c>
      <c r="G25" s="61">
        <v>78</v>
      </c>
      <c r="H25" s="61"/>
    </row>
    <row r="26" spans="1:8" ht="14.25" customHeight="1" x14ac:dyDescent="0.2">
      <c r="A26" s="62" t="s">
        <v>167</v>
      </c>
      <c r="B26" s="61">
        <v>584</v>
      </c>
      <c r="C26" s="61">
        <v>417</v>
      </c>
      <c r="D26" s="61">
        <v>56</v>
      </c>
      <c r="E26" s="61">
        <v>36</v>
      </c>
      <c r="F26" s="61">
        <v>0</v>
      </c>
      <c r="G26" s="61">
        <v>75</v>
      </c>
      <c r="H26" s="61"/>
    </row>
    <row r="27" spans="1:8" ht="14.25" customHeight="1" x14ac:dyDescent="0.2">
      <c r="A27" s="62" t="s">
        <v>242</v>
      </c>
      <c r="B27" s="61">
        <v>581</v>
      </c>
      <c r="C27" s="61">
        <v>381</v>
      </c>
      <c r="D27" s="61">
        <v>72</v>
      </c>
      <c r="E27" s="61">
        <v>65</v>
      </c>
      <c r="F27" s="61">
        <v>0</v>
      </c>
      <c r="G27" s="61">
        <v>63</v>
      </c>
      <c r="H27" s="61"/>
    </row>
    <row r="28" spans="1:8" ht="14.25" customHeight="1" x14ac:dyDescent="0.2">
      <c r="A28" s="62" t="s">
        <v>262</v>
      </c>
      <c r="B28" s="61">
        <v>527</v>
      </c>
      <c r="C28" s="61">
        <v>359</v>
      </c>
      <c r="D28" s="61">
        <v>74</v>
      </c>
      <c r="E28" s="61">
        <v>50</v>
      </c>
      <c r="F28" s="61">
        <v>1</v>
      </c>
      <c r="G28" s="61">
        <v>43</v>
      </c>
      <c r="H28" s="61"/>
    </row>
    <row r="29" spans="1:8" ht="14.25" customHeight="1" x14ac:dyDescent="0.2">
      <c r="A29" s="62" t="s">
        <v>373</v>
      </c>
      <c r="B29" s="61">
        <v>614</v>
      </c>
      <c r="C29" s="61">
        <v>429</v>
      </c>
      <c r="D29" s="61">
        <v>109</v>
      </c>
      <c r="E29" s="61">
        <v>45</v>
      </c>
      <c r="F29" s="61">
        <v>0</v>
      </c>
      <c r="G29" s="61">
        <v>31</v>
      </c>
      <c r="H29" s="61"/>
    </row>
    <row r="30" spans="1:8" ht="14.25" customHeight="1" x14ac:dyDescent="0.2">
      <c r="A30" s="62" t="s">
        <v>416</v>
      </c>
      <c r="B30" s="61">
        <v>706</v>
      </c>
      <c r="C30" s="61">
        <v>495</v>
      </c>
      <c r="D30" s="61">
        <v>123</v>
      </c>
      <c r="E30" s="61">
        <v>54</v>
      </c>
      <c r="F30" s="61">
        <v>0</v>
      </c>
      <c r="G30" s="61">
        <v>34</v>
      </c>
      <c r="H30" s="61"/>
    </row>
    <row r="31" spans="1:8" ht="14.25" customHeight="1" x14ac:dyDescent="0.2">
      <c r="A31" s="62" t="s">
        <v>436</v>
      </c>
      <c r="B31" s="61">
        <v>867</v>
      </c>
      <c r="C31" s="61">
        <v>663</v>
      </c>
      <c r="D31" s="61">
        <v>129</v>
      </c>
      <c r="E31" s="61">
        <v>48</v>
      </c>
      <c r="F31" s="61">
        <v>0</v>
      </c>
      <c r="G31" s="61">
        <v>27</v>
      </c>
      <c r="H31" s="61"/>
    </row>
    <row r="32" spans="1:8" ht="32.25" customHeight="1" x14ac:dyDescent="0.2">
      <c r="A32" s="63" t="s">
        <v>437</v>
      </c>
      <c r="B32" s="61">
        <f>AVERAGE(B27:B31)</f>
        <v>659</v>
      </c>
      <c r="C32" s="61">
        <f t="shared" ref="C32:G32" si="2">AVERAGE(C27:C31)</f>
        <v>465.4</v>
      </c>
      <c r="D32" s="61">
        <f t="shared" si="2"/>
        <v>101.4</v>
      </c>
      <c r="E32" s="61">
        <f t="shared" si="2"/>
        <v>52.4</v>
      </c>
      <c r="F32" s="61">
        <f t="shared" si="2"/>
        <v>0.2</v>
      </c>
      <c r="G32" s="61">
        <f t="shared" si="2"/>
        <v>39.6</v>
      </c>
      <c r="H32" s="61"/>
    </row>
    <row r="33" spans="1:8" ht="15.75" customHeight="1" x14ac:dyDescent="0.2">
      <c r="A33" s="64"/>
      <c r="B33" s="61"/>
      <c r="C33" s="61"/>
      <c r="D33" s="61"/>
      <c r="E33" s="61"/>
      <c r="F33" s="61"/>
      <c r="G33" s="61"/>
      <c r="H33" s="61"/>
    </row>
    <row r="34" spans="1:8" ht="14.25" customHeight="1" x14ac:dyDescent="0.2">
      <c r="A34" s="65" t="s">
        <v>162</v>
      </c>
      <c r="B34" s="61"/>
      <c r="C34" s="61"/>
      <c r="D34" s="61"/>
      <c r="E34" s="61"/>
      <c r="F34" s="61"/>
      <c r="G34" s="61"/>
      <c r="H34" s="61"/>
    </row>
    <row r="35" spans="1:8" ht="14.25" customHeight="1" x14ac:dyDescent="0.2">
      <c r="A35" s="64">
        <v>2011</v>
      </c>
      <c r="B35" s="61">
        <v>584</v>
      </c>
      <c r="C35" s="61">
        <v>12</v>
      </c>
      <c r="D35" s="61">
        <v>346</v>
      </c>
      <c r="E35" s="61">
        <v>36</v>
      </c>
      <c r="F35" s="61">
        <v>0</v>
      </c>
      <c r="G35" s="61">
        <v>190</v>
      </c>
      <c r="H35" s="61"/>
    </row>
    <row r="36" spans="1:8" ht="15" customHeight="1" x14ac:dyDescent="0.2">
      <c r="A36" s="64">
        <v>2012</v>
      </c>
      <c r="B36" s="61">
        <v>581</v>
      </c>
      <c r="C36" s="61">
        <v>26</v>
      </c>
      <c r="D36" s="61">
        <v>365</v>
      </c>
      <c r="E36" s="61">
        <v>65</v>
      </c>
      <c r="F36" s="61">
        <v>0</v>
      </c>
      <c r="G36" s="61">
        <v>125</v>
      </c>
      <c r="H36" s="61"/>
    </row>
    <row r="37" spans="1:8" ht="15" customHeight="1" x14ac:dyDescent="0.2">
      <c r="A37" s="64">
        <v>2013</v>
      </c>
      <c r="B37" s="61">
        <v>527</v>
      </c>
      <c r="C37" s="61">
        <v>22</v>
      </c>
      <c r="D37" s="61">
        <v>366</v>
      </c>
      <c r="E37" s="61">
        <v>50</v>
      </c>
      <c r="F37" s="61">
        <v>1</v>
      </c>
      <c r="G37" s="61">
        <v>88</v>
      </c>
      <c r="H37" s="61"/>
    </row>
    <row r="38" spans="1:8" ht="15" customHeight="1" x14ac:dyDescent="0.2">
      <c r="A38" s="64">
        <v>2014</v>
      </c>
      <c r="B38" s="61">
        <v>614</v>
      </c>
      <c r="C38" s="61">
        <v>32</v>
      </c>
      <c r="D38" s="61">
        <v>471</v>
      </c>
      <c r="E38" s="61">
        <v>45</v>
      </c>
      <c r="F38" s="61">
        <v>0</v>
      </c>
      <c r="G38" s="61">
        <v>66</v>
      </c>
      <c r="H38" s="61"/>
    </row>
    <row r="39" spans="1:8" ht="15" customHeight="1" x14ac:dyDescent="0.2">
      <c r="A39" s="64">
        <v>2015</v>
      </c>
      <c r="B39" s="61">
        <v>706</v>
      </c>
      <c r="C39" s="61">
        <v>49</v>
      </c>
      <c r="D39" s="61">
        <v>553</v>
      </c>
      <c r="E39" s="61">
        <v>54</v>
      </c>
      <c r="F39" s="61">
        <v>0</v>
      </c>
      <c r="G39" s="61">
        <v>50</v>
      </c>
      <c r="H39" s="61"/>
    </row>
    <row r="40" spans="1:8" ht="15" customHeight="1" x14ac:dyDescent="0.2">
      <c r="A40" s="64">
        <v>2016</v>
      </c>
      <c r="B40" s="61">
        <v>867</v>
      </c>
      <c r="C40" s="61">
        <v>32</v>
      </c>
      <c r="D40" s="61">
        <v>729</v>
      </c>
      <c r="E40" s="61">
        <v>48</v>
      </c>
      <c r="F40" s="61">
        <v>0</v>
      </c>
      <c r="G40" s="61">
        <v>58</v>
      </c>
      <c r="H40" s="61"/>
    </row>
    <row r="41" spans="1:8" ht="25.5" x14ac:dyDescent="0.2">
      <c r="A41" s="63" t="s">
        <v>438</v>
      </c>
      <c r="B41" s="61">
        <f>AVERAGE(B36:B40)</f>
        <v>659</v>
      </c>
      <c r="C41" s="61">
        <f t="shared" ref="C41:G41" si="3">AVERAGE(C36:C40)</f>
        <v>32.200000000000003</v>
      </c>
      <c r="D41" s="61">
        <f t="shared" si="3"/>
        <v>496.8</v>
      </c>
      <c r="E41" s="61">
        <f t="shared" si="3"/>
        <v>52.4</v>
      </c>
      <c r="F41" s="61">
        <f t="shared" si="3"/>
        <v>0.2</v>
      </c>
      <c r="G41" s="61">
        <f t="shared" si="3"/>
        <v>77.400000000000006</v>
      </c>
      <c r="H41" s="61"/>
    </row>
    <row r="42" spans="1:8" ht="9.75" customHeight="1" x14ac:dyDescent="0.2">
      <c r="A42" s="10"/>
      <c r="B42" s="11"/>
      <c r="C42" s="11"/>
      <c r="D42" s="11"/>
      <c r="E42" s="11"/>
      <c r="F42" s="11"/>
      <c r="G42" s="12"/>
      <c r="H42" s="380"/>
    </row>
    <row r="44" spans="1:8" ht="11.25" customHeight="1" x14ac:dyDescent="0.2">
      <c r="A44" s="66" t="s">
        <v>191</v>
      </c>
    </row>
    <row r="45" spans="1:8" s="34" customFormat="1" ht="10.5" customHeight="1" x14ac:dyDescent="0.2">
      <c r="A45" s="871" t="s">
        <v>974</v>
      </c>
      <c r="B45" s="871"/>
      <c r="C45" s="871"/>
      <c r="D45" s="871"/>
      <c r="E45" s="871"/>
      <c r="F45" s="871"/>
      <c r="G45" s="871"/>
      <c r="H45" s="358"/>
    </row>
    <row r="46" spans="1:8" s="34" customFormat="1" ht="10.5" customHeight="1" x14ac:dyDescent="0.2">
      <c r="A46" s="871"/>
      <c r="B46" s="871"/>
      <c r="C46" s="871"/>
      <c r="D46" s="871"/>
      <c r="E46" s="871"/>
      <c r="F46" s="871"/>
      <c r="G46" s="871"/>
      <c r="H46" s="358"/>
    </row>
    <row r="47" spans="1:8" s="34" customFormat="1" ht="11.25" customHeight="1" x14ac:dyDescent="0.2">
      <c r="A47" s="871"/>
      <c r="B47" s="871"/>
      <c r="C47" s="871"/>
      <c r="D47" s="871"/>
      <c r="E47" s="871"/>
      <c r="F47" s="871"/>
      <c r="G47" s="871"/>
      <c r="H47" s="358"/>
    </row>
    <row r="48" spans="1:8" s="800" customFormat="1" ht="12" customHeight="1" x14ac:dyDescent="0.2">
      <c r="A48" s="871"/>
      <c r="B48" s="871"/>
      <c r="C48" s="871"/>
      <c r="D48" s="871"/>
      <c r="E48" s="871"/>
      <c r="F48" s="871"/>
      <c r="G48" s="871"/>
      <c r="H48" s="560"/>
    </row>
    <row r="49" spans="1:8" s="800" customFormat="1" ht="10.5" customHeight="1" x14ac:dyDescent="0.2">
      <c r="A49" s="871"/>
      <c r="B49" s="871"/>
      <c r="C49" s="871"/>
      <c r="D49" s="871"/>
      <c r="E49" s="871"/>
      <c r="F49" s="871"/>
      <c r="G49" s="871"/>
      <c r="H49" s="560"/>
    </row>
    <row r="50" spans="1:8" s="34" customFormat="1" ht="10.5" customHeight="1" x14ac:dyDescent="0.2">
      <c r="A50" s="867" t="s">
        <v>997</v>
      </c>
      <c r="B50" s="868"/>
      <c r="C50" s="868"/>
      <c r="D50" s="868"/>
      <c r="E50" s="868"/>
      <c r="F50" s="868"/>
      <c r="G50" s="868"/>
      <c r="H50" s="360"/>
    </row>
    <row r="51" spans="1:8" s="34" customFormat="1" ht="10.5" customHeight="1" x14ac:dyDescent="0.2">
      <c r="A51" s="869" t="s">
        <v>998</v>
      </c>
      <c r="B51" s="870"/>
      <c r="C51" s="870"/>
      <c r="D51" s="870"/>
      <c r="E51" s="870"/>
      <c r="F51" s="870"/>
      <c r="G51" s="870"/>
      <c r="H51" s="358"/>
    </row>
    <row r="52" spans="1:8" s="34" customFormat="1" ht="10.5" customHeight="1" x14ac:dyDescent="0.2">
      <c r="A52" s="867" t="s">
        <v>258</v>
      </c>
      <c r="B52" s="868"/>
      <c r="C52" s="868"/>
      <c r="D52" s="868"/>
      <c r="E52" s="868"/>
      <c r="F52" s="868"/>
      <c r="G52" s="868"/>
      <c r="H52" s="360"/>
    </row>
    <row r="53" spans="1:8" s="34" customFormat="1" ht="10.5" customHeight="1" x14ac:dyDescent="0.2">
      <c r="A53" s="67"/>
      <c r="B53" s="67"/>
      <c r="C53" s="67"/>
      <c r="D53" s="67"/>
      <c r="E53" s="67"/>
      <c r="F53" s="67"/>
      <c r="G53" s="67"/>
      <c r="H53" s="360"/>
    </row>
    <row r="54" spans="1:8" ht="10.5" customHeight="1" x14ac:dyDescent="0.2">
      <c r="A54" s="863" t="s">
        <v>433</v>
      </c>
      <c r="B54" s="864"/>
    </row>
  </sheetData>
  <mergeCells count="15">
    <mergeCell ref="A54:B54"/>
    <mergeCell ref="C4:C5"/>
    <mergeCell ref="D4:D5"/>
    <mergeCell ref="A50:G50"/>
    <mergeCell ref="A51:G51"/>
    <mergeCell ref="A52:G52"/>
    <mergeCell ref="A45:G49"/>
    <mergeCell ref="I1:K1"/>
    <mergeCell ref="A1:G1"/>
    <mergeCell ref="C3:G3"/>
    <mergeCell ref="E4:E5"/>
    <mergeCell ref="F4:F5"/>
    <mergeCell ref="G4:G5"/>
    <mergeCell ref="A3:A6"/>
    <mergeCell ref="B3:B6"/>
  </mergeCells>
  <phoneticPr fontId="19" type="noConversion"/>
  <hyperlinks>
    <hyperlink ref="I1:K1" location="Contents!A1" display="Back to contents"/>
  </hyperlinks>
  <printOptions horizontalCentered="1"/>
  <pageMargins left="0.39370078740157483" right="0.39370078740157483" top="0.78740157480314965" bottom="0.78740157480314965" header="0.38" footer="0"/>
  <pageSetup paperSize="9" scale="95" orientation="portrait" r:id="rId1"/>
  <headerFooter alignWithMargins="0"/>
  <ignoredErrors>
    <ignoredError sqref="A11" numberStoredAsText="1"/>
    <ignoredError sqref="B8:G8 B9:G9 B32:G32 B41:G41" formulaRange="1"/>
  </ignoredError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34"/>
    <pageSetUpPr fitToPage="1"/>
  </sheetPr>
  <dimension ref="A1:V85"/>
  <sheetViews>
    <sheetView showGridLines="0" zoomScaleNormal="100" workbookViewId="0">
      <selection sqref="A1:N1"/>
    </sheetView>
  </sheetViews>
  <sheetFormatPr defaultRowHeight="12" x14ac:dyDescent="0.2"/>
  <cols>
    <col min="1" max="1" width="27.6640625" style="40" customWidth="1"/>
    <col min="2" max="2" width="14.1640625" style="41" bestFit="1" customWidth="1"/>
    <col min="3" max="8" width="9.6640625" style="41" bestFit="1" customWidth="1"/>
    <col min="9" max="9" width="9.6640625" style="41" customWidth="1"/>
    <col min="10" max="10" width="9.6640625" style="41" bestFit="1" customWidth="1"/>
    <col min="11" max="11" width="11" style="41" customWidth="1"/>
    <col min="12" max="12" width="9.6640625" style="41" bestFit="1" customWidth="1"/>
    <col min="13" max="13" width="12.5" style="41" customWidth="1"/>
    <col min="14" max="20" width="9.6640625" style="41" bestFit="1" customWidth="1"/>
    <col min="21" max="22" width="9.5" style="41" bestFit="1" customWidth="1"/>
    <col min="23" max="16384" width="9.33203125" style="41"/>
  </cols>
  <sheetData>
    <row r="1" spans="1:15" s="306" customFormat="1" ht="18" customHeight="1" x14ac:dyDescent="0.25">
      <c r="A1" s="1116" t="s">
        <v>482</v>
      </c>
      <c r="B1" s="1116"/>
      <c r="C1" s="1116"/>
      <c r="D1" s="1116"/>
      <c r="E1" s="1116"/>
      <c r="F1" s="1116"/>
      <c r="G1" s="1116"/>
      <c r="H1" s="1116"/>
      <c r="I1" s="1116"/>
      <c r="J1" s="1116"/>
      <c r="K1" s="1116"/>
      <c r="M1" s="852" t="s">
        <v>350</v>
      </c>
      <c r="N1" s="852"/>
      <c r="O1" s="852"/>
    </row>
    <row r="3" spans="1:15" ht="13.5" x14ac:dyDescent="0.2">
      <c r="A3" s="42"/>
      <c r="B3" s="43" t="s">
        <v>105</v>
      </c>
      <c r="D3" s="44"/>
      <c r="E3" s="44"/>
      <c r="F3" s="44"/>
      <c r="G3" s="44"/>
      <c r="H3" s="44"/>
      <c r="I3" s="44" t="s">
        <v>106</v>
      </c>
    </row>
    <row r="4" spans="1:15" ht="27" x14ac:dyDescent="0.2">
      <c r="A4" s="42"/>
      <c r="B4" s="44" t="s">
        <v>107</v>
      </c>
      <c r="C4" s="44" t="s">
        <v>108</v>
      </c>
      <c r="D4" s="44" t="s">
        <v>43</v>
      </c>
      <c r="E4" s="44" t="s">
        <v>44</v>
      </c>
      <c r="F4" s="44" t="s">
        <v>103</v>
      </c>
      <c r="G4" s="44" t="s">
        <v>109</v>
      </c>
      <c r="H4" s="44" t="s">
        <v>110</v>
      </c>
      <c r="I4" s="44"/>
      <c r="K4" s="44" t="s">
        <v>165</v>
      </c>
    </row>
    <row r="5" spans="1:15" ht="15" x14ac:dyDescent="0.2">
      <c r="A5" s="378" t="s">
        <v>106</v>
      </c>
      <c r="B5" s="720">
        <v>1</v>
      </c>
      <c r="C5" s="720">
        <v>196</v>
      </c>
      <c r="D5" s="720">
        <v>828</v>
      </c>
      <c r="E5" s="720">
        <v>1172</v>
      </c>
      <c r="F5" s="720">
        <v>784</v>
      </c>
      <c r="G5" s="720">
        <v>237</v>
      </c>
      <c r="H5" s="720">
        <v>77</v>
      </c>
      <c r="I5" s="720">
        <v>3295</v>
      </c>
      <c r="J5" s="202"/>
      <c r="K5" s="201">
        <f>SUM(C5:G5)</f>
        <v>3217</v>
      </c>
    </row>
    <row r="6" spans="1:15" ht="13.5" x14ac:dyDescent="0.2">
      <c r="A6" s="427" t="s">
        <v>111</v>
      </c>
      <c r="B6" s="721"/>
      <c r="C6" s="721"/>
      <c r="D6" s="722"/>
      <c r="E6" s="722"/>
      <c r="F6" s="722"/>
      <c r="G6" s="722"/>
      <c r="H6" s="722"/>
      <c r="I6" s="722"/>
      <c r="J6" s="202"/>
      <c r="K6" s="201"/>
    </row>
    <row r="7" spans="1:15" ht="15" x14ac:dyDescent="0.2">
      <c r="A7" s="378" t="s">
        <v>112</v>
      </c>
      <c r="B7" s="720">
        <v>0</v>
      </c>
      <c r="C7" s="720">
        <v>12</v>
      </c>
      <c r="D7" s="720">
        <v>74</v>
      </c>
      <c r="E7" s="720">
        <v>100</v>
      </c>
      <c r="F7" s="720">
        <v>53</v>
      </c>
      <c r="G7" s="720">
        <v>11</v>
      </c>
      <c r="H7" s="720">
        <v>0</v>
      </c>
      <c r="I7" s="720">
        <v>250</v>
      </c>
      <c r="J7" s="202"/>
      <c r="K7" s="201">
        <f t="shared" ref="K7:K20" si="0">SUM(C7:G7)</f>
        <v>250</v>
      </c>
    </row>
    <row r="8" spans="1:15" ht="15" x14ac:dyDescent="0.2">
      <c r="A8" s="378" t="s">
        <v>22</v>
      </c>
      <c r="B8" s="720">
        <v>0</v>
      </c>
      <c r="C8" s="720">
        <v>5</v>
      </c>
      <c r="D8" s="720">
        <v>11</v>
      </c>
      <c r="E8" s="720">
        <v>15</v>
      </c>
      <c r="F8" s="720">
        <v>12</v>
      </c>
      <c r="G8" s="720">
        <v>2</v>
      </c>
      <c r="H8" s="720">
        <v>4</v>
      </c>
      <c r="I8" s="720">
        <v>49</v>
      </c>
      <c r="J8" s="202"/>
      <c r="K8" s="201">
        <f t="shared" si="0"/>
        <v>45</v>
      </c>
    </row>
    <row r="9" spans="1:15" ht="15" x14ac:dyDescent="0.2">
      <c r="A9" s="378" t="s">
        <v>113</v>
      </c>
      <c r="B9" s="720">
        <v>0</v>
      </c>
      <c r="C9" s="720">
        <v>5</v>
      </c>
      <c r="D9" s="720">
        <v>17</v>
      </c>
      <c r="E9" s="720">
        <v>19</v>
      </c>
      <c r="F9" s="720">
        <v>11</v>
      </c>
      <c r="G9" s="720">
        <v>5</v>
      </c>
      <c r="H9" s="720">
        <v>0</v>
      </c>
      <c r="I9" s="720">
        <v>57</v>
      </c>
      <c r="J9" s="202"/>
      <c r="K9" s="201">
        <f t="shared" si="0"/>
        <v>57</v>
      </c>
    </row>
    <row r="10" spans="1:15" ht="15" x14ac:dyDescent="0.2">
      <c r="A10" s="378" t="s">
        <v>24</v>
      </c>
      <c r="B10" s="720">
        <v>0</v>
      </c>
      <c r="C10" s="720">
        <v>14</v>
      </c>
      <c r="D10" s="720">
        <v>68</v>
      </c>
      <c r="E10" s="720">
        <v>75</v>
      </c>
      <c r="F10" s="720">
        <v>45</v>
      </c>
      <c r="G10" s="720">
        <v>5</v>
      </c>
      <c r="H10" s="720">
        <v>5</v>
      </c>
      <c r="I10" s="720">
        <v>212</v>
      </c>
      <c r="J10" s="202"/>
      <c r="K10" s="201">
        <f t="shared" si="0"/>
        <v>207</v>
      </c>
    </row>
    <row r="11" spans="1:15" ht="15" x14ac:dyDescent="0.2">
      <c r="A11" s="378" t="s">
        <v>25</v>
      </c>
      <c r="B11" s="720">
        <v>0</v>
      </c>
      <c r="C11" s="720">
        <v>14</v>
      </c>
      <c r="D11" s="720">
        <v>41</v>
      </c>
      <c r="E11" s="720">
        <v>56</v>
      </c>
      <c r="F11" s="720">
        <v>34</v>
      </c>
      <c r="G11" s="720">
        <v>13</v>
      </c>
      <c r="H11" s="720">
        <v>3</v>
      </c>
      <c r="I11" s="720">
        <v>161</v>
      </c>
      <c r="J11" s="202"/>
      <c r="K11" s="201">
        <f t="shared" si="0"/>
        <v>158</v>
      </c>
    </row>
    <row r="12" spans="1:15" ht="15" x14ac:dyDescent="0.2">
      <c r="A12" s="378" t="s">
        <v>26</v>
      </c>
      <c r="B12" s="720">
        <v>0</v>
      </c>
      <c r="C12" s="720">
        <v>18</v>
      </c>
      <c r="D12" s="720">
        <v>56</v>
      </c>
      <c r="E12" s="720">
        <v>91</v>
      </c>
      <c r="F12" s="720">
        <v>62</v>
      </c>
      <c r="G12" s="720">
        <v>17</v>
      </c>
      <c r="H12" s="720">
        <v>10</v>
      </c>
      <c r="I12" s="720">
        <v>254</v>
      </c>
      <c r="J12" s="202"/>
      <c r="K12" s="201">
        <f t="shared" si="0"/>
        <v>244</v>
      </c>
    </row>
    <row r="13" spans="1:15" ht="15" x14ac:dyDescent="0.2">
      <c r="A13" s="378" t="s">
        <v>114</v>
      </c>
      <c r="B13" s="720">
        <v>0</v>
      </c>
      <c r="C13" s="720">
        <v>46</v>
      </c>
      <c r="D13" s="720">
        <v>194</v>
      </c>
      <c r="E13" s="720">
        <v>382</v>
      </c>
      <c r="F13" s="720">
        <v>271</v>
      </c>
      <c r="G13" s="720">
        <v>79</v>
      </c>
      <c r="H13" s="720">
        <v>20</v>
      </c>
      <c r="I13" s="720">
        <v>992</v>
      </c>
      <c r="J13" s="202"/>
      <c r="K13" s="201">
        <f t="shared" si="0"/>
        <v>972</v>
      </c>
    </row>
    <row r="14" spans="1:15" ht="15" x14ac:dyDescent="0.2">
      <c r="A14" s="378" t="s">
        <v>115</v>
      </c>
      <c r="B14" s="720">
        <v>0</v>
      </c>
      <c r="C14" s="720">
        <v>11</v>
      </c>
      <c r="D14" s="720">
        <v>34</v>
      </c>
      <c r="E14" s="720">
        <v>28</v>
      </c>
      <c r="F14" s="720">
        <v>35</v>
      </c>
      <c r="G14" s="720">
        <v>14</v>
      </c>
      <c r="H14" s="720">
        <v>7</v>
      </c>
      <c r="I14" s="720">
        <v>129</v>
      </c>
      <c r="J14" s="202"/>
      <c r="K14" s="201">
        <f t="shared" si="0"/>
        <v>122</v>
      </c>
    </row>
    <row r="15" spans="1:15" ht="15" x14ac:dyDescent="0.2">
      <c r="A15" s="378" t="s">
        <v>27</v>
      </c>
      <c r="B15" s="720">
        <v>0</v>
      </c>
      <c r="C15" s="720">
        <v>28</v>
      </c>
      <c r="D15" s="720">
        <v>118</v>
      </c>
      <c r="E15" s="720">
        <v>140</v>
      </c>
      <c r="F15" s="720">
        <v>75</v>
      </c>
      <c r="G15" s="720">
        <v>29</v>
      </c>
      <c r="H15" s="720">
        <v>5</v>
      </c>
      <c r="I15" s="720">
        <v>395</v>
      </c>
      <c r="J15" s="202"/>
      <c r="K15" s="201">
        <f t="shared" si="0"/>
        <v>390</v>
      </c>
    </row>
    <row r="16" spans="1:15" ht="15" x14ac:dyDescent="0.2">
      <c r="A16" s="378" t="s">
        <v>28</v>
      </c>
      <c r="B16" s="720">
        <v>1</v>
      </c>
      <c r="C16" s="720">
        <v>29</v>
      </c>
      <c r="D16" s="720">
        <v>122</v>
      </c>
      <c r="E16" s="720">
        <v>167</v>
      </c>
      <c r="F16" s="720">
        <v>132</v>
      </c>
      <c r="G16" s="720">
        <v>42</v>
      </c>
      <c r="H16" s="720">
        <v>20</v>
      </c>
      <c r="I16" s="720">
        <v>513</v>
      </c>
      <c r="J16" s="202"/>
      <c r="K16" s="201">
        <f t="shared" si="0"/>
        <v>492</v>
      </c>
    </row>
    <row r="17" spans="1:22" ht="15" x14ac:dyDescent="0.2">
      <c r="A17" s="378" t="s">
        <v>29</v>
      </c>
      <c r="B17" s="720">
        <v>0</v>
      </c>
      <c r="C17" s="720">
        <v>0</v>
      </c>
      <c r="D17" s="720">
        <v>2</v>
      </c>
      <c r="E17" s="720">
        <v>1</v>
      </c>
      <c r="F17" s="720">
        <v>0</v>
      </c>
      <c r="G17" s="720">
        <v>1</v>
      </c>
      <c r="H17" s="720">
        <v>0</v>
      </c>
      <c r="I17" s="720">
        <v>4</v>
      </c>
      <c r="J17" s="202"/>
      <c r="K17" s="201">
        <f t="shared" si="0"/>
        <v>4</v>
      </c>
    </row>
    <row r="18" spans="1:22" ht="15" x14ac:dyDescent="0.2">
      <c r="A18" s="378" t="s">
        <v>30</v>
      </c>
      <c r="B18" s="720">
        <v>0</v>
      </c>
      <c r="C18" s="720">
        <v>0</v>
      </c>
      <c r="D18" s="720">
        <v>1</v>
      </c>
      <c r="E18" s="720">
        <v>5</v>
      </c>
      <c r="F18" s="720">
        <v>0</v>
      </c>
      <c r="G18" s="720">
        <v>2</v>
      </c>
      <c r="H18" s="720">
        <v>0</v>
      </c>
      <c r="I18" s="720">
        <v>8</v>
      </c>
      <c r="J18" s="202"/>
      <c r="K18" s="201">
        <f t="shared" si="0"/>
        <v>8</v>
      </c>
    </row>
    <row r="19" spans="1:22" ht="15" x14ac:dyDescent="0.2">
      <c r="A19" s="378" t="s">
        <v>31</v>
      </c>
      <c r="B19" s="720">
        <v>0</v>
      </c>
      <c r="C19" s="720">
        <v>14</v>
      </c>
      <c r="D19" s="720">
        <v>89</v>
      </c>
      <c r="E19" s="720">
        <v>92</v>
      </c>
      <c r="F19" s="720">
        <v>51</v>
      </c>
      <c r="G19" s="720">
        <v>16</v>
      </c>
      <c r="H19" s="720">
        <v>3</v>
      </c>
      <c r="I19" s="720">
        <v>265</v>
      </c>
      <c r="J19" s="202"/>
      <c r="K19" s="201">
        <f t="shared" si="0"/>
        <v>262</v>
      </c>
    </row>
    <row r="20" spans="1:22" ht="15" x14ac:dyDescent="0.2">
      <c r="A20" s="378" t="s">
        <v>32</v>
      </c>
      <c r="B20" s="720">
        <v>0</v>
      </c>
      <c r="C20" s="720">
        <v>0</v>
      </c>
      <c r="D20" s="720">
        <v>1</v>
      </c>
      <c r="E20" s="720">
        <v>1</v>
      </c>
      <c r="F20" s="720">
        <v>3</v>
      </c>
      <c r="G20" s="720">
        <v>1</v>
      </c>
      <c r="H20" s="720">
        <v>0</v>
      </c>
      <c r="I20" s="720">
        <v>6</v>
      </c>
      <c r="J20" s="202"/>
      <c r="K20" s="201">
        <f t="shared" si="0"/>
        <v>6</v>
      </c>
    </row>
    <row r="21" spans="1:22" ht="6" customHeight="1" x14ac:dyDescent="0.2"/>
    <row r="22" spans="1:22" s="134" customFormat="1" ht="15.75" x14ac:dyDescent="0.25">
      <c r="A22" s="1117" t="s">
        <v>484</v>
      </c>
      <c r="B22" s="1117"/>
      <c r="C22" s="1117"/>
      <c r="D22" s="1117"/>
      <c r="E22" s="1117"/>
      <c r="F22" s="1117"/>
      <c r="G22" s="1117"/>
      <c r="H22" s="1117"/>
      <c r="I22" s="1117"/>
      <c r="J22" s="1117"/>
      <c r="K22" s="1117"/>
      <c r="L22" s="1117"/>
      <c r="M22" s="1117"/>
      <c r="N22" s="1117"/>
      <c r="O22" s="1117"/>
      <c r="P22" s="1117"/>
      <c r="Q22" s="1117"/>
      <c r="R22" s="1117"/>
      <c r="S22" s="1117"/>
      <c r="T22" s="1117"/>
    </row>
    <row r="23" spans="1:22" s="691" customFormat="1" ht="15.75" x14ac:dyDescent="0.25">
      <c r="A23" s="1118" t="s">
        <v>486</v>
      </c>
      <c r="B23" s="1118"/>
      <c r="C23" s="1118"/>
      <c r="D23" s="1118"/>
      <c r="E23" s="1118"/>
      <c r="F23" s="1118"/>
      <c r="G23" s="1118"/>
      <c r="H23" s="1118"/>
      <c r="I23" s="1118"/>
      <c r="J23" s="708"/>
      <c r="K23" s="707" t="s">
        <v>483</v>
      </c>
      <c r="L23" s="553"/>
      <c r="N23" s="553"/>
      <c r="O23" s="267"/>
      <c r="P23" s="687"/>
      <c r="Q23" s="554"/>
      <c r="R23" s="554"/>
      <c r="S23" s="696"/>
      <c r="T23" s="696"/>
    </row>
    <row r="24" spans="1:22" s="691" customFormat="1" ht="12.75" x14ac:dyDescent="0.2">
      <c r="A24" s="696"/>
      <c r="B24" s="696"/>
      <c r="C24" s="696"/>
      <c r="D24" s="696"/>
      <c r="E24" s="696"/>
      <c r="F24" s="696"/>
      <c r="G24" s="696"/>
      <c r="H24" s="696"/>
      <c r="I24" s="696"/>
      <c r="J24" s="696"/>
      <c r="K24" s="696"/>
      <c r="L24" s="696"/>
      <c r="M24" s="696"/>
      <c r="N24" s="696"/>
      <c r="O24" s="696"/>
      <c r="P24" s="696"/>
      <c r="Q24" s="696"/>
      <c r="R24" s="696"/>
      <c r="S24" s="696"/>
      <c r="T24" s="696"/>
    </row>
    <row r="25" spans="1:22" s="134" customFormat="1" ht="6" customHeight="1" x14ac:dyDescent="0.2">
      <c r="A25" s="308"/>
    </row>
    <row r="26" spans="1:22" s="134" customFormat="1" ht="12.75" x14ac:dyDescent="0.2">
      <c r="A26" s="309" t="s">
        <v>299</v>
      </c>
      <c r="B26" s="310" t="s">
        <v>116</v>
      </c>
      <c r="C26" s="311" t="s">
        <v>158</v>
      </c>
      <c r="D26" s="310" t="s">
        <v>117</v>
      </c>
      <c r="E26" s="310" t="s">
        <v>118</v>
      </c>
      <c r="F26" s="310" t="s">
        <v>119</v>
      </c>
      <c r="G26" s="310" t="s">
        <v>120</v>
      </c>
      <c r="H26" s="310" t="s">
        <v>121</v>
      </c>
      <c r="I26" s="310" t="s">
        <v>122</v>
      </c>
      <c r="J26" s="310" t="s">
        <v>123</v>
      </c>
      <c r="K26" s="312" t="s">
        <v>124</v>
      </c>
      <c r="L26" s="310" t="s">
        <v>125</v>
      </c>
      <c r="M26" s="310" t="s">
        <v>126</v>
      </c>
      <c r="N26" s="310" t="s">
        <v>127</v>
      </c>
      <c r="O26" s="310" t="s">
        <v>128</v>
      </c>
      <c r="P26" s="310" t="s">
        <v>129</v>
      </c>
      <c r="Q26" s="310" t="s">
        <v>130</v>
      </c>
      <c r="R26" s="310" t="s">
        <v>131</v>
      </c>
      <c r="S26" s="310" t="s">
        <v>132</v>
      </c>
      <c r="T26" s="310" t="s">
        <v>133</v>
      </c>
      <c r="U26" s="310" t="s">
        <v>134</v>
      </c>
      <c r="V26" s="311" t="s">
        <v>135</v>
      </c>
    </row>
    <row r="27" spans="1:22" s="134" customFormat="1" ht="12.75" x14ac:dyDescent="0.2">
      <c r="A27" s="134" t="s">
        <v>20</v>
      </c>
      <c r="B27" s="271">
        <v>5347600</v>
      </c>
      <c r="C27" s="313">
        <f t="shared" ref="C27:C42" si="1">B27-SUM(D27:V27)</f>
        <v>0</v>
      </c>
      <c r="D27" s="271">
        <v>291857</v>
      </c>
      <c r="E27" s="271">
        <v>288721</v>
      </c>
      <c r="F27" s="271">
        <v>271899</v>
      </c>
      <c r="G27" s="271">
        <v>308271</v>
      </c>
      <c r="H27" s="271">
        <v>368541</v>
      </c>
      <c r="I27" s="271">
        <v>357558</v>
      </c>
      <c r="J27" s="271">
        <v>343682</v>
      </c>
      <c r="K27" s="271">
        <v>314957</v>
      </c>
      <c r="L27" s="271">
        <v>360888</v>
      </c>
      <c r="M27" s="271">
        <v>403678</v>
      </c>
      <c r="N27" s="271">
        <v>398635</v>
      </c>
      <c r="O27" s="271">
        <v>354653</v>
      </c>
      <c r="P27" s="271">
        <v>315810</v>
      </c>
      <c r="Q27" s="271">
        <v>305577</v>
      </c>
      <c r="R27" s="271">
        <v>229635</v>
      </c>
      <c r="S27" s="271">
        <v>186414</v>
      </c>
      <c r="T27" s="271">
        <v>132443</v>
      </c>
      <c r="U27" s="271">
        <v>74829</v>
      </c>
      <c r="V27" s="271">
        <v>39552</v>
      </c>
    </row>
    <row r="28" spans="1:22" s="134" customFormat="1" ht="6" customHeight="1" x14ac:dyDescent="0.2">
      <c r="A28" s="314"/>
      <c r="B28" s="315"/>
      <c r="C28" s="313"/>
      <c r="D28" s="315"/>
      <c r="E28" s="315"/>
      <c r="F28" s="315"/>
      <c r="G28" s="315"/>
      <c r="H28" s="315"/>
      <c r="I28" s="315"/>
      <c r="J28" s="315"/>
      <c r="K28" s="316"/>
      <c r="L28" s="315"/>
      <c r="M28" s="315"/>
      <c r="N28" s="315"/>
      <c r="O28" s="315"/>
      <c r="P28" s="315"/>
      <c r="Q28" s="315"/>
      <c r="R28" s="315"/>
      <c r="S28" s="315"/>
      <c r="T28" s="315"/>
      <c r="U28" s="315"/>
      <c r="V28" s="317"/>
    </row>
    <row r="29" spans="1:22" s="134" customFormat="1" ht="12.75" x14ac:dyDescent="0.2">
      <c r="A29" s="134" t="s">
        <v>21</v>
      </c>
      <c r="B29" s="271">
        <v>371140</v>
      </c>
      <c r="C29" s="313">
        <f t="shared" si="1"/>
        <v>0</v>
      </c>
      <c r="D29" s="271">
        <v>19103</v>
      </c>
      <c r="E29" s="271">
        <v>19787</v>
      </c>
      <c r="F29" s="271">
        <v>19330</v>
      </c>
      <c r="G29" s="271">
        <v>21847</v>
      </c>
      <c r="H29" s="271">
        <v>21301</v>
      </c>
      <c r="I29" s="271">
        <v>20245</v>
      </c>
      <c r="J29" s="271">
        <v>19426</v>
      </c>
      <c r="K29" s="271">
        <v>19324</v>
      </c>
      <c r="L29" s="271">
        <v>24600</v>
      </c>
      <c r="M29" s="271">
        <v>28593</v>
      </c>
      <c r="N29" s="271">
        <v>28588</v>
      </c>
      <c r="O29" s="271">
        <v>26388</v>
      </c>
      <c r="P29" s="271">
        <v>24526</v>
      </c>
      <c r="Q29" s="271">
        <v>24935</v>
      </c>
      <c r="R29" s="271">
        <v>19120</v>
      </c>
      <c r="S29" s="271">
        <v>14880</v>
      </c>
      <c r="T29" s="271">
        <v>10377</v>
      </c>
      <c r="U29" s="271">
        <v>5646</v>
      </c>
      <c r="V29" s="271">
        <v>3124</v>
      </c>
    </row>
    <row r="30" spans="1:22" s="134" customFormat="1" ht="12.75" x14ac:dyDescent="0.2">
      <c r="A30" s="134" t="s">
        <v>22</v>
      </c>
      <c r="B30" s="271">
        <v>114040</v>
      </c>
      <c r="C30" s="313">
        <f t="shared" si="1"/>
        <v>0</v>
      </c>
      <c r="D30" s="271">
        <v>5811</v>
      </c>
      <c r="E30" s="271">
        <v>6017</v>
      </c>
      <c r="F30" s="271">
        <v>6007</v>
      </c>
      <c r="G30" s="271">
        <v>6275</v>
      </c>
      <c r="H30" s="271">
        <v>5406</v>
      </c>
      <c r="I30" s="271">
        <v>4885</v>
      </c>
      <c r="J30" s="271">
        <v>5290</v>
      </c>
      <c r="K30" s="271">
        <v>5477</v>
      </c>
      <c r="L30" s="271">
        <v>7594</v>
      </c>
      <c r="M30" s="271">
        <v>9209</v>
      </c>
      <c r="N30" s="271">
        <v>9125</v>
      </c>
      <c r="O30" s="271">
        <v>8516</v>
      </c>
      <c r="P30" s="271">
        <v>8098</v>
      </c>
      <c r="Q30" s="271">
        <v>8478</v>
      </c>
      <c r="R30" s="271">
        <v>6284</v>
      </c>
      <c r="S30" s="271">
        <v>5008</v>
      </c>
      <c r="T30" s="271">
        <v>3503</v>
      </c>
      <c r="U30" s="271">
        <v>2018</v>
      </c>
      <c r="V30" s="271">
        <v>1039</v>
      </c>
    </row>
    <row r="31" spans="1:22" s="134" customFormat="1" ht="12.75" x14ac:dyDescent="0.2">
      <c r="A31" s="134" t="s">
        <v>23</v>
      </c>
      <c r="B31" s="271">
        <v>149960</v>
      </c>
      <c r="C31" s="313">
        <f t="shared" si="1"/>
        <v>0</v>
      </c>
      <c r="D31" s="271">
        <v>7133</v>
      </c>
      <c r="E31" s="271">
        <v>7785</v>
      </c>
      <c r="F31" s="271">
        <v>7397</v>
      </c>
      <c r="G31" s="271">
        <v>8432</v>
      </c>
      <c r="H31" s="271">
        <v>7638</v>
      </c>
      <c r="I31" s="271">
        <v>7391</v>
      </c>
      <c r="J31" s="271">
        <v>7241</v>
      </c>
      <c r="K31" s="271">
        <v>6852</v>
      </c>
      <c r="L31" s="271">
        <v>9144</v>
      </c>
      <c r="M31" s="271">
        <v>11393</v>
      </c>
      <c r="N31" s="271">
        <v>11920</v>
      </c>
      <c r="O31" s="271">
        <v>11037</v>
      </c>
      <c r="P31" s="271">
        <v>10812</v>
      </c>
      <c r="Q31" s="271">
        <v>11116</v>
      </c>
      <c r="R31" s="271">
        <v>8770</v>
      </c>
      <c r="S31" s="271">
        <v>6853</v>
      </c>
      <c r="T31" s="271">
        <v>4960</v>
      </c>
      <c r="U31" s="271">
        <v>2690</v>
      </c>
      <c r="V31" s="271">
        <v>1396</v>
      </c>
    </row>
    <row r="32" spans="1:22" s="134" customFormat="1" ht="12.75" x14ac:dyDescent="0.2">
      <c r="A32" s="134" t="s">
        <v>24</v>
      </c>
      <c r="B32" s="271">
        <v>367250</v>
      </c>
      <c r="C32" s="313">
        <f t="shared" si="1"/>
        <v>0</v>
      </c>
      <c r="D32" s="271">
        <v>20478</v>
      </c>
      <c r="E32" s="271">
        <v>20488</v>
      </c>
      <c r="F32" s="271">
        <v>18962</v>
      </c>
      <c r="G32" s="271">
        <v>21901</v>
      </c>
      <c r="H32" s="271">
        <v>24085</v>
      </c>
      <c r="I32" s="271">
        <v>20970</v>
      </c>
      <c r="J32" s="271">
        <v>21091</v>
      </c>
      <c r="K32" s="271">
        <v>20700</v>
      </c>
      <c r="L32" s="271">
        <v>24731</v>
      </c>
      <c r="M32" s="271">
        <v>28051</v>
      </c>
      <c r="N32" s="271">
        <v>27395</v>
      </c>
      <c r="O32" s="271">
        <v>24727</v>
      </c>
      <c r="P32" s="271">
        <v>22594</v>
      </c>
      <c r="Q32" s="271">
        <v>23296</v>
      </c>
      <c r="R32" s="271">
        <v>16972</v>
      </c>
      <c r="S32" s="271">
        <v>13396</v>
      </c>
      <c r="T32" s="271">
        <v>9161</v>
      </c>
      <c r="U32" s="271">
        <v>5429</v>
      </c>
      <c r="V32" s="271">
        <v>2823</v>
      </c>
    </row>
    <row r="33" spans="1:22" s="134" customFormat="1" ht="12.75" x14ac:dyDescent="0.2">
      <c r="A33" s="134" t="s">
        <v>25</v>
      </c>
      <c r="B33" s="271">
        <v>300400</v>
      </c>
      <c r="C33" s="313">
        <f t="shared" si="1"/>
        <v>0</v>
      </c>
      <c r="D33" s="271">
        <v>16152</v>
      </c>
      <c r="E33" s="271">
        <v>16870</v>
      </c>
      <c r="F33" s="271">
        <v>16340</v>
      </c>
      <c r="G33" s="271">
        <v>18693</v>
      </c>
      <c r="H33" s="271">
        <v>19341</v>
      </c>
      <c r="I33" s="271">
        <v>17276</v>
      </c>
      <c r="J33" s="271">
        <v>17257</v>
      </c>
      <c r="K33" s="271">
        <v>17989</v>
      </c>
      <c r="L33" s="271">
        <v>21734</v>
      </c>
      <c r="M33" s="271">
        <v>24116</v>
      </c>
      <c r="N33" s="271">
        <v>22864</v>
      </c>
      <c r="O33" s="271">
        <v>19639</v>
      </c>
      <c r="P33" s="271">
        <v>17963</v>
      </c>
      <c r="Q33" s="271">
        <v>17535</v>
      </c>
      <c r="R33" s="271">
        <v>13144</v>
      </c>
      <c r="S33" s="271">
        <v>10662</v>
      </c>
      <c r="T33" s="271">
        <v>6973</v>
      </c>
      <c r="U33" s="271">
        <v>3830</v>
      </c>
      <c r="V33" s="271">
        <v>2022</v>
      </c>
    </row>
    <row r="34" spans="1:22" s="134" customFormat="1" ht="12.75" x14ac:dyDescent="0.2">
      <c r="A34" s="134" t="s">
        <v>26</v>
      </c>
      <c r="B34" s="271">
        <v>584220</v>
      </c>
      <c r="C34" s="313">
        <f t="shared" si="1"/>
        <v>0</v>
      </c>
      <c r="D34" s="271">
        <v>32660</v>
      </c>
      <c r="E34" s="271">
        <v>31531</v>
      </c>
      <c r="F34" s="271">
        <v>28485</v>
      </c>
      <c r="G34" s="271">
        <v>32556</v>
      </c>
      <c r="H34" s="271">
        <v>42802</v>
      </c>
      <c r="I34" s="271">
        <v>43015</v>
      </c>
      <c r="J34" s="271">
        <v>40641</v>
      </c>
      <c r="K34" s="271">
        <v>36538</v>
      </c>
      <c r="L34" s="271">
        <v>40389</v>
      </c>
      <c r="M34" s="271">
        <v>42844</v>
      </c>
      <c r="N34" s="271">
        <v>41818</v>
      </c>
      <c r="O34" s="271">
        <v>37974</v>
      </c>
      <c r="P34" s="271">
        <v>33907</v>
      </c>
      <c r="Q34" s="271">
        <v>32022</v>
      </c>
      <c r="R34" s="271">
        <v>23019</v>
      </c>
      <c r="S34" s="271">
        <v>18568</v>
      </c>
      <c r="T34" s="271">
        <v>13431</v>
      </c>
      <c r="U34" s="271">
        <v>7905</v>
      </c>
      <c r="V34" s="271">
        <v>4115</v>
      </c>
    </row>
    <row r="35" spans="1:22" s="134" customFormat="1" ht="12.75" x14ac:dyDescent="0.2">
      <c r="A35" s="134" t="s">
        <v>90</v>
      </c>
      <c r="B35" s="271">
        <v>1142590</v>
      </c>
      <c r="C35" s="313">
        <f t="shared" si="1"/>
        <v>0</v>
      </c>
      <c r="D35" s="271">
        <v>64125</v>
      </c>
      <c r="E35" s="271">
        <v>59485</v>
      </c>
      <c r="F35" s="271">
        <v>56422</v>
      </c>
      <c r="G35" s="271">
        <v>65531</v>
      </c>
      <c r="H35" s="271">
        <v>90037</v>
      </c>
      <c r="I35" s="271">
        <v>89073</v>
      </c>
      <c r="J35" s="271">
        <v>80923</v>
      </c>
      <c r="K35" s="271">
        <v>68876</v>
      </c>
      <c r="L35" s="271">
        <v>75374</v>
      </c>
      <c r="M35" s="271">
        <v>85479</v>
      </c>
      <c r="N35" s="271">
        <v>85201</v>
      </c>
      <c r="O35" s="271">
        <v>74104</v>
      </c>
      <c r="P35" s="271">
        <v>60920</v>
      </c>
      <c r="Q35" s="271">
        <v>56331</v>
      </c>
      <c r="R35" s="271">
        <v>43373</v>
      </c>
      <c r="S35" s="271">
        <v>37398</v>
      </c>
      <c r="T35" s="271">
        <v>26969</v>
      </c>
      <c r="U35" s="271">
        <v>14952</v>
      </c>
      <c r="V35" s="271">
        <v>8017</v>
      </c>
    </row>
    <row r="36" spans="1:22" s="134" customFormat="1" ht="12.75" x14ac:dyDescent="0.2">
      <c r="A36" s="134" t="s">
        <v>65</v>
      </c>
      <c r="B36" s="271">
        <v>320730</v>
      </c>
      <c r="C36" s="313">
        <f t="shared" si="1"/>
        <v>0</v>
      </c>
      <c r="D36" s="271">
        <v>15833</v>
      </c>
      <c r="E36" s="271">
        <v>17190</v>
      </c>
      <c r="F36" s="271">
        <v>16884</v>
      </c>
      <c r="G36" s="271">
        <v>18333</v>
      </c>
      <c r="H36" s="271">
        <v>16219</v>
      </c>
      <c r="I36" s="271">
        <v>16768</v>
      </c>
      <c r="J36" s="271">
        <v>17353</v>
      </c>
      <c r="K36" s="271">
        <v>16752</v>
      </c>
      <c r="L36" s="271">
        <v>20499</v>
      </c>
      <c r="M36" s="271">
        <v>24515</v>
      </c>
      <c r="N36" s="271">
        <v>25116</v>
      </c>
      <c r="O36" s="271">
        <v>23507</v>
      </c>
      <c r="P36" s="271">
        <v>22610</v>
      </c>
      <c r="Q36" s="271">
        <v>22315</v>
      </c>
      <c r="R36" s="271">
        <v>16883</v>
      </c>
      <c r="S36" s="271">
        <v>12834</v>
      </c>
      <c r="T36" s="271">
        <v>9194</v>
      </c>
      <c r="U36" s="271">
        <v>5139</v>
      </c>
      <c r="V36" s="271">
        <v>2786</v>
      </c>
    </row>
    <row r="37" spans="1:22" s="134" customFormat="1" ht="12.75" x14ac:dyDescent="0.2">
      <c r="A37" s="134" t="s">
        <v>27</v>
      </c>
      <c r="B37" s="271">
        <v>653300</v>
      </c>
      <c r="C37" s="313">
        <f t="shared" si="1"/>
        <v>0</v>
      </c>
      <c r="D37" s="271">
        <v>36609</v>
      </c>
      <c r="E37" s="271">
        <v>37848</v>
      </c>
      <c r="F37" s="271">
        <v>36123</v>
      </c>
      <c r="G37" s="271">
        <v>39069</v>
      </c>
      <c r="H37" s="271">
        <v>39519</v>
      </c>
      <c r="I37" s="271">
        <v>38374</v>
      </c>
      <c r="J37" s="271">
        <v>41378</v>
      </c>
      <c r="K37" s="271">
        <v>39492</v>
      </c>
      <c r="L37" s="271">
        <v>46614</v>
      </c>
      <c r="M37" s="271">
        <v>51926</v>
      </c>
      <c r="N37" s="271">
        <v>50713</v>
      </c>
      <c r="O37" s="271">
        <v>44436</v>
      </c>
      <c r="P37" s="271">
        <v>38832</v>
      </c>
      <c r="Q37" s="271">
        <v>35970</v>
      </c>
      <c r="R37" s="271">
        <v>27651</v>
      </c>
      <c r="S37" s="271">
        <v>21957</v>
      </c>
      <c r="T37" s="271">
        <v>15096</v>
      </c>
      <c r="U37" s="271">
        <v>7901</v>
      </c>
      <c r="V37" s="271">
        <v>3792</v>
      </c>
    </row>
    <row r="38" spans="1:22" s="134" customFormat="1" ht="12.75" x14ac:dyDescent="0.2">
      <c r="A38" s="134" t="s">
        <v>28</v>
      </c>
      <c r="B38" s="271">
        <v>858120</v>
      </c>
      <c r="C38" s="313">
        <f t="shared" si="1"/>
        <v>0</v>
      </c>
      <c r="D38" s="271">
        <v>49054</v>
      </c>
      <c r="E38" s="271">
        <v>46657</v>
      </c>
      <c r="F38" s="271">
        <v>41115</v>
      </c>
      <c r="G38" s="271">
        <v>47128</v>
      </c>
      <c r="H38" s="271">
        <v>68160</v>
      </c>
      <c r="I38" s="271">
        <v>69125</v>
      </c>
      <c r="J38" s="271">
        <v>64651</v>
      </c>
      <c r="K38" s="271">
        <v>57203</v>
      </c>
      <c r="L38" s="271">
        <v>59926</v>
      </c>
      <c r="M38" s="271">
        <v>62237</v>
      </c>
      <c r="N38" s="271">
        <v>59973</v>
      </c>
      <c r="O38" s="271">
        <v>51712</v>
      </c>
      <c r="P38" s="271">
        <v>45143</v>
      </c>
      <c r="Q38" s="271">
        <v>42982</v>
      </c>
      <c r="R38" s="271">
        <v>31377</v>
      </c>
      <c r="S38" s="271">
        <v>25853</v>
      </c>
      <c r="T38" s="271">
        <v>18865</v>
      </c>
      <c r="U38" s="271">
        <v>11004</v>
      </c>
      <c r="V38" s="271">
        <v>5955</v>
      </c>
    </row>
    <row r="39" spans="1:22" s="134" customFormat="1" ht="12.75" x14ac:dyDescent="0.2">
      <c r="A39" s="134" t="s">
        <v>29</v>
      </c>
      <c r="B39" s="271">
        <v>21580</v>
      </c>
      <c r="C39" s="313">
        <f t="shared" si="1"/>
        <v>0</v>
      </c>
      <c r="D39" s="271">
        <v>1031</v>
      </c>
      <c r="E39" s="271">
        <v>1171</v>
      </c>
      <c r="F39" s="271">
        <v>1054</v>
      </c>
      <c r="G39" s="271">
        <v>1241</v>
      </c>
      <c r="H39" s="271">
        <v>1152</v>
      </c>
      <c r="I39" s="271">
        <v>1169</v>
      </c>
      <c r="J39" s="271">
        <v>1067</v>
      </c>
      <c r="K39" s="271">
        <v>1107</v>
      </c>
      <c r="L39" s="271">
        <v>1384</v>
      </c>
      <c r="M39" s="271">
        <v>1714</v>
      </c>
      <c r="N39" s="271">
        <v>1705</v>
      </c>
      <c r="O39" s="271">
        <v>1580</v>
      </c>
      <c r="P39" s="271">
        <v>1490</v>
      </c>
      <c r="Q39" s="271">
        <v>1480</v>
      </c>
      <c r="R39" s="271">
        <v>1258</v>
      </c>
      <c r="S39" s="271">
        <v>871</v>
      </c>
      <c r="T39" s="271">
        <v>576</v>
      </c>
      <c r="U39" s="271">
        <v>346</v>
      </c>
      <c r="V39" s="271">
        <v>184</v>
      </c>
    </row>
    <row r="40" spans="1:22" s="134" customFormat="1" ht="12.75" x14ac:dyDescent="0.2">
      <c r="A40" s="134" t="s">
        <v>30</v>
      </c>
      <c r="B40" s="271">
        <v>23220</v>
      </c>
      <c r="C40" s="313">
        <f t="shared" si="1"/>
        <v>0</v>
      </c>
      <c r="D40" s="271">
        <v>1348</v>
      </c>
      <c r="E40" s="271">
        <v>1341</v>
      </c>
      <c r="F40" s="271">
        <v>1332</v>
      </c>
      <c r="G40" s="271">
        <v>1416</v>
      </c>
      <c r="H40" s="271">
        <v>1266</v>
      </c>
      <c r="I40" s="271">
        <v>1372</v>
      </c>
      <c r="J40" s="271">
        <v>1316</v>
      </c>
      <c r="K40" s="271">
        <v>1396</v>
      </c>
      <c r="L40" s="271">
        <v>1627</v>
      </c>
      <c r="M40" s="271">
        <v>1724</v>
      </c>
      <c r="N40" s="271">
        <v>1748</v>
      </c>
      <c r="O40" s="271">
        <v>1618</v>
      </c>
      <c r="P40" s="271">
        <v>1479</v>
      </c>
      <c r="Q40" s="271">
        <v>1377</v>
      </c>
      <c r="R40" s="271">
        <v>1091</v>
      </c>
      <c r="S40" s="271">
        <v>768</v>
      </c>
      <c r="T40" s="271">
        <v>506</v>
      </c>
      <c r="U40" s="271">
        <v>327</v>
      </c>
      <c r="V40" s="271">
        <v>168</v>
      </c>
    </row>
    <row r="41" spans="1:22" s="134" customFormat="1" ht="12.75" x14ac:dyDescent="0.2">
      <c r="A41" s="134" t="s">
        <v>31</v>
      </c>
      <c r="B41" s="271">
        <v>413800</v>
      </c>
      <c r="C41" s="313">
        <f t="shared" si="1"/>
        <v>0</v>
      </c>
      <c r="D41" s="271">
        <v>21253</v>
      </c>
      <c r="E41" s="271">
        <v>21119</v>
      </c>
      <c r="F41" s="271">
        <v>21032</v>
      </c>
      <c r="G41" s="271">
        <v>24379</v>
      </c>
      <c r="H41" s="271">
        <v>30454</v>
      </c>
      <c r="I41" s="271">
        <v>26610</v>
      </c>
      <c r="J41" s="271">
        <v>24750</v>
      </c>
      <c r="K41" s="271">
        <v>21762</v>
      </c>
      <c r="L41" s="271">
        <v>25485</v>
      </c>
      <c r="M41" s="271">
        <v>29800</v>
      </c>
      <c r="N41" s="271">
        <v>30356</v>
      </c>
      <c r="O41" s="271">
        <v>27409</v>
      </c>
      <c r="P41" s="271">
        <v>25438</v>
      </c>
      <c r="Q41" s="271">
        <v>25771</v>
      </c>
      <c r="R41" s="271">
        <v>19154</v>
      </c>
      <c r="S41" s="271">
        <v>16146</v>
      </c>
      <c r="T41" s="271">
        <v>11974</v>
      </c>
      <c r="U41" s="271">
        <v>7083</v>
      </c>
      <c r="V41" s="271">
        <v>3825</v>
      </c>
    </row>
    <row r="42" spans="1:22" s="134" customFormat="1" ht="12.75" x14ac:dyDescent="0.2">
      <c r="A42" s="134" t="s">
        <v>32</v>
      </c>
      <c r="B42" s="271">
        <v>27250</v>
      </c>
      <c r="C42" s="313">
        <f t="shared" si="1"/>
        <v>0</v>
      </c>
      <c r="D42" s="271">
        <v>1267</v>
      </c>
      <c r="E42" s="271">
        <v>1432</v>
      </c>
      <c r="F42" s="271">
        <v>1416</v>
      </c>
      <c r="G42" s="271">
        <v>1470</v>
      </c>
      <c r="H42" s="271">
        <v>1161</v>
      </c>
      <c r="I42" s="271">
        <v>1285</v>
      </c>
      <c r="J42" s="271">
        <v>1298</v>
      </c>
      <c r="K42" s="271">
        <v>1489</v>
      </c>
      <c r="L42" s="271">
        <v>1787</v>
      </c>
      <c r="M42" s="271">
        <v>2077</v>
      </c>
      <c r="N42" s="271">
        <v>2113</v>
      </c>
      <c r="O42" s="271">
        <v>2006</v>
      </c>
      <c r="P42" s="271">
        <v>1998</v>
      </c>
      <c r="Q42" s="271">
        <v>1969</v>
      </c>
      <c r="R42" s="271">
        <v>1539</v>
      </c>
      <c r="S42" s="271">
        <v>1220</v>
      </c>
      <c r="T42" s="271">
        <v>858</v>
      </c>
      <c r="U42" s="271">
        <v>559</v>
      </c>
      <c r="V42" s="271">
        <v>306</v>
      </c>
    </row>
    <row r="43" spans="1:22" s="134" customFormat="1" ht="6" customHeight="1" x14ac:dyDescent="0.2"/>
    <row r="44" spans="1:22" s="134" customFormat="1" ht="12.75" x14ac:dyDescent="0.2">
      <c r="A44" s="1102" t="s">
        <v>337</v>
      </c>
      <c r="B44" s="1102"/>
      <c r="C44" s="1102"/>
      <c r="D44" s="1102"/>
      <c r="E44" s="1102"/>
      <c r="F44" s="1102"/>
      <c r="G44" s="1102"/>
      <c r="H44" s="1102"/>
    </row>
    <row r="45" spans="1:22" s="134" customFormat="1" ht="6" customHeight="1" x14ac:dyDescent="0.2"/>
    <row r="46" spans="1:22" s="134" customFormat="1" ht="40.5" customHeight="1" x14ac:dyDescent="0.2">
      <c r="C46" s="134" t="s">
        <v>136</v>
      </c>
      <c r="D46" s="134" t="s">
        <v>137</v>
      </c>
      <c r="E46" s="134" t="s">
        <v>138</v>
      </c>
      <c r="F46" s="134" t="s">
        <v>139</v>
      </c>
      <c r="G46" s="134" t="s">
        <v>140</v>
      </c>
      <c r="K46" s="272" t="s">
        <v>164</v>
      </c>
      <c r="M46" s="272" t="s">
        <v>141</v>
      </c>
    </row>
    <row r="47" spans="1:22" s="134" customFormat="1" ht="12.75" x14ac:dyDescent="0.2">
      <c r="A47" s="134" t="s">
        <v>20</v>
      </c>
      <c r="C47" s="318">
        <f>G27+H27</f>
        <v>676812</v>
      </c>
      <c r="D47" s="318">
        <f>I27+J27</f>
        <v>701240</v>
      </c>
      <c r="E47" s="318">
        <f>K27+L27</f>
        <v>675845</v>
      </c>
      <c r="F47" s="318">
        <f>M27+N27</f>
        <v>802313</v>
      </c>
      <c r="G47" s="318">
        <f>O27+P27</f>
        <v>670463</v>
      </c>
      <c r="H47" s="319"/>
      <c r="J47" s="135"/>
      <c r="K47" s="318">
        <f>SUM(C47:G47)</f>
        <v>3526673</v>
      </c>
      <c r="M47" s="318">
        <f>B27</f>
        <v>5347600</v>
      </c>
    </row>
    <row r="48" spans="1:22" s="134" customFormat="1" ht="12.75" x14ac:dyDescent="0.2">
      <c r="C48" s="318"/>
      <c r="D48" s="318"/>
      <c r="E48" s="318"/>
      <c r="F48" s="318"/>
      <c r="G48" s="318"/>
      <c r="H48" s="319"/>
      <c r="J48" s="135"/>
      <c r="K48" s="318"/>
      <c r="M48" s="318"/>
    </row>
    <row r="49" spans="1:13" s="134" customFormat="1" ht="12.75" x14ac:dyDescent="0.2">
      <c r="A49" s="134" t="s">
        <v>21</v>
      </c>
      <c r="C49" s="318">
        <f t="shared" ref="C49:C62" si="2">G29+H29</f>
        <v>43148</v>
      </c>
      <c r="D49" s="318">
        <f t="shared" ref="D49:D62" si="3">I29+J29</f>
        <v>39671</v>
      </c>
      <c r="E49" s="318">
        <f t="shared" ref="E49:E62" si="4">K29+L29</f>
        <v>43924</v>
      </c>
      <c r="F49" s="318">
        <f t="shared" ref="F49:F62" si="5">M29+N29</f>
        <v>57181</v>
      </c>
      <c r="G49" s="318">
        <f t="shared" ref="G49:G62" si="6">O29+P29</f>
        <v>50914</v>
      </c>
      <c r="H49" s="319"/>
      <c r="J49" s="135"/>
      <c r="K49" s="318">
        <f t="shared" ref="K49:K62" si="7">SUM(C49:G49)</f>
        <v>234838</v>
      </c>
      <c r="M49" s="318">
        <f t="shared" ref="M49:M62" si="8">B29</f>
        <v>371140</v>
      </c>
    </row>
    <row r="50" spans="1:13" s="134" customFormat="1" ht="12.75" x14ac:dyDescent="0.2">
      <c r="A50" s="134" t="s">
        <v>22</v>
      </c>
      <c r="C50" s="318">
        <f t="shared" si="2"/>
        <v>11681</v>
      </c>
      <c r="D50" s="318">
        <f t="shared" si="3"/>
        <v>10175</v>
      </c>
      <c r="E50" s="318">
        <f t="shared" si="4"/>
        <v>13071</v>
      </c>
      <c r="F50" s="318">
        <f t="shared" si="5"/>
        <v>18334</v>
      </c>
      <c r="G50" s="318">
        <f t="shared" si="6"/>
        <v>16614</v>
      </c>
      <c r="H50" s="319"/>
      <c r="J50" s="135"/>
      <c r="K50" s="318">
        <f t="shared" si="7"/>
        <v>69875</v>
      </c>
      <c r="M50" s="318">
        <f t="shared" si="8"/>
        <v>114040</v>
      </c>
    </row>
    <row r="51" spans="1:13" s="134" customFormat="1" ht="12.75" x14ac:dyDescent="0.2">
      <c r="A51" s="134" t="s">
        <v>23</v>
      </c>
      <c r="C51" s="318">
        <f t="shared" si="2"/>
        <v>16070</v>
      </c>
      <c r="D51" s="318">
        <f t="shared" si="3"/>
        <v>14632</v>
      </c>
      <c r="E51" s="318">
        <f t="shared" si="4"/>
        <v>15996</v>
      </c>
      <c r="F51" s="318">
        <f t="shared" si="5"/>
        <v>23313</v>
      </c>
      <c r="G51" s="318">
        <f t="shared" si="6"/>
        <v>21849</v>
      </c>
      <c r="H51" s="319"/>
      <c r="J51" s="135"/>
      <c r="K51" s="318">
        <f t="shared" si="7"/>
        <v>91860</v>
      </c>
      <c r="M51" s="318">
        <f t="shared" si="8"/>
        <v>149960</v>
      </c>
    </row>
    <row r="52" spans="1:13" s="134" customFormat="1" ht="12.75" x14ac:dyDescent="0.2">
      <c r="A52" s="134" t="s">
        <v>24</v>
      </c>
      <c r="C52" s="318">
        <f t="shared" si="2"/>
        <v>45986</v>
      </c>
      <c r="D52" s="318">
        <f t="shared" si="3"/>
        <v>42061</v>
      </c>
      <c r="E52" s="318">
        <f t="shared" si="4"/>
        <v>45431</v>
      </c>
      <c r="F52" s="318">
        <f t="shared" si="5"/>
        <v>55446</v>
      </c>
      <c r="G52" s="318">
        <f t="shared" si="6"/>
        <v>47321</v>
      </c>
      <c r="H52" s="319"/>
      <c r="J52" s="135"/>
      <c r="K52" s="318">
        <f t="shared" si="7"/>
        <v>236245</v>
      </c>
      <c r="M52" s="318">
        <f t="shared" si="8"/>
        <v>367250</v>
      </c>
    </row>
    <row r="53" spans="1:13" s="134" customFormat="1" ht="12.75" x14ac:dyDescent="0.2">
      <c r="A53" s="134" t="s">
        <v>25</v>
      </c>
      <c r="C53" s="318">
        <f t="shared" si="2"/>
        <v>38034</v>
      </c>
      <c r="D53" s="318">
        <f t="shared" si="3"/>
        <v>34533</v>
      </c>
      <c r="E53" s="318">
        <f t="shared" si="4"/>
        <v>39723</v>
      </c>
      <c r="F53" s="318">
        <f t="shared" si="5"/>
        <v>46980</v>
      </c>
      <c r="G53" s="318">
        <f t="shared" si="6"/>
        <v>37602</v>
      </c>
      <c r="H53" s="319"/>
      <c r="J53" s="135"/>
      <c r="K53" s="318">
        <f t="shared" si="7"/>
        <v>196872</v>
      </c>
      <c r="M53" s="318">
        <f t="shared" si="8"/>
        <v>300400</v>
      </c>
    </row>
    <row r="54" spans="1:13" s="134" customFormat="1" ht="12.75" x14ac:dyDescent="0.2">
      <c r="A54" s="134" t="s">
        <v>26</v>
      </c>
      <c r="C54" s="318">
        <f t="shared" si="2"/>
        <v>75358</v>
      </c>
      <c r="D54" s="318">
        <f t="shared" si="3"/>
        <v>83656</v>
      </c>
      <c r="E54" s="318">
        <f t="shared" si="4"/>
        <v>76927</v>
      </c>
      <c r="F54" s="318">
        <f t="shared" si="5"/>
        <v>84662</v>
      </c>
      <c r="G54" s="318">
        <f t="shared" si="6"/>
        <v>71881</v>
      </c>
      <c r="H54" s="319"/>
      <c r="J54" s="135"/>
      <c r="K54" s="318">
        <f t="shared" si="7"/>
        <v>392484</v>
      </c>
      <c r="M54" s="318">
        <f t="shared" si="8"/>
        <v>584220</v>
      </c>
    </row>
    <row r="55" spans="1:13" s="134" customFormat="1" ht="12.75" x14ac:dyDescent="0.2">
      <c r="A55" s="134" t="s">
        <v>90</v>
      </c>
      <c r="C55" s="318">
        <f t="shared" si="2"/>
        <v>155568</v>
      </c>
      <c r="D55" s="318">
        <f t="shared" si="3"/>
        <v>169996</v>
      </c>
      <c r="E55" s="318">
        <f t="shared" si="4"/>
        <v>144250</v>
      </c>
      <c r="F55" s="318">
        <f t="shared" si="5"/>
        <v>170680</v>
      </c>
      <c r="G55" s="318">
        <f t="shared" si="6"/>
        <v>135024</v>
      </c>
      <c r="H55" s="319"/>
      <c r="J55" s="135"/>
      <c r="K55" s="318">
        <f t="shared" si="7"/>
        <v>775518</v>
      </c>
      <c r="M55" s="318">
        <f t="shared" si="8"/>
        <v>1142590</v>
      </c>
    </row>
    <row r="56" spans="1:13" s="134" customFormat="1" ht="12.75" x14ac:dyDescent="0.2">
      <c r="A56" s="134" t="s">
        <v>65</v>
      </c>
      <c r="C56" s="318">
        <f t="shared" si="2"/>
        <v>34552</v>
      </c>
      <c r="D56" s="318">
        <f t="shared" si="3"/>
        <v>34121</v>
      </c>
      <c r="E56" s="318">
        <f t="shared" si="4"/>
        <v>37251</v>
      </c>
      <c r="F56" s="318">
        <f t="shared" si="5"/>
        <v>49631</v>
      </c>
      <c r="G56" s="318">
        <f t="shared" si="6"/>
        <v>46117</v>
      </c>
      <c r="H56" s="319"/>
      <c r="J56" s="135"/>
      <c r="K56" s="318">
        <f t="shared" si="7"/>
        <v>201672</v>
      </c>
      <c r="M56" s="318">
        <f t="shared" si="8"/>
        <v>320730</v>
      </c>
    </row>
    <row r="57" spans="1:13" s="134" customFormat="1" ht="12.75" x14ac:dyDescent="0.2">
      <c r="A57" s="134" t="s">
        <v>27</v>
      </c>
      <c r="C57" s="318">
        <f t="shared" si="2"/>
        <v>78588</v>
      </c>
      <c r="D57" s="318">
        <f t="shared" si="3"/>
        <v>79752</v>
      </c>
      <c r="E57" s="318">
        <f t="shared" si="4"/>
        <v>86106</v>
      </c>
      <c r="F57" s="318">
        <f t="shared" si="5"/>
        <v>102639</v>
      </c>
      <c r="G57" s="318">
        <f t="shared" si="6"/>
        <v>83268</v>
      </c>
      <c r="H57" s="319"/>
      <c r="J57" s="135"/>
      <c r="K57" s="318">
        <f t="shared" si="7"/>
        <v>430353</v>
      </c>
      <c r="M57" s="318">
        <f t="shared" si="8"/>
        <v>653300</v>
      </c>
    </row>
    <row r="58" spans="1:13" s="134" customFormat="1" ht="12.75" x14ac:dyDescent="0.2">
      <c r="A58" s="134" t="s">
        <v>28</v>
      </c>
      <c r="C58" s="318">
        <f t="shared" si="2"/>
        <v>115288</v>
      </c>
      <c r="D58" s="318">
        <f t="shared" si="3"/>
        <v>133776</v>
      </c>
      <c r="E58" s="318">
        <f t="shared" si="4"/>
        <v>117129</v>
      </c>
      <c r="F58" s="318">
        <f t="shared" si="5"/>
        <v>122210</v>
      </c>
      <c r="G58" s="318">
        <f t="shared" si="6"/>
        <v>96855</v>
      </c>
      <c r="H58" s="319"/>
      <c r="J58" s="135"/>
      <c r="K58" s="318">
        <f t="shared" si="7"/>
        <v>585258</v>
      </c>
      <c r="M58" s="318">
        <f t="shared" si="8"/>
        <v>858120</v>
      </c>
    </row>
    <row r="59" spans="1:13" s="134" customFormat="1" ht="12.75" x14ac:dyDescent="0.2">
      <c r="A59" s="134" t="s">
        <v>29</v>
      </c>
      <c r="C59" s="318">
        <f t="shared" si="2"/>
        <v>2393</v>
      </c>
      <c r="D59" s="318">
        <f t="shared" si="3"/>
        <v>2236</v>
      </c>
      <c r="E59" s="318">
        <f t="shared" si="4"/>
        <v>2491</v>
      </c>
      <c r="F59" s="318">
        <f t="shared" si="5"/>
        <v>3419</v>
      </c>
      <c r="G59" s="318">
        <f t="shared" si="6"/>
        <v>3070</v>
      </c>
      <c r="H59" s="319"/>
      <c r="J59" s="135"/>
      <c r="K59" s="318">
        <f t="shared" si="7"/>
        <v>13609</v>
      </c>
      <c r="M59" s="318">
        <f t="shared" si="8"/>
        <v>21580</v>
      </c>
    </row>
    <row r="60" spans="1:13" s="134" customFormat="1" ht="12.75" x14ac:dyDescent="0.2">
      <c r="A60" s="134" t="s">
        <v>30</v>
      </c>
      <c r="C60" s="318">
        <f t="shared" si="2"/>
        <v>2682</v>
      </c>
      <c r="D60" s="318">
        <f t="shared" si="3"/>
        <v>2688</v>
      </c>
      <c r="E60" s="318">
        <f t="shared" si="4"/>
        <v>3023</v>
      </c>
      <c r="F60" s="318">
        <f t="shared" si="5"/>
        <v>3472</v>
      </c>
      <c r="G60" s="318">
        <f t="shared" si="6"/>
        <v>3097</v>
      </c>
      <c r="H60" s="319"/>
      <c r="J60" s="135"/>
      <c r="K60" s="318">
        <f t="shared" si="7"/>
        <v>14962</v>
      </c>
      <c r="M60" s="318">
        <f t="shared" si="8"/>
        <v>23220</v>
      </c>
    </row>
    <row r="61" spans="1:13" s="134" customFormat="1" ht="12.75" x14ac:dyDescent="0.2">
      <c r="A61" s="134" t="s">
        <v>31</v>
      </c>
      <c r="C61" s="318">
        <f t="shared" si="2"/>
        <v>54833</v>
      </c>
      <c r="D61" s="318">
        <f t="shared" si="3"/>
        <v>51360</v>
      </c>
      <c r="E61" s="318">
        <f t="shared" si="4"/>
        <v>47247</v>
      </c>
      <c r="F61" s="318">
        <f t="shared" si="5"/>
        <v>60156</v>
      </c>
      <c r="G61" s="318">
        <f t="shared" si="6"/>
        <v>52847</v>
      </c>
      <c r="H61" s="319"/>
      <c r="J61" s="135"/>
      <c r="K61" s="318">
        <f t="shared" si="7"/>
        <v>266443</v>
      </c>
      <c r="M61" s="318">
        <f t="shared" si="8"/>
        <v>413800</v>
      </c>
    </row>
    <row r="62" spans="1:13" s="134" customFormat="1" ht="12.75" x14ac:dyDescent="0.2">
      <c r="A62" s="134" t="s">
        <v>32</v>
      </c>
      <c r="C62" s="318">
        <f t="shared" si="2"/>
        <v>2631</v>
      </c>
      <c r="D62" s="318">
        <f t="shared" si="3"/>
        <v>2583</v>
      </c>
      <c r="E62" s="318">
        <f t="shared" si="4"/>
        <v>3276</v>
      </c>
      <c r="F62" s="318">
        <f t="shared" si="5"/>
        <v>4190</v>
      </c>
      <c r="G62" s="318">
        <f t="shared" si="6"/>
        <v>4004</v>
      </c>
      <c r="H62" s="319"/>
      <c r="J62" s="135"/>
      <c r="K62" s="318">
        <f t="shared" si="7"/>
        <v>16684</v>
      </c>
      <c r="M62" s="318">
        <f t="shared" si="8"/>
        <v>27250</v>
      </c>
    </row>
    <row r="63" spans="1:13" s="134" customFormat="1" ht="6" customHeight="1" x14ac:dyDescent="0.2">
      <c r="A63" s="308"/>
    </row>
    <row r="64" spans="1:13" s="134" customFormat="1" ht="12.75" x14ac:dyDescent="0.2">
      <c r="A64" s="1102" t="s">
        <v>142</v>
      </c>
      <c r="B64" s="1102"/>
      <c r="C64" s="1102"/>
      <c r="D64" s="1102"/>
      <c r="E64" s="1102"/>
      <c r="F64" s="1102"/>
      <c r="G64" s="1102"/>
      <c r="H64" s="1102"/>
      <c r="I64" s="1102"/>
      <c r="J64" s="1102"/>
      <c r="K64" s="1102"/>
      <c r="L64" s="1102"/>
      <c r="M64" s="1102"/>
    </row>
    <row r="65" spans="1:13" s="665" customFormat="1" ht="12.75" x14ac:dyDescent="0.2">
      <c r="A65" s="664"/>
      <c r="B65" s="664"/>
      <c r="C65" s="664"/>
      <c r="D65" s="664"/>
      <c r="E65" s="664"/>
      <c r="F65" s="664"/>
      <c r="G65" s="664"/>
      <c r="H65" s="664"/>
      <c r="I65" s="664"/>
      <c r="J65" s="664"/>
      <c r="K65" s="664"/>
      <c r="L65" s="664"/>
      <c r="M65" s="664"/>
    </row>
    <row r="66" spans="1:13" s="665" customFormat="1" ht="12.75" x14ac:dyDescent="0.2">
      <c r="A66" s="664"/>
      <c r="B66" s="664"/>
      <c r="C66" s="665" t="s">
        <v>136</v>
      </c>
      <c r="D66" s="665" t="s">
        <v>137</v>
      </c>
      <c r="E66" s="665" t="s">
        <v>138</v>
      </c>
      <c r="F66" s="665" t="s">
        <v>139</v>
      </c>
      <c r="G66" s="665" t="s">
        <v>140</v>
      </c>
      <c r="H66" s="664"/>
      <c r="I66" s="664"/>
      <c r="J66" s="664"/>
      <c r="K66" s="667" t="s">
        <v>428</v>
      </c>
      <c r="L66" s="667"/>
      <c r="M66" s="667" t="s">
        <v>300</v>
      </c>
    </row>
    <row r="67" spans="1:13" s="134" customFormat="1" ht="6" customHeight="1" x14ac:dyDescent="0.2">
      <c r="A67" s="308"/>
    </row>
    <row r="68" spans="1:13" s="134" customFormat="1" ht="12.75" x14ac:dyDescent="0.2">
      <c r="A68" s="308" t="s">
        <v>20</v>
      </c>
      <c r="C68" s="301">
        <f>200*C5/C47</f>
        <v>5.7918594823968841E-2</v>
      </c>
      <c r="D68" s="301">
        <f>200*D5/D47</f>
        <v>0.23615310022246305</v>
      </c>
      <c r="E68" s="301">
        <f>200*E5/E47</f>
        <v>0.34682508563354025</v>
      </c>
      <c r="F68" s="301">
        <f>200*F5/F47</f>
        <v>0.19543494870455794</v>
      </c>
      <c r="G68" s="301">
        <f>200*G5/G47</f>
        <v>7.0697413578377929E-2</v>
      </c>
      <c r="H68" s="319"/>
      <c r="J68" s="135"/>
      <c r="K68" s="301">
        <f>200*K5/K47</f>
        <v>0.18243823569693021</v>
      </c>
      <c r="M68" s="301">
        <f>200*I5/M47</f>
        <v>0.12323285212057745</v>
      </c>
    </row>
    <row r="69" spans="1:13" s="134" customFormat="1" ht="6" customHeight="1" x14ac:dyDescent="0.2">
      <c r="A69" s="308"/>
      <c r="C69" s="301"/>
      <c r="D69" s="301"/>
      <c r="E69" s="301"/>
      <c r="F69" s="301"/>
      <c r="G69" s="301"/>
      <c r="H69" s="319"/>
      <c r="J69" s="135"/>
      <c r="K69" s="301"/>
      <c r="M69" s="301"/>
    </row>
    <row r="70" spans="1:13" s="134" customFormat="1" ht="12.75" x14ac:dyDescent="0.2">
      <c r="A70" s="134" t="s">
        <v>21</v>
      </c>
      <c r="C70" s="301">
        <f t="shared" ref="C70:G83" si="9">200*C7/C49</f>
        <v>5.5622508575136738E-2</v>
      </c>
      <c r="D70" s="301">
        <f t="shared" si="9"/>
        <v>0.37306848831640244</v>
      </c>
      <c r="E70" s="301">
        <f t="shared" si="9"/>
        <v>0.45533193698205993</v>
      </c>
      <c r="F70" s="301">
        <f t="shared" si="9"/>
        <v>0.18537626134555185</v>
      </c>
      <c r="G70" s="301">
        <f t="shared" si="9"/>
        <v>4.3210119024236951E-2</v>
      </c>
      <c r="H70" s="319"/>
      <c r="J70" s="135"/>
      <c r="K70" s="301">
        <f t="shared" ref="K70:K83" si="10">200*K7/K49</f>
        <v>0.21291273132968258</v>
      </c>
      <c r="M70" s="301">
        <f t="shared" ref="M70:M83" si="11">200*I7/M49</f>
        <v>0.13472005173249987</v>
      </c>
    </row>
    <row r="71" spans="1:13" s="134" customFormat="1" ht="12.75" x14ac:dyDescent="0.2">
      <c r="A71" s="134" t="s">
        <v>22</v>
      </c>
      <c r="C71" s="301">
        <f t="shared" si="9"/>
        <v>8.5609108809177298E-2</v>
      </c>
      <c r="D71" s="301">
        <f t="shared" si="9"/>
        <v>0.21621621621621623</v>
      </c>
      <c r="E71" s="301">
        <f t="shared" si="9"/>
        <v>0.22951572182694516</v>
      </c>
      <c r="F71" s="301">
        <f t="shared" si="9"/>
        <v>0.13090433075160904</v>
      </c>
      <c r="G71" s="301">
        <f t="shared" si="9"/>
        <v>2.4076080414108584E-2</v>
      </c>
      <c r="H71" s="319"/>
      <c r="J71" s="135"/>
      <c r="K71" s="301">
        <f t="shared" si="10"/>
        <v>0.12880143112701253</v>
      </c>
      <c r="M71" s="301">
        <f t="shared" si="11"/>
        <v>8.5934759733426874E-2</v>
      </c>
    </row>
    <row r="72" spans="1:13" s="134" customFormat="1" ht="12.75" x14ac:dyDescent="0.2">
      <c r="A72" s="134" t="s">
        <v>23</v>
      </c>
      <c r="C72" s="301">
        <f t="shared" si="9"/>
        <v>6.2227753578095832E-2</v>
      </c>
      <c r="D72" s="301">
        <f t="shared" si="9"/>
        <v>0.23236741388737014</v>
      </c>
      <c r="E72" s="301">
        <f t="shared" si="9"/>
        <v>0.23755938984746186</v>
      </c>
      <c r="F72" s="301">
        <f t="shared" si="9"/>
        <v>9.4367949212885521E-2</v>
      </c>
      <c r="G72" s="301">
        <f t="shared" si="9"/>
        <v>4.5768685065678064E-2</v>
      </c>
      <c r="H72" s="319"/>
      <c r="J72" s="135"/>
      <c r="K72" s="301">
        <f t="shared" si="10"/>
        <v>0.12410189418680601</v>
      </c>
      <c r="M72" s="301">
        <f t="shared" si="11"/>
        <v>7.6020272072552686E-2</v>
      </c>
    </row>
    <row r="73" spans="1:13" s="134" customFormat="1" ht="12.75" x14ac:dyDescent="0.2">
      <c r="A73" s="134" t="s">
        <v>24</v>
      </c>
      <c r="C73" s="301">
        <f t="shared" si="9"/>
        <v>6.0888096377158266E-2</v>
      </c>
      <c r="D73" s="301">
        <f t="shared" si="9"/>
        <v>0.32333991108152443</v>
      </c>
      <c r="E73" s="301">
        <f t="shared" si="9"/>
        <v>0.33017102859281106</v>
      </c>
      <c r="F73" s="301">
        <f t="shared" si="9"/>
        <v>0.1623200952277892</v>
      </c>
      <c r="G73" s="301">
        <f t="shared" si="9"/>
        <v>2.1132266858265886E-2</v>
      </c>
      <c r="H73" s="319"/>
      <c r="J73" s="135"/>
      <c r="K73" s="301">
        <f t="shared" si="10"/>
        <v>0.17524180405934517</v>
      </c>
      <c r="M73" s="301">
        <f t="shared" si="11"/>
        <v>0.11545268890401633</v>
      </c>
    </row>
    <row r="74" spans="1:13" s="134" customFormat="1" ht="12.75" x14ac:dyDescent="0.2">
      <c r="A74" s="134" t="s">
        <v>25</v>
      </c>
      <c r="C74" s="301">
        <f t="shared" si="9"/>
        <v>7.3618341483935423E-2</v>
      </c>
      <c r="D74" s="301">
        <f t="shared" si="9"/>
        <v>0.23745402947904903</v>
      </c>
      <c r="E74" s="301">
        <f t="shared" si="9"/>
        <v>0.28195252120937492</v>
      </c>
      <c r="F74" s="301">
        <f t="shared" si="9"/>
        <v>0.1447424435930183</v>
      </c>
      <c r="G74" s="301">
        <f t="shared" si="9"/>
        <v>6.9145258230945167E-2</v>
      </c>
      <c r="H74" s="319"/>
      <c r="J74" s="135"/>
      <c r="K74" s="301">
        <f t="shared" si="10"/>
        <v>0.16051038238042992</v>
      </c>
      <c r="M74" s="301">
        <f t="shared" si="11"/>
        <v>0.10719041278295606</v>
      </c>
    </row>
    <row r="75" spans="1:13" s="134" customFormat="1" ht="12.75" x14ac:dyDescent="0.2">
      <c r="A75" s="134" t="s">
        <v>26</v>
      </c>
      <c r="C75" s="301">
        <f t="shared" si="9"/>
        <v>4.777196847050081E-2</v>
      </c>
      <c r="D75" s="301">
        <f t="shared" si="9"/>
        <v>0.13388161040451371</v>
      </c>
      <c r="E75" s="301">
        <f t="shared" si="9"/>
        <v>0.23658793401536521</v>
      </c>
      <c r="F75" s="301">
        <f t="shared" si="9"/>
        <v>0.1464647657744915</v>
      </c>
      <c r="G75" s="301">
        <f t="shared" si="9"/>
        <v>4.7300399271017375E-2</v>
      </c>
      <c r="H75" s="319"/>
      <c r="J75" s="135"/>
      <c r="K75" s="301">
        <f t="shared" si="10"/>
        <v>0.12433627867632821</v>
      </c>
      <c r="M75" s="301">
        <f t="shared" si="11"/>
        <v>8.6953544897470134E-2</v>
      </c>
    </row>
    <row r="76" spans="1:13" s="134" customFormat="1" ht="12.75" x14ac:dyDescent="0.2">
      <c r="A76" s="134" t="s">
        <v>90</v>
      </c>
      <c r="C76" s="301">
        <f t="shared" si="9"/>
        <v>5.9138126092769722E-2</v>
      </c>
      <c r="D76" s="301">
        <f t="shared" si="9"/>
        <v>0.22824066448622321</v>
      </c>
      <c r="E76" s="301">
        <f t="shared" si="9"/>
        <v>0.52963604852686308</v>
      </c>
      <c r="F76" s="301">
        <f t="shared" si="9"/>
        <v>0.31755331614717602</v>
      </c>
      <c r="G76" s="301">
        <f t="shared" si="9"/>
        <v>0.11701623415096575</v>
      </c>
      <c r="H76" s="319"/>
      <c r="J76" s="135"/>
      <c r="K76" s="301">
        <f t="shared" si="10"/>
        <v>0.25067116430566411</v>
      </c>
      <c r="M76" s="301">
        <f t="shared" si="11"/>
        <v>0.17364058848755898</v>
      </c>
    </row>
    <row r="77" spans="1:13" s="134" customFormat="1" ht="12.75" x14ac:dyDescent="0.2">
      <c r="A77" s="134" t="s">
        <v>65</v>
      </c>
      <c r="C77" s="301">
        <f t="shared" si="9"/>
        <v>6.3672146330169016E-2</v>
      </c>
      <c r="D77" s="301">
        <f t="shared" si="9"/>
        <v>0.19929075935640808</v>
      </c>
      <c r="E77" s="301">
        <f t="shared" si="9"/>
        <v>0.15033153472390004</v>
      </c>
      <c r="F77" s="301">
        <f t="shared" si="9"/>
        <v>0.14104088170699763</v>
      </c>
      <c r="G77" s="301">
        <f t="shared" si="9"/>
        <v>6.0715137584838562E-2</v>
      </c>
      <c r="H77" s="319"/>
      <c r="J77" s="135"/>
      <c r="K77" s="301">
        <f t="shared" si="10"/>
        <v>0.12098853584037447</v>
      </c>
      <c r="M77" s="301">
        <f t="shared" si="11"/>
        <v>8.0441492844448598E-2</v>
      </c>
    </row>
    <row r="78" spans="1:13" s="134" customFormat="1" ht="12.75" x14ac:dyDescent="0.2">
      <c r="A78" s="134" t="s">
        <v>27</v>
      </c>
      <c r="C78" s="301">
        <f t="shared" si="9"/>
        <v>7.1257698376342438E-2</v>
      </c>
      <c r="D78" s="301">
        <f t="shared" si="9"/>
        <v>0.29591734376567358</v>
      </c>
      <c r="E78" s="301">
        <f t="shared" si="9"/>
        <v>0.32518059136413258</v>
      </c>
      <c r="F78" s="301">
        <f t="shared" si="9"/>
        <v>0.14614327887060474</v>
      </c>
      <c r="G78" s="301">
        <f t="shared" si="9"/>
        <v>6.9654609213623486E-2</v>
      </c>
      <c r="H78" s="319"/>
      <c r="J78" s="135"/>
      <c r="K78" s="301">
        <f t="shared" si="10"/>
        <v>0.18124655805815226</v>
      </c>
      <c r="M78" s="301">
        <f t="shared" si="11"/>
        <v>0.12092453696617174</v>
      </c>
    </row>
    <row r="79" spans="1:13" s="134" customFormat="1" ht="12.75" x14ac:dyDescent="0.2">
      <c r="A79" s="134" t="s">
        <v>28</v>
      </c>
      <c r="C79" s="301">
        <f t="shared" si="9"/>
        <v>5.0308791895080147E-2</v>
      </c>
      <c r="D79" s="301">
        <f t="shared" si="9"/>
        <v>0.18239445042459035</v>
      </c>
      <c r="E79" s="301">
        <f t="shared" si="9"/>
        <v>0.28515568305031203</v>
      </c>
      <c r="F79" s="301">
        <f t="shared" si="9"/>
        <v>0.21602160216021601</v>
      </c>
      <c r="G79" s="301">
        <f t="shared" si="9"/>
        <v>8.6727582468638681E-2</v>
      </c>
      <c r="H79" s="319"/>
      <c r="J79" s="135"/>
      <c r="K79" s="301">
        <f t="shared" si="10"/>
        <v>0.16813097813272096</v>
      </c>
      <c r="M79" s="301">
        <f t="shared" si="11"/>
        <v>0.11956369738498113</v>
      </c>
    </row>
    <row r="80" spans="1:13" s="134" customFormat="1" ht="12.75" x14ac:dyDescent="0.2">
      <c r="A80" s="134" t="s">
        <v>29</v>
      </c>
      <c r="C80" s="301">
        <f t="shared" si="9"/>
        <v>0</v>
      </c>
      <c r="D80" s="301">
        <f t="shared" si="9"/>
        <v>0.17889087656529518</v>
      </c>
      <c r="E80" s="301">
        <f t="shared" si="9"/>
        <v>8.0289040545965473E-2</v>
      </c>
      <c r="F80" s="301">
        <f t="shared" si="9"/>
        <v>0</v>
      </c>
      <c r="G80" s="301">
        <f t="shared" si="9"/>
        <v>6.5146579804560262E-2</v>
      </c>
      <c r="H80" s="319"/>
      <c r="J80" s="135"/>
      <c r="K80" s="301">
        <f t="shared" si="10"/>
        <v>5.8784627819825117E-2</v>
      </c>
      <c r="M80" s="301">
        <f t="shared" si="11"/>
        <v>3.7071362372567189E-2</v>
      </c>
    </row>
    <row r="81" spans="1:13" s="134" customFormat="1" ht="12.75" x14ac:dyDescent="0.2">
      <c r="A81" s="134" t="s">
        <v>30</v>
      </c>
      <c r="C81" s="301">
        <f t="shared" si="9"/>
        <v>0</v>
      </c>
      <c r="D81" s="301">
        <f t="shared" si="9"/>
        <v>7.4404761904761904E-2</v>
      </c>
      <c r="E81" s="301">
        <f t="shared" si="9"/>
        <v>0.33079722130334105</v>
      </c>
      <c r="F81" s="301">
        <f t="shared" si="9"/>
        <v>0</v>
      </c>
      <c r="G81" s="301">
        <f t="shared" si="9"/>
        <v>0.12915724895059735</v>
      </c>
      <c r="H81" s="319"/>
      <c r="J81" s="135"/>
      <c r="K81" s="301">
        <f t="shared" si="10"/>
        <v>0.10693757519048255</v>
      </c>
      <c r="M81" s="301">
        <f t="shared" si="11"/>
        <v>6.890611541774333E-2</v>
      </c>
    </row>
    <row r="82" spans="1:13" s="134" customFormat="1" ht="12.75" x14ac:dyDescent="0.2">
      <c r="A82" s="134" t="s">
        <v>31</v>
      </c>
      <c r="C82" s="301">
        <f t="shared" si="9"/>
        <v>5.1064140207539258E-2</v>
      </c>
      <c r="D82" s="301">
        <f t="shared" si="9"/>
        <v>0.34657320872274144</v>
      </c>
      <c r="E82" s="301">
        <f t="shared" si="9"/>
        <v>0.38944271593963636</v>
      </c>
      <c r="F82" s="301">
        <f t="shared" si="9"/>
        <v>0.16955914621982845</v>
      </c>
      <c r="G82" s="301">
        <f t="shared" si="9"/>
        <v>6.0552160009082825E-2</v>
      </c>
      <c r="H82" s="319"/>
      <c r="J82" s="135"/>
      <c r="K82" s="301">
        <f t="shared" si="10"/>
        <v>0.19666495272910153</v>
      </c>
      <c r="M82" s="301">
        <f t="shared" si="11"/>
        <v>0.12808119864668921</v>
      </c>
    </row>
    <row r="83" spans="1:13" s="134" customFormat="1" ht="12.75" x14ac:dyDescent="0.2">
      <c r="A83" s="134" t="s">
        <v>32</v>
      </c>
      <c r="C83" s="301">
        <f t="shared" si="9"/>
        <v>0</v>
      </c>
      <c r="D83" s="301">
        <f t="shared" si="9"/>
        <v>7.7429345722028656E-2</v>
      </c>
      <c r="E83" s="301">
        <f t="shared" si="9"/>
        <v>6.1050061050061048E-2</v>
      </c>
      <c r="F83" s="301">
        <f t="shared" si="9"/>
        <v>0.14319809069212411</v>
      </c>
      <c r="G83" s="301">
        <f t="shared" si="9"/>
        <v>4.9950049950049952E-2</v>
      </c>
      <c r="H83" s="319"/>
      <c r="J83" s="135"/>
      <c r="K83" s="301">
        <f t="shared" si="10"/>
        <v>7.1925197794293932E-2</v>
      </c>
      <c r="M83" s="301">
        <f t="shared" si="11"/>
        <v>4.4036697247706424E-2</v>
      </c>
    </row>
    <row r="85" spans="1:13" x14ac:dyDescent="0.2">
      <c r="A85" s="387" t="s">
        <v>433</v>
      </c>
    </row>
  </sheetData>
  <mergeCells count="6">
    <mergeCell ref="A64:M64"/>
    <mergeCell ref="A1:K1"/>
    <mergeCell ref="A22:T22"/>
    <mergeCell ref="A44:H44"/>
    <mergeCell ref="M1:O1"/>
    <mergeCell ref="A23:I23"/>
  </mergeCells>
  <phoneticPr fontId="19" type="noConversion"/>
  <hyperlinks>
    <hyperlink ref="M1:O1" location="Contents!A1" display="Back to contents"/>
  </hyperlinks>
  <pageMargins left="0.55118110236220474" right="0.55118110236220474" top="0.27559055118110237" bottom="0.31496062992125984" header="0.15748031496062992" footer="0.19685039370078741"/>
  <pageSetup paperSize="9" scale="71" fitToHeight="0" orientation="landscape" r:id="rId1"/>
  <headerFooter alignWithMargins="0"/>
  <rowBreaks count="1" manualBreakCount="1">
    <brk id="62" max="16383" man="1"/>
  </rowBreaks>
  <ignoredErrors>
    <ignoredError sqref="K5:K20" formulaRange="1"/>
  </ignoredError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34"/>
  </sheetPr>
  <dimension ref="A1:L21"/>
  <sheetViews>
    <sheetView showGridLines="0" workbookViewId="0">
      <selection sqref="A1:N1"/>
    </sheetView>
  </sheetViews>
  <sheetFormatPr defaultRowHeight="11.25" x14ac:dyDescent="0.2"/>
  <cols>
    <col min="1" max="1" width="30" customWidth="1"/>
    <col min="2" max="2" width="11.33203125" customWidth="1"/>
    <col min="8" max="8" width="9.33203125" style="505"/>
    <col min="9" max="9" width="3.1640625" customWidth="1"/>
  </cols>
  <sheetData>
    <row r="1" spans="1:12" ht="18" customHeight="1" x14ac:dyDescent="0.25">
      <c r="A1" s="998" t="s">
        <v>256</v>
      </c>
      <c r="B1" s="998"/>
      <c r="C1" s="998"/>
      <c r="D1" s="998"/>
      <c r="E1" s="998"/>
      <c r="F1" s="35"/>
      <c r="J1" s="502" t="s">
        <v>350</v>
      </c>
      <c r="K1" s="502"/>
      <c r="L1" s="502"/>
    </row>
    <row r="2" spans="1:12" x14ac:dyDescent="0.2">
      <c r="A2" s="499"/>
      <c r="B2" s="35"/>
      <c r="C2" s="35"/>
      <c r="D2" s="35"/>
      <c r="E2" s="35"/>
      <c r="F2" s="35"/>
      <c r="G2" s="35"/>
      <c r="H2" s="35"/>
      <c r="I2" s="35"/>
      <c r="J2" s="35"/>
    </row>
    <row r="3" spans="1:12" s="134" customFormat="1" ht="12.75" x14ac:dyDescent="0.2">
      <c r="A3" s="1110" t="s">
        <v>253</v>
      </c>
      <c r="B3" s="1110"/>
      <c r="C3" s="1110"/>
      <c r="D3" s="1110"/>
      <c r="E3" s="389"/>
      <c r="F3" s="1110" t="s">
        <v>344</v>
      </c>
      <c r="G3" s="1110"/>
      <c r="H3" s="1110"/>
      <c r="I3" s="1110"/>
      <c r="J3" s="389"/>
    </row>
    <row r="4" spans="1:12" s="134" customFormat="1" ht="12.75" x14ac:dyDescent="0.2">
      <c r="A4" s="389"/>
      <c r="B4" s="389" t="s">
        <v>245</v>
      </c>
      <c r="C4" s="389" t="s">
        <v>252</v>
      </c>
      <c r="D4" s="389" t="s">
        <v>251</v>
      </c>
      <c r="E4" s="389"/>
      <c r="F4" s="389" t="s">
        <v>250</v>
      </c>
      <c r="G4" s="389" t="s">
        <v>249</v>
      </c>
      <c r="H4" s="506"/>
      <c r="I4" s="389"/>
      <c r="J4" s="389"/>
    </row>
    <row r="5" spans="1:12" s="134" customFormat="1" ht="12.75" x14ac:dyDescent="0.2">
      <c r="A5" s="774" t="s">
        <v>161</v>
      </c>
      <c r="B5" s="783">
        <f>'HB5 - per problem drug user'!J11</f>
        <v>9.795121951219512</v>
      </c>
      <c r="C5" s="783">
        <f>'HB5 - per problem drug user'!L11</f>
        <v>9.5165876777251182</v>
      </c>
      <c r="D5" s="783">
        <f>'HB5 - per problem drug user'!M11</f>
        <v>10.056761268781303</v>
      </c>
      <c r="E5" s="783"/>
      <c r="F5" s="783">
        <f t="shared" ref="F5:F19" si="0">B5-C5</f>
        <v>0.27853427349439386</v>
      </c>
      <c r="G5" s="783">
        <f t="shared" ref="G5:G19" si="1">D5-B5</f>
        <v>0.26163931756179082</v>
      </c>
      <c r="H5" s="301"/>
      <c r="I5" s="389"/>
      <c r="J5" s="389"/>
    </row>
    <row r="6" spans="1:12" s="134" customFormat="1" ht="12.75" x14ac:dyDescent="0.2">
      <c r="A6" s="774" t="str">
        <f>'HB5 - per problem drug user'!A13</f>
        <v>Ayrshire &amp; Arran</v>
      </c>
      <c r="B6" s="783">
        <f>'HB5 - per problem drug user'!J13</f>
        <v>10.341463414634147</v>
      </c>
      <c r="C6" s="783">
        <f>'HB5 - per problem drug user'!L13</f>
        <v>9.4222222222222225</v>
      </c>
      <c r="D6" s="783">
        <f>'HB5 - per problem drug user'!M13</f>
        <v>11.157894736842104</v>
      </c>
      <c r="E6" s="783"/>
      <c r="F6" s="783">
        <f t="shared" si="0"/>
        <v>0.91924119241192415</v>
      </c>
      <c r="G6" s="783">
        <f t="shared" si="1"/>
        <v>0.81643132220795778</v>
      </c>
      <c r="H6" s="301"/>
      <c r="I6" s="389"/>
      <c r="J6" s="389"/>
    </row>
    <row r="7" spans="1:12" s="134" customFormat="1" ht="12.75" x14ac:dyDescent="0.2">
      <c r="A7" s="774" t="str">
        <f>'HB5 - per problem drug user'!A14</f>
        <v>Borders</v>
      </c>
      <c r="B7" s="783">
        <f>'HB5 - per problem drug user'!J14</f>
        <v>13.23943661971831</v>
      </c>
      <c r="C7" s="783">
        <f>'HB5 - per problem drug user'!L14</f>
        <v>10.930232558139535</v>
      </c>
      <c r="D7" s="783">
        <f>'HB5 - per problem drug user'!M14</f>
        <v>15.409836065573771</v>
      </c>
      <c r="E7" s="783"/>
      <c r="F7" s="783">
        <f t="shared" si="0"/>
        <v>2.3092040615787752</v>
      </c>
      <c r="G7" s="783">
        <f t="shared" si="1"/>
        <v>2.1703994458554607</v>
      </c>
      <c r="H7" s="301"/>
      <c r="I7" s="389"/>
      <c r="J7" s="389"/>
    </row>
    <row r="8" spans="1:12" s="134" customFormat="1" ht="12.75" x14ac:dyDescent="0.2">
      <c r="A8" s="774" t="str">
        <f>'HB5 - per problem drug user'!A15</f>
        <v>Dumfries &amp; Galloway</v>
      </c>
      <c r="B8" s="783">
        <f>'HB5 - per problem drug user'!J15</f>
        <v>8</v>
      </c>
      <c r="C8" s="783">
        <f>'HB5 - per problem drug user'!L15</f>
        <v>6.5</v>
      </c>
      <c r="D8" s="783">
        <f>'HB5 - per problem drug user'!M15</f>
        <v>9.454545454545455</v>
      </c>
      <c r="E8" s="783"/>
      <c r="F8" s="783">
        <f t="shared" si="0"/>
        <v>1.5</v>
      </c>
      <c r="G8" s="783">
        <f t="shared" si="1"/>
        <v>1.454545454545455</v>
      </c>
      <c r="H8" s="301"/>
      <c r="I8" s="389"/>
      <c r="J8" s="389"/>
    </row>
    <row r="9" spans="1:12" s="134" customFormat="1" ht="12.75" x14ac:dyDescent="0.2">
      <c r="A9" s="774" t="str">
        <f>'HB5 - per problem drug user'!A16</f>
        <v>Fife</v>
      </c>
      <c r="B9" s="783">
        <f>'HB5 - per problem drug user'!J16</f>
        <v>13.862068965517242</v>
      </c>
      <c r="C9" s="783">
        <f>'HB5 - per problem drug user'!L16</f>
        <v>11.823529411764707</v>
      </c>
      <c r="D9" s="783">
        <f>'HB5 - per problem drug user'!M16</f>
        <v>15.461538461538462</v>
      </c>
      <c r="E9" s="783"/>
      <c r="F9" s="783">
        <f t="shared" si="0"/>
        <v>2.0385395537525355</v>
      </c>
      <c r="G9" s="783">
        <f t="shared" si="1"/>
        <v>1.5994694960212197</v>
      </c>
      <c r="H9" s="301"/>
      <c r="I9" s="389"/>
      <c r="J9" s="389"/>
    </row>
    <row r="10" spans="1:12" s="134" customFormat="1" ht="12.75" x14ac:dyDescent="0.2">
      <c r="A10" s="774" t="str">
        <f>'HB5 - per problem drug user'!A17</f>
        <v>Forth Valley</v>
      </c>
      <c r="B10" s="783">
        <f>'HB5 - per problem drug user'!J17</f>
        <v>8.8387096774193541</v>
      </c>
      <c r="C10" s="783">
        <f>'HB5 - per problem drug user'!L17</f>
        <v>7.8285714285714283</v>
      </c>
      <c r="D10" s="783">
        <f>'HB5 - per problem drug user'!M17</f>
        <v>9.7857142857142865</v>
      </c>
      <c r="E10" s="783"/>
      <c r="F10" s="783">
        <f t="shared" si="0"/>
        <v>1.0101382488479258</v>
      </c>
      <c r="G10" s="783">
        <f t="shared" si="1"/>
        <v>0.94700460829493238</v>
      </c>
      <c r="H10" s="301"/>
      <c r="I10" s="389"/>
      <c r="J10" s="389"/>
    </row>
    <row r="11" spans="1:12" s="134" customFormat="1" ht="12.75" x14ac:dyDescent="0.2">
      <c r="A11" s="774" t="str">
        <f>'HB5 - per problem drug user'!A18</f>
        <v>Grampian</v>
      </c>
      <c r="B11" s="783">
        <f>'HB5 - per problem drug user'!J18</f>
        <v>10.608695652173912</v>
      </c>
      <c r="C11" s="783">
        <f>'HB5 - per problem drug user'!L18</f>
        <v>9.76</v>
      </c>
      <c r="D11" s="783">
        <f>'HB5 - per problem drug user'!M18</f>
        <v>11.902439024390244</v>
      </c>
      <c r="E11" s="783"/>
      <c r="F11" s="783">
        <f t="shared" si="0"/>
        <v>0.84869565217391241</v>
      </c>
      <c r="G11" s="783">
        <f t="shared" si="1"/>
        <v>1.2937433722163316</v>
      </c>
      <c r="H11" s="301"/>
      <c r="I11" s="389"/>
      <c r="J11" s="389"/>
    </row>
    <row r="12" spans="1:12" s="134" customFormat="1" ht="12.75" x14ac:dyDescent="0.2">
      <c r="A12" s="774" t="str">
        <f>'HB5 - per problem drug user'!A19</f>
        <v>Greater Glasgow &amp; Clyde</v>
      </c>
      <c r="B12" s="783">
        <f>'HB5 - per problem drug user'!J19</f>
        <v>8.7846889952153102</v>
      </c>
      <c r="C12" s="783">
        <f>'HB5 - per problem drug user'!L19</f>
        <v>8.4220183486238529</v>
      </c>
      <c r="D12" s="783">
        <f>'HB5 - per problem drug user'!M19</f>
        <v>9.1343283582089558</v>
      </c>
      <c r="E12" s="783"/>
      <c r="F12" s="783">
        <f t="shared" si="0"/>
        <v>0.36267064659145731</v>
      </c>
      <c r="G12" s="783">
        <f t="shared" si="1"/>
        <v>0.34963936299364562</v>
      </c>
      <c r="H12" s="301"/>
      <c r="I12" s="389"/>
      <c r="J12" s="389"/>
    </row>
    <row r="13" spans="1:12" s="134" customFormat="1" ht="12.75" x14ac:dyDescent="0.2">
      <c r="A13" s="774" t="str">
        <f>'HB5 - per problem drug user'!A20</f>
        <v>Highland</v>
      </c>
      <c r="B13" s="783">
        <f>'HB5 - per problem drug user'!J20</f>
        <v>13.3</v>
      </c>
      <c r="C13" s="783">
        <f>'HB5 - per problem drug user'!L20</f>
        <v>11.565217391304348</v>
      </c>
      <c r="D13" s="783">
        <f>'HB5 - per problem drug user'!M20</f>
        <v>14.777777777777779</v>
      </c>
      <c r="E13" s="783"/>
      <c r="F13" s="783">
        <f t="shared" si="0"/>
        <v>1.734782608695653</v>
      </c>
      <c r="G13" s="783">
        <f t="shared" si="1"/>
        <v>1.4777777777777779</v>
      </c>
      <c r="H13" s="301"/>
      <c r="I13" s="389"/>
      <c r="J13" s="389"/>
    </row>
    <row r="14" spans="1:12" s="134" customFormat="1" ht="12.75" x14ac:dyDescent="0.2">
      <c r="A14" s="774" t="str">
        <f>'HB5 - per problem drug user'!A21</f>
        <v>Lanarkshire</v>
      </c>
      <c r="B14" s="783">
        <f>'HB5 - per problem drug user'!J21</f>
        <v>9.9420289855072461</v>
      </c>
      <c r="C14" s="783">
        <f>'HB5 - per problem drug user'!L21</f>
        <v>9.2702702702702702</v>
      </c>
      <c r="D14" s="783">
        <f>'HB5 - per problem drug user'!M21</f>
        <v>10.71875</v>
      </c>
      <c r="E14" s="783"/>
      <c r="F14" s="783">
        <f t="shared" si="0"/>
        <v>0.67175871523697595</v>
      </c>
      <c r="G14" s="783">
        <f t="shared" si="1"/>
        <v>0.77672101449275388</v>
      </c>
      <c r="H14" s="301"/>
      <c r="I14" s="389"/>
      <c r="J14" s="389"/>
    </row>
    <row r="15" spans="1:12" s="134" customFormat="1" ht="12.75" x14ac:dyDescent="0.2">
      <c r="A15" s="774" t="str">
        <f>'HB5 - per problem drug user'!A22</f>
        <v>Lothian</v>
      </c>
      <c r="B15" s="783">
        <f>'HB5 - per problem drug user'!J22</f>
        <v>9.3469387755102034</v>
      </c>
      <c r="C15" s="783">
        <f>'HB5 - per problem drug user'!L22</f>
        <v>8.4036697247706424</v>
      </c>
      <c r="D15" s="783">
        <f>'HB5 - per problem drug user'!M22</f>
        <v>10.292134831460674</v>
      </c>
      <c r="E15" s="783"/>
      <c r="F15" s="783">
        <f t="shared" si="0"/>
        <v>0.94326905073956091</v>
      </c>
      <c r="G15" s="783">
        <f t="shared" si="1"/>
        <v>0.94519605595047018</v>
      </c>
      <c r="H15" s="301"/>
      <c r="I15" s="389"/>
      <c r="J15" s="389"/>
    </row>
    <row r="16" spans="1:12" s="374" customFormat="1" ht="12.75" x14ac:dyDescent="0.2">
      <c r="A16" s="774" t="str">
        <f>'HB5 - per problem drug user'!A23</f>
        <v>Orkney</v>
      </c>
      <c r="B16" s="783">
        <f>'HB5 - per problem drug user'!J23</f>
        <v>20</v>
      </c>
      <c r="C16" s="783">
        <f>'HB5 - per problem drug user'!L23</f>
        <v>5.4545454545454541</v>
      </c>
      <c r="D16" s="783">
        <f>'HB5 - per problem drug user'!M23</f>
        <v>30</v>
      </c>
      <c r="E16" s="783"/>
      <c r="F16" s="783">
        <f t="shared" ref="F16" si="2">B16-C16</f>
        <v>14.545454545454547</v>
      </c>
      <c r="G16" s="783">
        <f t="shared" ref="G16" si="3">D16-B16</f>
        <v>10</v>
      </c>
      <c r="H16" s="301"/>
      <c r="I16" s="389"/>
      <c r="J16" s="389"/>
    </row>
    <row r="17" spans="1:10" s="134" customFormat="1" ht="12.75" x14ac:dyDescent="0.2">
      <c r="A17" s="774" t="str">
        <f>'HB5 - per problem drug user'!A24</f>
        <v>Shetland</v>
      </c>
      <c r="B17" s="783">
        <f>'HB5 - per problem drug user'!J24</f>
        <v>5.882352941176471</v>
      </c>
      <c r="C17" s="783">
        <f>'HB5 - per problem drug user'!L24</f>
        <v>1.5384615384615385</v>
      </c>
      <c r="D17" s="783">
        <f>'HB5 - per problem drug user'!M24</f>
        <v>15.384615384615385</v>
      </c>
      <c r="E17" s="783"/>
      <c r="F17" s="783">
        <f t="shared" si="0"/>
        <v>4.3438914027149327</v>
      </c>
      <c r="G17" s="783">
        <f t="shared" si="1"/>
        <v>9.502262443438914</v>
      </c>
      <c r="H17" s="301"/>
      <c r="I17" s="389"/>
      <c r="J17" s="389"/>
    </row>
    <row r="18" spans="1:10" s="134" customFormat="1" ht="12.75" x14ac:dyDescent="0.2">
      <c r="A18" s="774" t="str">
        <f>'HB5 - per problem drug user'!A25</f>
        <v>Tayside</v>
      </c>
      <c r="B18" s="783">
        <f>'HB5 - per problem drug user'!J25</f>
        <v>10.782608695652174</v>
      </c>
      <c r="C18" s="783">
        <f>'HB5 - per problem drug user'!L25</f>
        <v>9.92</v>
      </c>
      <c r="D18" s="783">
        <f>'HB5 - per problem drug user'!M25</f>
        <v>11.534883720930232</v>
      </c>
      <c r="E18" s="783"/>
      <c r="F18" s="783">
        <f t="shared" si="0"/>
        <v>0.86260869565217391</v>
      </c>
      <c r="G18" s="783">
        <f t="shared" si="1"/>
        <v>0.7522750252780579</v>
      </c>
      <c r="H18" s="301"/>
      <c r="I18" s="389"/>
      <c r="J18" s="389"/>
    </row>
    <row r="19" spans="1:10" s="134" customFormat="1" ht="12.75" x14ac:dyDescent="0.2">
      <c r="A19" s="774" t="str">
        <f>'HB5 - per problem drug user'!A26</f>
        <v>Western Isles</v>
      </c>
      <c r="B19" s="783">
        <f>'HB5 - per problem drug user'!J26</f>
        <v>10.909090909090908</v>
      </c>
      <c r="C19" s="783">
        <f>'HB5 - per problem drug user'!L26</f>
        <v>5</v>
      </c>
      <c r="D19" s="783">
        <f>'HB5 - per problem drug user'!M26</f>
        <v>17.142857142857142</v>
      </c>
      <c r="E19" s="783"/>
      <c r="F19" s="783">
        <f t="shared" si="0"/>
        <v>5.9090909090909083</v>
      </c>
      <c r="G19" s="783">
        <f t="shared" si="1"/>
        <v>6.2337662337662341</v>
      </c>
      <c r="H19" s="301"/>
      <c r="I19" s="389"/>
      <c r="J19" s="389"/>
    </row>
    <row r="20" spans="1:10" x14ac:dyDescent="0.2">
      <c r="A20" s="35"/>
      <c r="B20" s="35"/>
      <c r="C20" s="35"/>
      <c r="D20" s="35"/>
      <c r="E20" s="35"/>
      <c r="F20" s="35"/>
      <c r="G20" s="35"/>
      <c r="H20" s="35"/>
      <c r="I20" s="35"/>
      <c r="J20" s="35"/>
    </row>
    <row r="21" spans="1:10" x14ac:dyDescent="0.2">
      <c r="A21" s="501" t="s">
        <v>433</v>
      </c>
      <c r="B21" s="500"/>
      <c r="C21" s="500"/>
      <c r="D21" s="35"/>
      <c r="E21" s="35"/>
      <c r="F21" s="35"/>
      <c r="G21" s="35"/>
      <c r="H21" s="35"/>
      <c r="I21" s="35"/>
      <c r="J21" s="35"/>
    </row>
  </sheetData>
  <mergeCells count="3">
    <mergeCell ref="A3:D3"/>
    <mergeCell ref="F3:I3"/>
    <mergeCell ref="A1:E1"/>
  </mergeCells>
  <phoneticPr fontId="33" type="noConversion"/>
  <hyperlinks>
    <hyperlink ref="J1:L1" location="Contents!A1" display="Back to contents"/>
  </hyperlinks>
  <pageMargins left="0.75" right="0.75" top="1" bottom="1" header="0.5" footer="0.5"/>
  <pageSetup paperSize="9"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34"/>
    <pageSetUpPr fitToPage="1"/>
  </sheetPr>
  <dimension ref="A1:V159"/>
  <sheetViews>
    <sheetView showGridLines="0" zoomScaleNormal="100" workbookViewId="0">
      <selection sqref="A1:N1"/>
    </sheetView>
  </sheetViews>
  <sheetFormatPr defaultRowHeight="12" x14ac:dyDescent="0.2"/>
  <cols>
    <col min="1" max="1" width="28.1640625" style="38" customWidth="1"/>
    <col min="2" max="2" width="12.1640625" style="36" bestFit="1" customWidth="1"/>
    <col min="3" max="3" width="10.5" style="36" bestFit="1" customWidth="1"/>
    <col min="4" max="4" width="10.83203125" style="36" bestFit="1" customWidth="1"/>
    <col min="5" max="5" width="10.1640625" style="36" bestFit="1" customWidth="1"/>
    <col min="6" max="6" width="10.33203125" style="36" bestFit="1" customWidth="1"/>
    <col min="7" max="7" width="10.1640625" style="36" customWidth="1"/>
    <col min="8" max="8" width="10.33203125" style="36" bestFit="1" customWidth="1"/>
    <col min="9" max="9" width="10.1640625" style="36" customWidth="1"/>
    <col min="10" max="10" width="10.5" style="36" bestFit="1" customWidth="1"/>
    <col min="11" max="11" width="11.83203125" style="36" customWidth="1"/>
    <col min="12" max="12" width="10.5" style="36" bestFit="1" customWidth="1"/>
    <col min="13" max="13" width="13.5" style="36" customWidth="1"/>
    <col min="14" max="14" width="10.1640625" style="36" bestFit="1" customWidth="1"/>
    <col min="15" max="16" width="10.33203125" style="36" bestFit="1" customWidth="1"/>
    <col min="17" max="20" width="9.6640625" style="36" bestFit="1" customWidth="1"/>
    <col min="21" max="22" width="9.5" style="36" bestFit="1" customWidth="1"/>
    <col min="23" max="16384" width="9.33203125" style="36"/>
  </cols>
  <sheetData>
    <row r="1" spans="1:15" ht="18" customHeight="1" x14ac:dyDescent="0.25">
      <c r="A1" s="1116" t="s">
        <v>482</v>
      </c>
      <c r="B1" s="1116"/>
      <c r="C1" s="1116"/>
      <c r="D1" s="1116"/>
      <c r="E1" s="1116"/>
      <c r="F1" s="1116"/>
      <c r="G1" s="1116"/>
      <c r="H1" s="1116"/>
      <c r="I1" s="1116"/>
      <c r="J1" s="1116"/>
      <c r="K1" s="1116"/>
      <c r="M1" s="852" t="s">
        <v>350</v>
      </c>
      <c r="N1" s="852"/>
      <c r="O1" s="852"/>
    </row>
    <row r="2" spans="1:15" ht="15.75" x14ac:dyDescent="0.25">
      <c r="A2" s="1114" t="s">
        <v>1074</v>
      </c>
      <c r="B2" s="1114"/>
      <c r="C2" s="1114"/>
      <c r="D2" s="1114"/>
      <c r="E2" s="1114"/>
      <c r="F2" s="1114"/>
      <c r="G2" s="1114"/>
      <c r="H2" s="1114"/>
      <c r="I2" s="695"/>
      <c r="J2" s="695"/>
      <c r="K2" s="695"/>
      <c r="M2" s="686"/>
      <c r="N2" s="686"/>
      <c r="O2" s="686"/>
    </row>
    <row r="3" spans="1:15" x14ac:dyDescent="0.2">
      <c r="A3" s="39"/>
      <c r="B3" s="37"/>
      <c r="C3" s="37"/>
      <c r="D3" s="37"/>
      <c r="E3" s="37"/>
      <c r="F3" s="37"/>
    </row>
    <row r="4" spans="1:15" s="135" customFormat="1" ht="12.75" x14ac:dyDescent="0.2">
      <c r="A4" s="320"/>
      <c r="B4" s="1120" t="s">
        <v>105</v>
      </c>
      <c r="C4" s="1120"/>
      <c r="D4" s="1120"/>
      <c r="E4" s="1120"/>
      <c r="F4" s="1120"/>
      <c r="G4" s="1120"/>
      <c r="H4" s="1120"/>
      <c r="I4" s="321" t="s">
        <v>106</v>
      </c>
    </row>
    <row r="5" spans="1:15" s="135" customFormat="1" ht="12.75" x14ac:dyDescent="0.2">
      <c r="A5" s="320"/>
      <c r="B5" s="321" t="s">
        <v>107</v>
      </c>
      <c r="C5" s="321" t="s">
        <v>108</v>
      </c>
      <c r="D5" s="321" t="s">
        <v>43</v>
      </c>
      <c r="E5" s="321" t="s">
        <v>44</v>
      </c>
      <c r="F5" s="321" t="s">
        <v>103</v>
      </c>
      <c r="G5" s="321" t="s">
        <v>109</v>
      </c>
      <c r="H5" s="321" t="s">
        <v>110</v>
      </c>
      <c r="I5" s="321"/>
      <c r="K5" s="1120" t="s">
        <v>165</v>
      </c>
      <c r="L5" s="1120"/>
    </row>
    <row r="6" spans="1:15" s="135" customFormat="1" ht="15" x14ac:dyDescent="0.2">
      <c r="A6" s="320" t="s">
        <v>106</v>
      </c>
      <c r="B6" s="727">
        <v>1</v>
      </c>
      <c r="C6" s="727">
        <v>196</v>
      </c>
      <c r="D6" s="727">
        <v>828</v>
      </c>
      <c r="E6" s="727">
        <v>1172</v>
      </c>
      <c r="F6" s="727">
        <v>784</v>
      </c>
      <c r="G6" s="727">
        <v>237</v>
      </c>
      <c r="H6" s="727">
        <v>77</v>
      </c>
      <c r="I6" s="727">
        <v>3295</v>
      </c>
      <c r="K6" s="319">
        <f>SUM(C6:G6)</f>
        <v>3217</v>
      </c>
    </row>
    <row r="7" spans="1:15" s="135" customFormat="1" ht="12.75" x14ac:dyDescent="0.2">
      <c r="A7" s="320"/>
      <c r="B7" s="320"/>
      <c r="C7" s="320"/>
      <c r="D7" s="320"/>
      <c r="E7" s="320"/>
      <c r="F7" s="320"/>
      <c r="G7" s="320"/>
      <c r="H7" s="320"/>
      <c r="I7" s="320"/>
      <c r="K7" s="319"/>
    </row>
    <row r="8" spans="1:15" s="135" customFormat="1" ht="15" x14ac:dyDescent="0.2">
      <c r="A8" s="320" t="s">
        <v>77</v>
      </c>
      <c r="B8" s="728">
        <v>0</v>
      </c>
      <c r="C8" s="728">
        <v>8</v>
      </c>
      <c r="D8" s="728">
        <v>38</v>
      </c>
      <c r="E8" s="728">
        <v>57</v>
      </c>
      <c r="F8" s="728">
        <v>41</v>
      </c>
      <c r="G8" s="728">
        <v>7</v>
      </c>
      <c r="H8" s="728">
        <v>6</v>
      </c>
      <c r="I8" s="728">
        <v>157</v>
      </c>
      <c r="K8" s="319">
        <f t="shared" ref="K8:K39" si="0">SUM(C8:G8)</f>
        <v>151</v>
      </c>
    </row>
    <row r="9" spans="1:15" s="135" customFormat="1" ht="15" x14ac:dyDescent="0.2">
      <c r="A9" s="320" t="s">
        <v>76</v>
      </c>
      <c r="B9" s="728">
        <v>0</v>
      </c>
      <c r="C9" s="728">
        <v>6</v>
      </c>
      <c r="D9" s="728">
        <v>8</v>
      </c>
      <c r="E9" s="728">
        <v>28</v>
      </c>
      <c r="F9" s="728">
        <v>13</v>
      </c>
      <c r="G9" s="728">
        <v>6</v>
      </c>
      <c r="H9" s="728">
        <v>3</v>
      </c>
      <c r="I9" s="728">
        <v>64</v>
      </c>
      <c r="K9" s="319">
        <f t="shared" si="0"/>
        <v>61</v>
      </c>
    </row>
    <row r="10" spans="1:15" s="135" customFormat="1" ht="15" x14ac:dyDescent="0.2">
      <c r="A10" s="320" t="s">
        <v>75</v>
      </c>
      <c r="B10" s="728">
        <v>0</v>
      </c>
      <c r="C10" s="728">
        <v>3</v>
      </c>
      <c r="D10" s="728">
        <v>19</v>
      </c>
      <c r="E10" s="728">
        <v>15</v>
      </c>
      <c r="F10" s="728">
        <v>16</v>
      </c>
      <c r="G10" s="728">
        <v>2</v>
      </c>
      <c r="H10" s="728">
        <v>1</v>
      </c>
      <c r="I10" s="728">
        <v>56</v>
      </c>
      <c r="K10" s="319">
        <f t="shared" si="0"/>
        <v>55</v>
      </c>
    </row>
    <row r="11" spans="1:15" s="135" customFormat="1" ht="15" x14ac:dyDescent="0.2">
      <c r="A11" s="320" t="s">
        <v>159</v>
      </c>
      <c r="B11" s="728">
        <v>0</v>
      </c>
      <c r="C11" s="728">
        <v>3</v>
      </c>
      <c r="D11" s="728">
        <v>11</v>
      </c>
      <c r="E11" s="728">
        <v>6</v>
      </c>
      <c r="F11" s="728">
        <v>12</v>
      </c>
      <c r="G11" s="728">
        <v>5</v>
      </c>
      <c r="H11" s="728">
        <v>4</v>
      </c>
      <c r="I11" s="728">
        <v>41</v>
      </c>
      <c r="K11" s="319">
        <f t="shared" si="0"/>
        <v>37</v>
      </c>
    </row>
    <row r="12" spans="1:15" s="693" customFormat="1" ht="15" x14ac:dyDescent="0.2">
      <c r="A12" s="320" t="s">
        <v>488</v>
      </c>
      <c r="B12" s="728">
        <v>1</v>
      </c>
      <c r="C12" s="728">
        <v>16</v>
      </c>
      <c r="D12" s="728">
        <v>75</v>
      </c>
      <c r="E12" s="728">
        <v>121</v>
      </c>
      <c r="F12" s="728">
        <v>94</v>
      </c>
      <c r="G12" s="728">
        <v>30</v>
      </c>
      <c r="H12" s="728">
        <v>14</v>
      </c>
      <c r="I12" s="728">
        <v>351</v>
      </c>
      <c r="J12" s="135"/>
      <c r="K12" s="319">
        <f>SUM(C12:G12)</f>
        <v>336</v>
      </c>
    </row>
    <row r="13" spans="1:15" s="135" customFormat="1" ht="15" x14ac:dyDescent="0.2">
      <c r="A13" s="320" t="s">
        <v>73</v>
      </c>
      <c r="B13" s="728">
        <v>0</v>
      </c>
      <c r="C13" s="728">
        <v>0</v>
      </c>
      <c r="D13" s="728">
        <v>13</v>
      </c>
      <c r="E13" s="728">
        <v>19</v>
      </c>
      <c r="F13" s="728">
        <v>8</v>
      </c>
      <c r="G13" s="728">
        <v>2</v>
      </c>
      <c r="H13" s="728">
        <v>1</v>
      </c>
      <c r="I13" s="728">
        <v>43</v>
      </c>
      <c r="K13" s="319">
        <f t="shared" si="0"/>
        <v>42</v>
      </c>
    </row>
    <row r="14" spans="1:15" s="135" customFormat="1" ht="15" x14ac:dyDescent="0.2">
      <c r="A14" s="320" t="s">
        <v>113</v>
      </c>
      <c r="B14" s="728">
        <v>0</v>
      </c>
      <c r="C14" s="728">
        <v>5</v>
      </c>
      <c r="D14" s="728">
        <v>17</v>
      </c>
      <c r="E14" s="728">
        <v>19</v>
      </c>
      <c r="F14" s="728">
        <v>11</v>
      </c>
      <c r="G14" s="728">
        <v>5</v>
      </c>
      <c r="H14" s="728">
        <v>0</v>
      </c>
      <c r="I14" s="728">
        <v>57</v>
      </c>
      <c r="K14" s="319">
        <f t="shared" si="0"/>
        <v>57</v>
      </c>
    </row>
    <row r="15" spans="1:15" s="135" customFormat="1" ht="15" x14ac:dyDescent="0.2">
      <c r="A15" s="320" t="s">
        <v>72</v>
      </c>
      <c r="B15" s="728">
        <v>0</v>
      </c>
      <c r="C15" s="728">
        <v>5</v>
      </c>
      <c r="D15" s="728">
        <v>57</v>
      </c>
      <c r="E15" s="728">
        <v>66</v>
      </c>
      <c r="F15" s="728">
        <v>29</v>
      </c>
      <c r="G15" s="728">
        <v>10</v>
      </c>
      <c r="H15" s="728">
        <v>1</v>
      </c>
      <c r="I15" s="728">
        <v>168</v>
      </c>
      <c r="K15" s="319">
        <f t="shared" si="0"/>
        <v>167</v>
      </c>
    </row>
    <row r="16" spans="1:15" s="135" customFormat="1" ht="15" x14ac:dyDescent="0.2">
      <c r="A16" s="320" t="s">
        <v>71</v>
      </c>
      <c r="B16" s="728">
        <v>0</v>
      </c>
      <c r="C16" s="728">
        <v>5</v>
      </c>
      <c r="D16" s="728">
        <v>27</v>
      </c>
      <c r="E16" s="728">
        <v>32</v>
      </c>
      <c r="F16" s="728">
        <v>20</v>
      </c>
      <c r="G16" s="728">
        <v>3</v>
      </c>
      <c r="H16" s="728">
        <v>0</v>
      </c>
      <c r="I16" s="728">
        <v>87</v>
      </c>
      <c r="K16" s="319">
        <f t="shared" si="0"/>
        <v>87</v>
      </c>
    </row>
    <row r="17" spans="1:11" s="135" customFormat="1" ht="15" x14ac:dyDescent="0.2">
      <c r="A17" s="320" t="s">
        <v>70</v>
      </c>
      <c r="B17" s="728">
        <v>0</v>
      </c>
      <c r="C17" s="728">
        <v>4</v>
      </c>
      <c r="D17" s="728">
        <v>3</v>
      </c>
      <c r="E17" s="728">
        <v>11</v>
      </c>
      <c r="F17" s="728">
        <v>3</v>
      </c>
      <c r="G17" s="728">
        <v>3</v>
      </c>
      <c r="H17" s="728">
        <v>1</v>
      </c>
      <c r="I17" s="728">
        <v>25</v>
      </c>
      <c r="K17" s="319">
        <f t="shared" si="0"/>
        <v>24</v>
      </c>
    </row>
    <row r="18" spans="1:11" s="135" customFormat="1" ht="15" x14ac:dyDescent="0.2">
      <c r="A18" s="320" t="s">
        <v>69</v>
      </c>
      <c r="B18" s="728">
        <v>0</v>
      </c>
      <c r="C18" s="728">
        <v>3</v>
      </c>
      <c r="D18" s="728">
        <v>14</v>
      </c>
      <c r="E18" s="728">
        <v>15</v>
      </c>
      <c r="F18" s="728">
        <v>11</v>
      </c>
      <c r="G18" s="728">
        <v>1</v>
      </c>
      <c r="H18" s="728">
        <v>2</v>
      </c>
      <c r="I18" s="728">
        <v>46</v>
      </c>
      <c r="K18" s="319">
        <f t="shared" si="0"/>
        <v>44</v>
      </c>
    </row>
    <row r="19" spans="1:11" s="135" customFormat="1" ht="15" x14ac:dyDescent="0.2">
      <c r="A19" s="320" t="s">
        <v>68</v>
      </c>
      <c r="B19" s="728">
        <v>0</v>
      </c>
      <c r="C19" s="728">
        <v>0</v>
      </c>
      <c r="D19" s="728">
        <v>8</v>
      </c>
      <c r="E19" s="728">
        <v>12</v>
      </c>
      <c r="F19" s="728">
        <v>3</v>
      </c>
      <c r="G19" s="728">
        <v>2</v>
      </c>
      <c r="H19" s="728">
        <v>0</v>
      </c>
      <c r="I19" s="728">
        <v>25</v>
      </c>
      <c r="K19" s="319">
        <f t="shared" si="0"/>
        <v>25</v>
      </c>
    </row>
    <row r="20" spans="1:11" s="135" customFormat="1" ht="15" x14ac:dyDescent="0.2">
      <c r="A20" s="320" t="s">
        <v>67</v>
      </c>
      <c r="B20" s="728">
        <v>0</v>
      </c>
      <c r="C20" s="728">
        <v>8</v>
      </c>
      <c r="D20" s="728">
        <v>22</v>
      </c>
      <c r="E20" s="728">
        <v>27</v>
      </c>
      <c r="F20" s="728">
        <v>11</v>
      </c>
      <c r="G20" s="728">
        <v>7</v>
      </c>
      <c r="H20" s="728">
        <v>2</v>
      </c>
      <c r="I20" s="728">
        <v>77</v>
      </c>
      <c r="K20" s="319">
        <f t="shared" si="0"/>
        <v>75</v>
      </c>
    </row>
    <row r="21" spans="1:11" s="135" customFormat="1" ht="15" x14ac:dyDescent="0.2">
      <c r="A21" s="320" t="s">
        <v>24</v>
      </c>
      <c r="B21" s="728">
        <v>0</v>
      </c>
      <c r="C21" s="728">
        <v>14</v>
      </c>
      <c r="D21" s="728">
        <v>68</v>
      </c>
      <c r="E21" s="728">
        <v>75</v>
      </c>
      <c r="F21" s="728">
        <v>45</v>
      </c>
      <c r="G21" s="728">
        <v>5</v>
      </c>
      <c r="H21" s="728">
        <v>5</v>
      </c>
      <c r="I21" s="728">
        <v>212</v>
      </c>
      <c r="K21" s="319">
        <f t="shared" si="0"/>
        <v>207</v>
      </c>
    </row>
    <row r="22" spans="1:11" s="135" customFormat="1" ht="15" x14ac:dyDescent="0.2">
      <c r="A22" s="320" t="s">
        <v>66</v>
      </c>
      <c r="B22" s="728">
        <v>0</v>
      </c>
      <c r="C22" s="728">
        <v>27</v>
      </c>
      <c r="D22" s="728">
        <v>117</v>
      </c>
      <c r="E22" s="728">
        <v>253</v>
      </c>
      <c r="F22" s="728">
        <v>202</v>
      </c>
      <c r="G22" s="728">
        <v>55</v>
      </c>
      <c r="H22" s="728">
        <v>11</v>
      </c>
      <c r="I22" s="728">
        <v>665</v>
      </c>
      <c r="K22" s="319">
        <f t="shared" si="0"/>
        <v>654</v>
      </c>
    </row>
    <row r="23" spans="1:11" s="135" customFormat="1" ht="15" x14ac:dyDescent="0.2">
      <c r="A23" s="320" t="s">
        <v>65</v>
      </c>
      <c r="B23" s="728">
        <v>0</v>
      </c>
      <c r="C23" s="728">
        <v>8</v>
      </c>
      <c r="D23" s="728">
        <v>23</v>
      </c>
      <c r="E23" s="728">
        <v>22</v>
      </c>
      <c r="F23" s="728">
        <v>23</v>
      </c>
      <c r="G23" s="728">
        <v>9</v>
      </c>
      <c r="H23" s="728">
        <v>3</v>
      </c>
      <c r="I23" s="728">
        <v>88</v>
      </c>
      <c r="K23" s="319">
        <f t="shared" si="0"/>
        <v>85</v>
      </c>
    </row>
    <row r="24" spans="1:11" s="135" customFormat="1" ht="15" x14ac:dyDescent="0.2">
      <c r="A24" s="320" t="s">
        <v>64</v>
      </c>
      <c r="B24" s="728">
        <v>0</v>
      </c>
      <c r="C24" s="728">
        <v>3</v>
      </c>
      <c r="D24" s="728">
        <v>21</v>
      </c>
      <c r="E24" s="728">
        <v>30</v>
      </c>
      <c r="F24" s="728">
        <v>16</v>
      </c>
      <c r="G24" s="728">
        <v>6</v>
      </c>
      <c r="H24" s="728">
        <v>0</v>
      </c>
      <c r="I24" s="728">
        <v>76</v>
      </c>
      <c r="K24" s="319">
        <f t="shared" si="0"/>
        <v>76</v>
      </c>
    </row>
    <row r="25" spans="1:11" s="135" customFormat="1" ht="15" x14ac:dyDescent="0.2">
      <c r="A25" s="320" t="s">
        <v>63</v>
      </c>
      <c r="B25" s="728">
        <v>0</v>
      </c>
      <c r="C25" s="728">
        <v>5</v>
      </c>
      <c r="D25" s="728">
        <v>7</v>
      </c>
      <c r="E25" s="728">
        <v>10</v>
      </c>
      <c r="F25" s="728">
        <v>6</v>
      </c>
      <c r="G25" s="728">
        <v>7</v>
      </c>
      <c r="H25" s="728">
        <v>2</v>
      </c>
      <c r="I25" s="728">
        <v>37</v>
      </c>
      <c r="K25" s="319">
        <f t="shared" si="0"/>
        <v>35</v>
      </c>
    </row>
    <row r="26" spans="1:11" s="135" customFormat="1" ht="15" x14ac:dyDescent="0.2">
      <c r="A26" s="320" t="s">
        <v>62</v>
      </c>
      <c r="B26" s="728">
        <v>0</v>
      </c>
      <c r="C26" s="728">
        <v>4</v>
      </c>
      <c r="D26" s="728">
        <v>10</v>
      </c>
      <c r="E26" s="728">
        <v>6</v>
      </c>
      <c r="F26" s="728">
        <v>8</v>
      </c>
      <c r="G26" s="728">
        <v>4</v>
      </c>
      <c r="H26" s="728">
        <v>1</v>
      </c>
      <c r="I26" s="728">
        <v>33</v>
      </c>
      <c r="K26" s="319">
        <f t="shared" si="0"/>
        <v>32</v>
      </c>
    </row>
    <row r="27" spans="1:11" s="693" customFormat="1" ht="15" x14ac:dyDescent="0.2">
      <c r="A27" s="693" t="s">
        <v>487</v>
      </c>
      <c r="B27" s="728">
        <v>0</v>
      </c>
      <c r="C27" s="728">
        <v>0</v>
      </c>
      <c r="D27" s="728">
        <v>1</v>
      </c>
      <c r="E27" s="728">
        <v>1</v>
      </c>
      <c r="F27" s="728">
        <v>3</v>
      </c>
      <c r="G27" s="728">
        <v>1</v>
      </c>
      <c r="H27" s="728">
        <v>0</v>
      </c>
      <c r="I27" s="728">
        <v>6</v>
      </c>
      <c r="J27" s="135"/>
      <c r="K27" s="319">
        <f>SUM(C27:G27)</f>
        <v>6</v>
      </c>
    </row>
    <row r="28" spans="1:11" s="135" customFormat="1" ht="15" x14ac:dyDescent="0.2">
      <c r="A28" s="320" t="s">
        <v>61</v>
      </c>
      <c r="B28" s="728">
        <v>0</v>
      </c>
      <c r="C28" s="728">
        <v>4</v>
      </c>
      <c r="D28" s="728">
        <v>20</v>
      </c>
      <c r="E28" s="728">
        <v>40</v>
      </c>
      <c r="F28" s="728">
        <v>22</v>
      </c>
      <c r="G28" s="728">
        <v>6</v>
      </c>
      <c r="H28" s="728">
        <v>0</v>
      </c>
      <c r="I28" s="728">
        <v>92</v>
      </c>
      <c r="K28" s="319">
        <f t="shared" si="0"/>
        <v>92</v>
      </c>
    </row>
    <row r="29" spans="1:11" s="135" customFormat="1" ht="15" x14ac:dyDescent="0.2">
      <c r="A29" s="320" t="s">
        <v>60</v>
      </c>
      <c r="B29" s="728">
        <v>0</v>
      </c>
      <c r="C29" s="728">
        <v>17</v>
      </c>
      <c r="D29" s="728">
        <v>66</v>
      </c>
      <c r="E29" s="728">
        <v>60</v>
      </c>
      <c r="F29" s="728">
        <v>37</v>
      </c>
      <c r="G29" s="728">
        <v>17</v>
      </c>
      <c r="H29" s="728">
        <v>3</v>
      </c>
      <c r="I29" s="728">
        <v>200</v>
      </c>
      <c r="K29" s="319">
        <f t="shared" si="0"/>
        <v>197</v>
      </c>
    </row>
    <row r="30" spans="1:11" s="135" customFormat="1" ht="15" x14ac:dyDescent="0.2">
      <c r="A30" s="320" t="s">
        <v>59</v>
      </c>
      <c r="B30" s="728">
        <v>0</v>
      </c>
      <c r="C30" s="728">
        <v>0</v>
      </c>
      <c r="D30" s="728">
        <v>2</v>
      </c>
      <c r="E30" s="728">
        <v>1</v>
      </c>
      <c r="F30" s="728">
        <v>0</v>
      </c>
      <c r="G30" s="728">
        <v>1</v>
      </c>
      <c r="H30" s="728">
        <v>0</v>
      </c>
      <c r="I30" s="728">
        <v>4</v>
      </c>
      <c r="K30" s="319">
        <f t="shared" si="0"/>
        <v>4</v>
      </c>
    </row>
    <row r="31" spans="1:11" s="135" customFormat="1" ht="15" x14ac:dyDescent="0.2">
      <c r="A31" s="320" t="s">
        <v>160</v>
      </c>
      <c r="B31" s="728">
        <v>0</v>
      </c>
      <c r="C31" s="728">
        <v>6</v>
      </c>
      <c r="D31" s="728">
        <v>13</v>
      </c>
      <c r="E31" s="728">
        <v>11</v>
      </c>
      <c r="F31" s="728">
        <v>6</v>
      </c>
      <c r="G31" s="728">
        <v>4</v>
      </c>
      <c r="H31" s="728">
        <v>1</v>
      </c>
      <c r="I31" s="728">
        <v>41</v>
      </c>
      <c r="K31" s="319">
        <f t="shared" si="0"/>
        <v>40</v>
      </c>
    </row>
    <row r="32" spans="1:11" s="135" customFormat="1" ht="15" x14ac:dyDescent="0.2">
      <c r="A32" s="320" t="s">
        <v>57</v>
      </c>
      <c r="B32" s="728">
        <v>0</v>
      </c>
      <c r="C32" s="728">
        <v>7</v>
      </c>
      <c r="D32" s="728">
        <v>27</v>
      </c>
      <c r="E32" s="728">
        <v>48</v>
      </c>
      <c r="F32" s="728">
        <v>32</v>
      </c>
      <c r="G32" s="728">
        <v>8</v>
      </c>
      <c r="H32" s="728">
        <v>8</v>
      </c>
      <c r="I32" s="728">
        <v>130</v>
      </c>
      <c r="K32" s="319">
        <f t="shared" si="0"/>
        <v>122</v>
      </c>
    </row>
    <row r="33" spans="1:22" s="135" customFormat="1" ht="15" x14ac:dyDescent="0.2">
      <c r="A33" s="320" t="s">
        <v>56</v>
      </c>
      <c r="B33" s="728">
        <v>0</v>
      </c>
      <c r="C33" s="728">
        <v>5</v>
      </c>
      <c r="D33" s="728">
        <v>11</v>
      </c>
      <c r="E33" s="728">
        <v>15</v>
      </c>
      <c r="F33" s="728">
        <v>12</v>
      </c>
      <c r="G33" s="728">
        <v>2</v>
      </c>
      <c r="H33" s="728">
        <v>4</v>
      </c>
      <c r="I33" s="728">
        <v>49</v>
      </c>
      <c r="K33" s="319">
        <f t="shared" si="0"/>
        <v>45</v>
      </c>
    </row>
    <row r="34" spans="1:22" s="135" customFormat="1" ht="15" x14ac:dyDescent="0.2">
      <c r="A34" s="320" t="s">
        <v>55</v>
      </c>
      <c r="B34" s="728">
        <v>0</v>
      </c>
      <c r="C34" s="728">
        <v>0</v>
      </c>
      <c r="D34" s="728">
        <v>1</v>
      </c>
      <c r="E34" s="728">
        <v>5</v>
      </c>
      <c r="F34" s="728">
        <v>0</v>
      </c>
      <c r="G34" s="728">
        <v>2</v>
      </c>
      <c r="H34" s="728">
        <v>0</v>
      </c>
      <c r="I34" s="728">
        <v>8</v>
      </c>
      <c r="K34" s="319">
        <f t="shared" si="0"/>
        <v>8</v>
      </c>
    </row>
    <row r="35" spans="1:22" s="135" customFormat="1" ht="15" x14ac:dyDescent="0.2">
      <c r="A35" s="320" t="s">
        <v>54</v>
      </c>
      <c r="B35" s="728">
        <v>0</v>
      </c>
      <c r="C35" s="728">
        <v>3</v>
      </c>
      <c r="D35" s="728">
        <v>27</v>
      </c>
      <c r="E35" s="728">
        <v>28</v>
      </c>
      <c r="F35" s="728">
        <v>11</v>
      </c>
      <c r="G35" s="728">
        <v>2</v>
      </c>
      <c r="H35" s="728">
        <v>0</v>
      </c>
      <c r="I35" s="728">
        <v>71</v>
      </c>
      <c r="K35" s="319">
        <f t="shared" si="0"/>
        <v>71</v>
      </c>
    </row>
    <row r="36" spans="1:22" s="135" customFormat="1" ht="15" x14ac:dyDescent="0.2">
      <c r="A36" s="320" t="s">
        <v>53</v>
      </c>
      <c r="B36" s="728">
        <v>0</v>
      </c>
      <c r="C36" s="728">
        <v>11</v>
      </c>
      <c r="D36" s="728">
        <v>52</v>
      </c>
      <c r="E36" s="728">
        <v>80</v>
      </c>
      <c r="F36" s="728">
        <v>38</v>
      </c>
      <c r="G36" s="728">
        <v>12</v>
      </c>
      <c r="H36" s="728">
        <v>2</v>
      </c>
      <c r="I36" s="728">
        <v>195</v>
      </c>
      <c r="K36" s="319">
        <f t="shared" si="0"/>
        <v>193</v>
      </c>
    </row>
    <row r="37" spans="1:22" s="135" customFormat="1" ht="15" x14ac:dyDescent="0.2">
      <c r="A37" s="320" t="s">
        <v>52</v>
      </c>
      <c r="B37" s="728">
        <v>0</v>
      </c>
      <c r="C37" s="728">
        <v>6</v>
      </c>
      <c r="D37" s="728">
        <v>6</v>
      </c>
      <c r="E37" s="728">
        <v>10</v>
      </c>
      <c r="F37" s="728">
        <v>15</v>
      </c>
      <c r="G37" s="728">
        <v>4</v>
      </c>
      <c r="H37" s="728">
        <v>0</v>
      </c>
      <c r="I37" s="728">
        <v>41</v>
      </c>
      <c r="K37" s="319">
        <f t="shared" si="0"/>
        <v>41</v>
      </c>
    </row>
    <row r="38" spans="1:22" s="135" customFormat="1" ht="15" x14ac:dyDescent="0.2">
      <c r="A38" s="320" t="s">
        <v>51</v>
      </c>
      <c r="B38" s="728">
        <v>0</v>
      </c>
      <c r="C38" s="728">
        <v>5</v>
      </c>
      <c r="D38" s="728">
        <v>18</v>
      </c>
      <c r="E38" s="728">
        <v>28</v>
      </c>
      <c r="F38" s="728">
        <v>15</v>
      </c>
      <c r="G38" s="728">
        <v>5</v>
      </c>
      <c r="H38" s="728">
        <v>0</v>
      </c>
      <c r="I38" s="728">
        <v>71</v>
      </c>
      <c r="K38" s="319">
        <f t="shared" si="0"/>
        <v>71</v>
      </c>
    </row>
    <row r="39" spans="1:22" s="135" customFormat="1" ht="15" x14ac:dyDescent="0.2">
      <c r="A39" s="320" t="s">
        <v>50</v>
      </c>
      <c r="B39" s="728">
        <v>0</v>
      </c>
      <c r="C39" s="728">
        <v>5</v>
      </c>
      <c r="D39" s="728">
        <v>26</v>
      </c>
      <c r="E39" s="728">
        <v>21</v>
      </c>
      <c r="F39" s="728">
        <v>21</v>
      </c>
      <c r="G39" s="728">
        <v>4</v>
      </c>
      <c r="H39" s="728">
        <v>2</v>
      </c>
      <c r="I39" s="728">
        <v>79</v>
      </c>
      <c r="K39" s="319">
        <f t="shared" si="0"/>
        <v>77</v>
      </c>
    </row>
    <row r="40" spans="1:22" s="135" customFormat="1" ht="6" customHeight="1" x14ac:dyDescent="0.2">
      <c r="A40" s="322"/>
    </row>
    <row r="41" spans="1:22" s="135" customFormat="1" ht="15.75" x14ac:dyDescent="0.25">
      <c r="A41" s="1121" t="s">
        <v>485</v>
      </c>
      <c r="B41" s="1121"/>
      <c r="C41" s="1121"/>
      <c r="D41" s="1121"/>
      <c r="E41" s="1121"/>
      <c r="F41" s="1121"/>
      <c r="G41" s="1121"/>
      <c r="H41" s="1121"/>
      <c r="I41" s="1121"/>
      <c r="J41" s="556"/>
      <c r="K41" s="556"/>
    </row>
    <row r="42" spans="1:22" s="693" customFormat="1" ht="12.75" x14ac:dyDescent="0.2">
      <c r="A42" s="1118" t="s">
        <v>486</v>
      </c>
      <c r="B42" s="1118"/>
      <c r="C42" s="1118"/>
      <c r="D42" s="1118"/>
      <c r="E42" s="1118"/>
      <c r="F42" s="1118"/>
      <c r="G42" s="1118"/>
      <c r="H42" s="1118"/>
      <c r="I42" s="1118"/>
      <c r="J42" s="556"/>
      <c r="K42" s="1122" t="s">
        <v>483</v>
      </c>
      <c r="L42" s="1122"/>
      <c r="M42" s="1122"/>
      <c r="N42" s="1122"/>
      <c r="O42" s="1122"/>
      <c r="P42" s="1122"/>
    </row>
    <row r="43" spans="1:22" s="693" customFormat="1" ht="12.75" x14ac:dyDescent="0.2">
      <c r="A43" s="1114" t="s">
        <v>489</v>
      </c>
      <c r="B43" s="1114"/>
      <c r="C43" s="1114"/>
      <c r="D43" s="1114"/>
      <c r="E43" s="1114"/>
      <c r="F43" s="1114"/>
      <c r="G43" s="1114"/>
      <c r="H43" s="1114"/>
      <c r="I43" s="556"/>
      <c r="J43" s="556"/>
      <c r="K43" s="556"/>
    </row>
    <row r="44" spans="1:22" s="135" customFormat="1" ht="6" customHeight="1" x14ac:dyDescent="0.2">
      <c r="A44" s="322"/>
    </row>
    <row r="45" spans="1:22" s="135" customFormat="1" ht="12.75" x14ac:dyDescent="0.2">
      <c r="B45" s="323" t="s">
        <v>116</v>
      </c>
      <c r="C45" s="135" t="s">
        <v>166</v>
      </c>
      <c r="D45" s="323" t="s">
        <v>117</v>
      </c>
      <c r="E45" s="323" t="s">
        <v>118</v>
      </c>
      <c r="F45" s="323" t="s">
        <v>119</v>
      </c>
      <c r="G45" s="323" t="s">
        <v>120</v>
      </c>
      <c r="H45" s="323" t="s">
        <v>121</v>
      </c>
      <c r="I45" s="323" t="s">
        <v>122</v>
      </c>
      <c r="J45" s="323" t="s">
        <v>123</v>
      </c>
      <c r="K45" s="324" t="s">
        <v>124</v>
      </c>
      <c r="L45" s="323" t="s">
        <v>125</v>
      </c>
      <c r="M45" s="323" t="s">
        <v>126</v>
      </c>
      <c r="N45" s="323" t="s">
        <v>127</v>
      </c>
      <c r="O45" s="323" t="s">
        <v>128</v>
      </c>
      <c r="P45" s="323" t="s">
        <v>129</v>
      </c>
      <c r="Q45" s="323" t="s">
        <v>130</v>
      </c>
      <c r="R45" s="323" t="s">
        <v>131</v>
      </c>
      <c r="S45" s="323" t="s">
        <v>132</v>
      </c>
      <c r="T45" s="323" t="s">
        <v>133</v>
      </c>
      <c r="U45" s="323" t="s">
        <v>134</v>
      </c>
      <c r="V45" s="325" t="s">
        <v>135</v>
      </c>
    </row>
    <row r="46" spans="1:22" s="135" customFormat="1" ht="12.75" x14ac:dyDescent="0.2">
      <c r="A46" s="135" t="s">
        <v>161</v>
      </c>
      <c r="B46" s="711">
        <v>5347600</v>
      </c>
      <c r="C46" s="313">
        <f>B46-SUM(D46:V46)</f>
        <v>0</v>
      </c>
      <c r="D46" s="714">
        <v>291857</v>
      </c>
      <c r="E46" s="714">
        <v>288721</v>
      </c>
      <c r="F46" s="714">
        <v>271899</v>
      </c>
      <c r="G46" s="714">
        <v>308271</v>
      </c>
      <c r="H46" s="714">
        <v>368541</v>
      </c>
      <c r="I46" s="714">
        <v>357558</v>
      </c>
      <c r="J46" s="714">
        <v>343682</v>
      </c>
      <c r="K46" s="714">
        <v>314957</v>
      </c>
      <c r="L46" s="714">
        <v>360888</v>
      </c>
      <c r="M46" s="714">
        <v>403678</v>
      </c>
      <c r="N46" s="714">
        <v>398635</v>
      </c>
      <c r="O46" s="714">
        <v>354653</v>
      </c>
      <c r="P46" s="714">
        <v>315810</v>
      </c>
      <c r="Q46" s="714">
        <v>305577</v>
      </c>
      <c r="R46" s="714">
        <v>229635</v>
      </c>
      <c r="S46" s="714">
        <v>186414</v>
      </c>
      <c r="T46" s="714">
        <v>132443</v>
      </c>
      <c r="U46" s="714">
        <v>74829</v>
      </c>
      <c r="V46" s="714">
        <v>39552</v>
      </c>
    </row>
    <row r="47" spans="1:22" s="135" customFormat="1" ht="6" customHeight="1" x14ac:dyDescent="0.2">
      <c r="B47" s="709"/>
      <c r="C47" s="313"/>
      <c r="D47" s="713"/>
      <c r="E47" s="713"/>
      <c r="F47" s="713"/>
      <c r="G47" s="713"/>
      <c r="H47" s="713"/>
      <c r="I47" s="713"/>
      <c r="J47" s="713"/>
      <c r="K47" s="713"/>
      <c r="L47" s="713"/>
      <c r="M47" s="713"/>
      <c r="N47" s="713"/>
      <c r="O47" s="713"/>
      <c r="P47" s="713"/>
      <c r="Q47" s="713"/>
      <c r="R47" s="713"/>
      <c r="S47" s="713"/>
      <c r="T47" s="713"/>
      <c r="U47" s="713"/>
      <c r="V47" s="713"/>
    </row>
    <row r="48" spans="1:22" s="135" customFormat="1" ht="12.75" x14ac:dyDescent="0.2">
      <c r="A48" s="135" t="s">
        <v>77</v>
      </c>
      <c r="B48" s="710">
        <v>228920</v>
      </c>
      <c r="C48" s="313">
        <f>B48-SUM(D48:V48)</f>
        <v>0</v>
      </c>
      <c r="D48" s="712">
        <v>12298</v>
      </c>
      <c r="E48" s="712">
        <v>10419</v>
      </c>
      <c r="F48" s="712">
        <v>8919</v>
      </c>
      <c r="G48" s="712">
        <v>11838</v>
      </c>
      <c r="H48" s="712">
        <v>23897</v>
      </c>
      <c r="I48" s="712">
        <v>23535</v>
      </c>
      <c r="J48" s="712">
        <v>19582</v>
      </c>
      <c r="K48" s="712">
        <v>14990</v>
      </c>
      <c r="L48" s="712">
        <v>14395</v>
      </c>
      <c r="M48" s="712">
        <v>14809</v>
      </c>
      <c r="N48" s="712">
        <v>14830</v>
      </c>
      <c r="O48" s="712">
        <v>13586</v>
      </c>
      <c r="P48" s="712">
        <v>11560</v>
      </c>
      <c r="Q48" s="712">
        <v>10521</v>
      </c>
      <c r="R48" s="712">
        <v>7583</v>
      </c>
      <c r="S48" s="712">
        <v>6580</v>
      </c>
      <c r="T48" s="712">
        <v>5063</v>
      </c>
      <c r="U48" s="712">
        <v>3034</v>
      </c>
      <c r="V48" s="712">
        <v>1481</v>
      </c>
    </row>
    <row r="49" spans="1:22" s="135" customFormat="1" ht="12.75" x14ac:dyDescent="0.2">
      <c r="A49" s="135" t="s">
        <v>76</v>
      </c>
      <c r="B49" s="710">
        <v>260530</v>
      </c>
      <c r="C49" s="313">
        <f t="shared" ref="C49:C79" si="1">B49-SUM(D49:V49)</f>
        <v>0</v>
      </c>
      <c r="D49" s="712">
        <v>15409</v>
      </c>
      <c r="E49" s="712">
        <v>15742</v>
      </c>
      <c r="F49" s="712">
        <v>14454</v>
      </c>
      <c r="G49" s="712">
        <v>14859</v>
      </c>
      <c r="H49" s="712">
        <v>13679</v>
      </c>
      <c r="I49" s="712">
        <v>13937</v>
      </c>
      <c r="J49" s="712">
        <v>15801</v>
      </c>
      <c r="K49" s="712">
        <v>16421</v>
      </c>
      <c r="L49" s="712">
        <v>19475</v>
      </c>
      <c r="M49" s="712">
        <v>20694</v>
      </c>
      <c r="N49" s="712">
        <v>19954</v>
      </c>
      <c r="O49" s="712">
        <v>17971</v>
      </c>
      <c r="P49" s="712">
        <v>16344</v>
      </c>
      <c r="Q49" s="712">
        <v>15543</v>
      </c>
      <c r="R49" s="712">
        <v>10831</v>
      </c>
      <c r="S49" s="712">
        <v>8337</v>
      </c>
      <c r="T49" s="712">
        <v>5801</v>
      </c>
      <c r="U49" s="712">
        <v>3393</v>
      </c>
      <c r="V49" s="712">
        <v>1885</v>
      </c>
    </row>
    <row r="50" spans="1:22" s="135" customFormat="1" ht="12.75" x14ac:dyDescent="0.2">
      <c r="A50" s="135" t="s">
        <v>75</v>
      </c>
      <c r="B50" s="710">
        <v>116740</v>
      </c>
      <c r="C50" s="313">
        <f t="shared" si="1"/>
        <v>0</v>
      </c>
      <c r="D50" s="712">
        <v>5919</v>
      </c>
      <c r="E50" s="712">
        <v>6127</v>
      </c>
      <c r="F50" s="712">
        <v>6304</v>
      </c>
      <c r="G50" s="712">
        <v>6770</v>
      </c>
      <c r="H50" s="712">
        <v>6347</v>
      </c>
      <c r="I50" s="712">
        <v>5952</v>
      </c>
      <c r="J50" s="712">
        <v>6299</v>
      </c>
      <c r="K50" s="712">
        <v>6215</v>
      </c>
      <c r="L50" s="712">
        <v>7597</v>
      </c>
      <c r="M50" s="712">
        <v>8700</v>
      </c>
      <c r="N50" s="712">
        <v>8971</v>
      </c>
      <c r="O50" s="712">
        <v>8026</v>
      </c>
      <c r="P50" s="712">
        <v>7868</v>
      </c>
      <c r="Q50" s="712">
        <v>8134</v>
      </c>
      <c r="R50" s="712">
        <v>6022</v>
      </c>
      <c r="S50" s="712">
        <v>4793</v>
      </c>
      <c r="T50" s="712">
        <v>3510</v>
      </c>
      <c r="U50" s="712">
        <v>2058</v>
      </c>
      <c r="V50" s="712">
        <v>1128</v>
      </c>
    </row>
    <row r="51" spans="1:22" s="135" customFormat="1" ht="12.75" x14ac:dyDescent="0.2">
      <c r="A51" s="135" t="s">
        <v>74</v>
      </c>
      <c r="B51" s="710">
        <v>87650</v>
      </c>
      <c r="C51" s="313">
        <f t="shared" si="1"/>
        <v>0</v>
      </c>
      <c r="D51" s="712">
        <v>3961</v>
      </c>
      <c r="E51" s="712">
        <v>4300</v>
      </c>
      <c r="F51" s="712">
        <v>4293</v>
      </c>
      <c r="G51" s="712">
        <v>5096</v>
      </c>
      <c r="H51" s="712">
        <v>4672</v>
      </c>
      <c r="I51" s="712">
        <v>4286</v>
      </c>
      <c r="J51" s="712">
        <v>4063</v>
      </c>
      <c r="K51" s="712">
        <v>4087</v>
      </c>
      <c r="L51" s="712">
        <v>5393</v>
      </c>
      <c r="M51" s="712">
        <v>6529</v>
      </c>
      <c r="N51" s="712">
        <v>6987</v>
      </c>
      <c r="O51" s="712">
        <v>6481</v>
      </c>
      <c r="P51" s="712">
        <v>6386</v>
      </c>
      <c r="Q51" s="712">
        <v>6798</v>
      </c>
      <c r="R51" s="712">
        <v>5142</v>
      </c>
      <c r="S51" s="712">
        <v>4024</v>
      </c>
      <c r="T51" s="712">
        <v>2746</v>
      </c>
      <c r="U51" s="712">
        <v>1548</v>
      </c>
      <c r="V51" s="712">
        <v>858</v>
      </c>
    </row>
    <row r="52" spans="1:22" s="693" customFormat="1" ht="12.75" x14ac:dyDescent="0.2">
      <c r="A52" s="135" t="s">
        <v>488</v>
      </c>
      <c r="B52" s="710">
        <v>492610</v>
      </c>
      <c r="C52" s="313">
        <f>B52-SUM(D52:V52)</f>
        <v>0</v>
      </c>
      <c r="D52" s="712">
        <v>27033</v>
      </c>
      <c r="E52" s="712">
        <v>23759</v>
      </c>
      <c r="F52" s="712">
        <v>20201</v>
      </c>
      <c r="G52" s="712">
        <v>25238</v>
      </c>
      <c r="H52" s="712">
        <v>46907</v>
      </c>
      <c r="I52" s="712">
        <v>48447</v>
      </c>
      <c r="J52" s="712">
        <v>42870</v>
      </c>
      <c r="K52" s="712">
        <v>35083</v>
      </c>
      <c r="L52" s="712">
        <v>32990</v>
      </c>
      <c r="M52" s="712">
        <v>32773</v>
      </c>
      <c r="N52" s="712">
        <v>31875</v>
      </c>
      <c r="O52" s="712">
        <v>27640</v>
      </c>
      <c r="P52" s="712">
        <v>24012</v>
      </c>
      <c r="Q52" s="712">
        <v>22292</v>
      </c>
      <c r="R52" s="712">
        <v>16057</v>
      </c>
      <c r="S52" s="712">
        <v>14036</v>
      </c>
      <c r="T52" s="712">
        <v>10919</v>
      </c>
      <c r="U52" s="712">
        <v>6709</v>
      </c>
      <c r="V52" s="712">
        <v>3769</v>
      </c>
    </row>
    <row r="53" spans="1:22" s="135" customFormat="1" ht="12.75" x14ac:dyDescent="0.2">
      <c r="A53" s="135" t="s">
        <v>73</v>
      </c>
      <c r="B53" s="710">
        <v>51190</v>
      </c>
      <c r="C53" s="313">
        <f t="shared" si="1"/>
        <v>0</v>
      </c>
      <c r="D53" s="712">
        <v>2857</v>
      </c>
      <c r="E53" s="712">
        <v>2841</v>
      </c>
      <c r="F53" s="712">
        <v>2787</v>
      </c>
      <c r="G53" s="712">
        <v>3032</v>
      </c>
      <c r="H53" s="712">
        <v>2931</v>
      </c>
      <c r="I53" s="712">
        <v>2822</v>
      </c>
      <c r="J53" s="712">
        <v>2919</v>
      </c>
      <c r="K53" s="712">
        <v>2975</v>
      </c>
      <c r="L53" s="712">
        <v>3605</v>
      </c>
      <c r="M53" s="712">
        <v>4258</v>
      </c>
      <c r="N53" s="712">
        <v>4066</v>
      </c>
      <c r="O53" s="712">
        <v>3499</v>
      </c>
      <c r="P53" s="712">
        <v>3270</v>
      </c>
      <c r="Q53" s="712">
        <v>3229</v>
      </c>
      <c r="R53" s="712">
        <v>2341</v>
      </c>
      <c r="S53" s="712">
        <v>1760</v>
      </c>
      <c r="T53" s="712">
        <v>1080</v>
      </c>
      <c r="U53" s="712">
        <v>594</v>
      </c>
      <c r="V53" s="712">
        <v>324</v>
      </c>
    </row>
    <row r="54" spans="1:22" s="135" customFormat="1" ht="12.75" x14ac:dyDescent="0.2">
      <c r="A54" s="135" t="s">
        <v>23</v>
      </c>
      <c r="B54" s="710">
        <v>149960</v>
      </c>
      <c r="C54" s="313">
        <f t="shared" si="1"/>
        <v>0</v>
      </c>
      <c r="D54" s="712">
        <v>7133</v>
      </c>
      <c r="E54" s="712">
        <v>7785</v>
      </c>
      <c r="F54" s="712">
        <v>7397</v>
      </c>
      <c r="G54" s="712">
        <v>8432</v>
      </c>
      <c r="H54" s="712">
        <v>7638</v>
      </c>
      <c r="I54" s="712">
        <v>7391</v>
      </c>
      <c r="J54" s="712">
        <v>7241</v>
      </c>
      <c r="K54" s="712">
        <v>6852</v>
      </c>
      <c r="L54" s="712">
        <v>9144</v>
      </c>
      <c r="M54" s="712">
        <v>11393</v>
      </c>
      <c r="N54" s="712">
        <v>11920</v>
      </c>
      <c r="O54" s="712">
        <v>11037</v>
      </c>
      <c r="P54" s="712">
        <v>10812</v>
      </c>
      <c r="Q54" s="712">
        <v>11116</v>
      </c>
      <c r="R54" s="712">
        <v>8770</v>
      </c>
      <c r="S54" s="712">
        <v>6853</v>
      </c>
      <c r="T54" s="712">
        <v>4960</v>
      </c>
      <c r="U54" s="712">
        <v>2690</v>
      </c>
      <c r="V54" s="712">
        <v>1396</v>
      </c>
    </row>
    <row r="55" spans="1:22" s="135" customFormat="1" ht="12.75" x14ac:dyDescent="0.2">
      <c r="A55" s="135" t="s">
        <v>72</v>
      </c>
      <c r="B55" s="710">
        <v>148130</v>
      </c>
      <c r="C55" s="313">
        <f t="shared" si="1"/>
        <v>0</v>
      </c>
      <c r="D55" s="712">
        <v>8176</v>
      </c>
      <c r="E55" s="712">
        <v>7405</v>
      </c>
      <c r="F55" s="712">
        <v>6744</v>
      </c>
      <c r="G55" s="712">
        <v>8941</v>
      </c>
      <c r="H55" s="712">
        <v>15910</v>
      </c>
      <c r="I55" s="712">
        <v>12726</v>
      </c>
      <c r="J55" s="712">
        <v>10094</v>
      </c>
      <c r="K55" s="712">
        <v>7877</v>
      </c>
      <c r="L55" s="712">
        <v>8297</v>
      </c>
      <c r="M55" s="712">
        <v>9552</v>
      </c>
      <c r="N55" s="712">
        <v>10052</v>
      </c>
      <c r="O55" s="712">
        <v>8965</v>
      </c>
      <c r="P55" s="712">
        <v>7599</v>
      </c>
      <c r="Q55" s="712">
        <v>7662</v>
      </c>
      <c r="R55" s="712">
        <v>5595</v>
      </c>
      <c r="S55" s="712">
        <v>5129</v>
      </c>
      <c r="T55" s="712">
        <v>3920</v>
      </c>
      <c r="U55" s="712">
        <v>2287</v>
      </c>
      <c r="V55" s="712">
        <v>1199</v>
      </c>
    </row>
    <row r="56" spans="1:22" s="135" customFormat="1" ht="12.75" x14ac:dyDescent="0.2">
      <c r="A56" s="135" t="s">
        <v>71</v>
      </c>
      <c r="B56" s="710">
        <v>122130</v>
      </c>
      <c r="C56" s="313">
        <f t="shared" si="1"/>
        <v>0</v>
      </c>
      <c r="D56" s="712">
        <v>6710</v>
      </c>
      <c r="E56" s="712">
        <v>6644</v>
      </c>
      <c r="F56" s="712">
        <v>6451</v>
      </c>
      <c r="G56" s="712">
        <v>7199</v>
      </c>
      <c r="H56" s="712">
        <v>7361</v>
      </c>
      <c r="I56" s="712">
        <v>7180</v>
      </c>
      <c r="J56" s="712">
        <v>6945</v>
      </c>
      <c r="K56" s="712">
        <v>6700</v>
      </c>
      <c r="L56" s="712">
        <v>8541</v>
      </c>
      <c r="M56" s="712">
        <v>9890</v>
      </c>
      <c r="N56" s="712">
        <v>9303</v>
      </c>
      <c r="O56" s="712">
        <v>8331</v>
      </c>
      <c r="P56" s="712">
        <v>7668</v>
      </c>
      <c r="Q56" s="712">
        <v>7604</v>
      </c>
      <c r="R56" s="712">
        <v>5617</v>
      </c>
      <c r="S56" s="712">
        <v>4454</v>
      </c>
      <c r="T56" s="712">
        <v>3076</v>
      </c>
      <c r="U56" s="712">
        <v>1608</v>
      </c>
      <c r="V56" s="712">
        <v>848</v>
      </c>
    </row>
    <row r="57" spans="1:22" s="135" customFormat="1" ht="12.75" x14ac:dyDescent="0.2">
      <c r="A57" s="135" t="s">
        <v>70</v>
      </c>
      <c r="B57" s="710">
        <v>106710</v>
      </c>
      <c r="C57" s="313">
        <f t="shared" si="1"/>
        <v>0</v>
      </c>
      <c r="D57" s="712">
        <v>5275</v>
      </c>
      <c r="E57" s="712">
        <v>5846</v>
      </c>
      <c r="F57" s="712">
        <v>5961</v>
      </c>
      <c r="G57" s="712">
        <v>6558</v>
      </c>
      <c r="H57" s="712">
        <v>6333</v>
      </c>
      <c r="I57" s="712">
        <v>5020</v>
      </c>
      <c r="J57" s="712">
        <v>4733</v>
      </c>
      <c r="K57" s="712">
        <v>5385</v>
      </c>
      <c r="L57" s="712">
        <v>7060</v>
      </c>
      <c r="M57" s="712">
        <v>8332</v>
      </c>
      <c r="N57" s="712">
        <v>8701</v>
      </c>
      <c r="O57" s="712">
        <v>8011</v>
      </c>
      <c r="P57" s="712">
        <v>6886</v>
      </c>
      <c r="Q57" s="712">
        <v>6650</v>
      </c>
      <c r="R57" s="712">
        <v>5266</v>
      </c>
      <c r="S57" s="712">
        <v>4583</v>
      </c>
      <c r="T57" s="712">
        <v>3291</v>
      </c>
      <c r="U57" s="712">
        <v>1866</v>
      </c>
      <c r="V57" s="712">
        <v>953</v>
      </c>
    </row>
    <row r="58" spans="1:22" s="135" customFormat="1" ht="12.75" x14ac:dyDescent="0.2">
      <c r="A58" s="135" t="s">
        <v>69</v>
      </c>
      <c r="B58" s="710">
        <v>102090</v>
      </c>
      <c r="C58" s="313">
        <f t="shared" si="1"/>
        <v>0</v>
      </c>
      <c r="D58" s="712">
        <v>5843</v>
      </c>
      <c r="E58" s="712">
        <v>6183</v>
      </c>
      <c r="F58" s="712">
        <v>5638</v>
      </c>
      <c r="G58" s="712">
        <v>5962</v>
      </c>
      <c r="H58" s="712">
        <v>5912</v>
      </c>
      <c r="I58" s="712">
        <v>5144</v>
      </c>
      <c r="J58" s="712">
        <v>5263</v>
      </c>
      <c r="K58" s="712">
        <v>5820</v>
      </c>
      <c r="L58" s="712">
        <v>7339</v>
      </c>
      <c r="M58" s="712">
        <v>8208</v>
      </c>
      <c r="N58" s="712">
        <v>8112</v>
      </c>
      <c r="O58" s="712">
        <v>7126</v>
      </c>
      <c r="P58" s="712">
        <v>6036</v>
      </c>
      <c r="Q58" s="712">
        <v>6033</v>
      </c>
      <c r="R58" s="712">
        <v>4673</v>
      </c>
      <c r="S58" s="712">
        <v>3672</v>
      </c>
      <c r="T58" s="712">
        <v>2756</v>
      </c>
      <c r="U58" s="712">
        <v>1573</v>
      </c>
      <c r="V58" s="712">
        <v>797</v>
      </c>
    </row>
    <row r="59" spans="1:22" s="135" customFormat="1" ht="12.75" x14ac:dyDescent="0.2">
      <c r="A59" s="135" t="s">
        <v>68</v>
      </c>
      <c r="B59" s="710">
        <v>92410</v>
      </c>
      <c r="C59" s="313">
        <f t="shared" si="1"/>
        <v>0</v>
      </c>
      <c r="D59" s="712">
        <v>5257</v>
      </c>
      <c r="E59" s="712">
        <v>5794</v>
      </c>
      <c r="F59" s="712">
        <v>5925</v>
      </c>
      <c r="G59" s="712">
        <v>6065</v>
      </c>
      <c r="H59" s="712">
        <v>5344</v>
      </c>
      <c r="I59" s="712">
        <v>4152</v>
      </c>
      <c r="J59" s="712">
        <v>4039</v>
      </c>
      <c r="K59" s="712">
        <v>5038</v>
      </c>
      <c r="L59" s="712">
        <v>6286</v>
      </c>
      <c r="M59" s="712">
        <v>7350</v>
      </c>
      <c r="N59" s="712">
        <v>7367</v>
      </c>
      <c r="O59" s="712">
        <v>6673</v>
      </c>
      <c r="P59" s="712">
        <v>5431</v>
      </c>
      <c r="Q59" s="712">
        <v>5226</v>
      </c>
      <c r="R59" s="712">
        <v>4017</v>
      </c>
      <c r="S59" s="712">
        <v>3482</v>
      </c>
      <c r="T59" s="712">
        <v>2597</v>
      </c>
      <c r="U59" s="712">
        <v>1505</v>
      </c>
      <c r="V59" s="712">
        <v>862</v>
      </c>
    </row>
    <row r="60" spans="1:22" s="135" customFormat="1" ht="12.75" x14ac:dyDescent="0.2">
      <c r="A60" s="135" t="s">
        <v>67</v>
      </c>
      <c r="B60" s="710">
        <v>157690</v>
      </c>
      <c r="C60" s="313">
        <f t="shared" si="1"/>
        <v>0</v>
      </c>
      <c r="D60" s="712">
        <v>8947</v>
      </c>
      <c r="E60" s="712">
        <v>9225</v>
      </c>
      <c r="F60" s="712">
        <v>8351</v>
      </c>
      <c r="G60" s="712">
        <v>9120</v>
      </c>
      <c r="H60" s="712">
        <v>8973</v>
      </c>
      <c r="I60" s="712">
        <v>8968</v>
      </c>
      <c r="J60" s="712">
        <v>9788</v>
      </c>
      <c r="K60" s="712">
        <v>10074</v>
      </c>
      <c r="L60" s="712">
        <v>11935</v>
      </c>
      <c r="M60" s="712">
        <v>12820</v>
      </c>
      <c r="N60" s="712">
        <v>11946</v>
      </c>
      <c r="O60" s="712">
        <v>10247</v>
      </c>
      <c r="P60" s="712">
        <v>9352</v>
      </c>
      <c r="Q60" s="712">
        <v>9048</v>
      </c>
      <c r="R60" s="712">
        <v>6674</v>
      </c>
      <c r="S60" s="712">
        <v>5576</v>
      </c>
      <c r="T60" s="712">
        <v>3623</v>
      </c>
      <c r="U60" s="712">
        <v>1971</v>
      </c>
      <c r="V60" s="712">
        <v>1052</v>
      </c>
    </row>
    <row r="61" spans="1:22" s="135" customFormat="1" ht="12.75" x14ac:dyDescent="0.2">
      <c r="A61" s="135" t="s">
        <v>24</v>
      </c>
      <c r="B61" s="710">
        <v>367250</v>
      </c>
      <c r="C61" s="313">
        <f t="shared" si="1"/>
        <v>0</v>
      </c>
      <c r="D61" s="712">
        <v>20478</v>
      </c>
      <c r="E61" s="712">
        <v>20488</v>
      </c>
      <c r="F61" s="712">
        <v>18962</v>
      </c>
      <c r="G61" s="712">
        <v>21901</v>
      </c>
      <c r="H61" s="712">
        <v>24085</v>
      </c>
      <c r="I61" s="712">
        <v>20970</v>
      </c>
      <c r="J61" s="712">
        <v>21091</v>
      </c>
      <c r="K61" s="712">
        <v>20700</v>
      </c>
      <c r="L61" s="712">
        <v>24731</v>
      </c>
      <c r="M61" s="712">
        <v>28051</v>
      </c>
      <c r="N61" s="712">
        <v>27395</v>
      </c>
      <c r="O61" s="712">
        <v>24727</v>
      </c>
      <c r="P61" s="712">
        <v>22594</v>
      </c>
      <c r="Q61" s="712">
        <v>23296</v>
      </c>
      <c r="R61" s="712">
        <v>16972</v>
      </c>
      <c r="S61" s="712">
        <v>13396</v>
      </c>
      <c r="T61" s="712">
        <v>9161</v>
      </c>
      <c r="U61" s="712">
        <v>5429</v>
      </c>
      <c r="V61" s="712">
        <v>2823</v>
      </c>
    </row>
    <row r="62" spans="1:22" s="135" customFormat="1" ht="12.75" x14ac:dyDescent="0.2">
      <c r="A62" s="135" t="s">
        <v>66</v>
      </c>
      <c r="B62" s="710">
        <v>599640</v>
      </c>
      <c r="C62" s="313">
        <f t="shared" si="1"/>
        <v>0</v>
      </c>
      <c r="D62" s="712">
        <v>35022</v>
      </c>
      <c r="E62" s="712">
        <v>29217</v>
      </c>
      <c r="F62" s="712">
        <v>26780</v>
      </c>
      <c r="G62" s="712">
        <v>32974</v>
      </c>
      <c r="H62" s="712">
        <v>56497</v>
      </c>
      <c r="I62" s="712">
        <v>58856</v>
      </c>
      <c r="J62" s="712">
        <v>51583</v>
      </c>
      <c r="K62" s="712">
        <v>39661</v>
      </c>
      <c r="L62" s="712">
        <v>39195</v>
      </c>
      <c r="M62" s="712">
        <v>42156</v>
      </c>
      <c r="N62" s="712">
        <v>41329</v>
      </c>
      <c r="O62" s="712">
        <v>35080</v>
      </c>
      <c r="P62" s="712">
        <v>27744</v>
      </c>
      <c r="Q62" s="712">
        <v>24768</v>
      </c>
      <c r="R62" s="712">
        <v>19077</v>
      </c>
      <c r="S62" s="712">
        <v>16850</v>
      </c>
      <c r="T62" s="712">
        <v>12352</v>
      </c>
      <c r="U62" s="712">
        <v>6817</v>
      </c>
      <c r="V62" s="712">
        <v>3682</v>
      </c>
    </row>
    <row r="63" spans="1:22" s="135" customFormat="1" ht="12.75" x14ac:dyDescent="0.2">
      <c r="A63" s="135" t="s">
        <v>65</v>
      </c>
      <c r="B63" s="710">
        <v>233080</v>
      </c>
      <c r="C63" s="313">
        <f t="shared" si="1"/>
        <v>0</v>
      </c>
      <c r="D63" s="712">
        <v>11872</v>
      </c>
      <c r="E63" s="712">
        <v>12890</v>
      </c>
      <c r="F63" s="712">
        <v>12591</v>
      </c>
      <c r="G63" s="712">
        <v>13237</v>
      </c>
      <c r="H63" s="712">
        <v>11547</v>
      </c>
      <c r="I63" s="712">
        <v>12482</v>
      </c>
      <c r="J63" s="712">
        <v>13290</v>
      </c>
      <c r="K63" s="712">
        <v>12665</v>
      </c>
      <c r="L63" s="712">
        <v>15106</v>
      </c>
      <c r="M63" s="712">
        <v>17986</v>
      </c>
      <c r="N63" s="712">
        <v>18129</v>
      </c>
      <c r="O63" s="712">
        <v>17026</v>
      </c>
      <c r="P63" s="712">
        <v>16224</v>
      </c>
      <c r="Q63" s="712">
        <v>15517</v>
      </c>
      <c r="R63" s="712">
        <v>11741</v>
      </c>
      <c r="S63" s="712">
        <v>8810</v>
      </c>
      <c r="T63" s="712">
        <v>6448</v>
      </c>
      <c r="U63" s="712">
        <v>3591</v>
      </c>
      <c r="V63" s="712">
        <v>1928</v>
      </c>
    </row>
    <row r="64" spans="1:22" s="135" customFormat="1" ht="12.75" x14ac:dyDescent="0.2">
      <c r="A64" s="135" t="s">
        <v>64</v>
      </c>
      <c r="B64" s="710">
        <v>79890</v>
      </c>
      <c r="C64" s="313">
        <f t="shared" si="1"/>
        <v>0</v>
      </c>
      <c r="D64" s="712">
        <v>4030</v>
      </c>
      <c r="E64" s="712">
        <v>4176</v>
      </c>
      <c r="F64" s="712">
        <v>4021</v>
      </c>
      <c r="G64" s="712">
        <v>4683</v>
      </c>
      <c r="H64" s="712">
        <v>4958</v>
      </c>
      <c r="I64" s="712">
        <v>4596</v>
      </c>
      <c r="J64" s="712">
        <v>4485</v>
      </c>
      <c r="K64" s="712">
        <v>4197</v>
      </c>
      <c r="L64" s="712">
        <v>5145</v>
      </c>
      <c r="M64" s="712">
        <v>6364</v>
      </c>
      <c r="N64" s="712">
        <v>6740</v>
      </c>
      <c r="O64" s="712">
        <v>5758</v>
      </c>
      <c r="P64" s="712">
        <v>5046</v>
      </c>
      <c r="Q64" s="712">
        <v>4744</v>
      </c>
      <c r="R64" s="712">
        <v>3718</v>
      </c>
      <c r="S64" s="712">
        <v>3094</v>
      </c>
      <c r="T64" s="712">
        <v>2211</v>
      </c>
      <c r="U64" s="712">
        <v>1216</v>
      </c>
      <c r="V64" s="712">
        <v>708</v>
      </c>
    </row>
    <row r="65" spans="1:22" s="135" customFormat="1" ht="12.75" x14ac:dyDescent="0.2">
      <c r="A65" s="135" t="s">
        <v>63</v>
      </c>
      <c r="B65" s="710">
        <v>86220</v>
      </c>
      <c r="C65" s="313">
        <f t="shared" si="1"/>
        <v>0</v>
      </c>
      <c r="D65" s="712">
        <v>5351</v>
      </c>
      <c r="E65" s="712">
        <v>5120</v>
      </c>
      <c r="F65" s="712">
        <v>4845</v>
      </c>
      <c r="G65" s="712">
        <v>5012</v>
      </c>
      <c r="H65" s="712">
        <v>5030</v>
      </c>
      <c r="I65" s="712">
        <v>4844</v>
      </c>
      <c r="J65" s="712">
        <v>5110</v>
      </c>
      <c r="K65" s="712">
        <v>5078</v>
      </c>
      <c r="L65" s="712">
        <v>5993</v>
      </c>
      <c r="M65" s="712">
        <v>6593</v>
      </c>
      <c r="N65" s="712">
        <v>6465</v>
      </c>
      <c r="O65" s="712">
        <v>5821</v>
      </c>
      <c r="P65" s="712">
        <v>5356</v>
      </c>
      <c r="Q65" s="712">
        <v>5280</v>
      </c>
      <c r="R65" s="712">
        <v>3756</v>
      </c>
      <c r="S65" s="712">
        <v>2985</v>
      </c>
      <c r="T65" s="712">
        <v>1971</v>
      </c>
      <c r="U65" s="712">
        <v>1070</v>
      </c>
      <c r="V65" s="712">
        <v>540</v>
      </c>
    </row>
    <row r="66" spans="1:22" s="135" customFormat="1" ht="12.75" x14ac:dyDescent="0.2">
      <c r="A66" s="135" t="s">
        <v>62</v>
      </c>
      <c r="B66" s="710">
        <v>94770</v>
      </c>
      <c r="C66" s="313">
        <f t="shared" si="1"/>
        <v>0</v>
      </c>
      <c r="D66" s="712">
        <v>4953</v>
      </c>
      <c r="E66" s="712">
        <v>5370</v>
      </c>
      <c r="F66" s="712">
        <v>5112</v>
      </c>
      <c r="G66" s="712">
        <v>5859</v>
      </c>
      <c r="H66" s="712">
        <v>5226</v>
      </c>
      <c r="I66" s="712">
        <v>5543</v>
      </c>
      <c r="J66" s="712">
        <v>5258</v>
      </c>
      <c r="K66" s="712">
        <v>5127</v>
      </c>
      <c r="L66" s="712">
        <v>6519</v>
      </c>
      <c r="M66" s="712">
        <v>7341</v>
      </c>
      <c r="N66" s="712">
        <v>7034</v>
      </c>
      <c r="O66" s="712">
        <v>6417</v>
      </c>
      <c r="P66" s="712">
        <v>6003</v>
      </c>
      <c r="Q66" s="712">
        <v>5958</v>
      </c>
      <c r="R66" s="712">
        <v>4605</v>
      </c>
      <c r="S66" s="712">
        <v>3651</v>
      </c>
      <c r="T66" s="712">
        <v>2567</v>
      </c>
      <c r="U66" s="712">
        <v>1478</v>
      </c>
      <c r="V66" s="712">
        <v>749</v>
      </c>
    </row>
    <row r="67" spans="1:22" s="693" customFormat="1" ht="12.75" x14ac:dyDescent="0.2">
      <c r="A67" s="693" t="s">
        <v>487</v>
      </c>
      <c r="B67" s="710">
        <v>27250</v>
      </c>
      <c r="C67" s="313">
        <f>B67-SUM(D67:V67)</f>
        <v>0</v>
      </c>
      <c r="D67" s="712">
        <v>1267</v>
      </c>
      <c r="E67" s="712">
        <v>1432</v>
      </c>
      <c r="F67" s="712">
        <v>1416</v>
      </c>
      <c r="G67" s="712">
        <v>1470</v>
      </c>
      <c r="H67" s="712">
        <v>1161</v>
      </c>
      <c r="I67" s="712">
        <v>1285</v>
      </c>
      <c r="J67" s="712">
        <v>1298</v>
      </c>
      <c r="K67" s="712">
        <v>1489</v>
      </c>
      <c r="L67" s="712">
        <v>1787</v>
      </c>
      <c r="M67" s="712">
        <v>2077</v>
      </c>
      <c r="N67" s="712">
        <v>2113</v>
      </c>
      <c r="O67" s="712">
        <v>2006</v>
      </c>
      <c r="P67" s="712">
        <v>1998</v>
      </c>
      <c r="Q67" s="712">
        <v>1969</v>
      </c>
      <c r="R67" s="712">
        <v>1539</v>
      </c>
      <c r="S67" s="712">
        <v>1220</v>
      </c>
      <c r="T67" s="712">
        <v>858</v>
      </c>
      <c r="U67" s="712">
        <v>559</v>
      </c>
      <c r="V67" s="712">
        <v>306</v>
      </c>
    </row>
    <row r="68" spans="1:22" s="135" customFormat="1" ht="12.75" x14ac:dyDescent="0.2">
      <c r="A68" s="135" t="s">
        <v>61</v>
      </c>
      <c r="B68" s="710">
        <v>136480</v>
      </c>
      <c r="C68" s="313">
        <f t="shared" si="1"/>
        <v>0</v>
      </c>
      <c r="D68" s="712">
        <v>7033</v>
      </c>
      <c r="E68" s="712">
        <v>7509</v>
      </c>
      <c r="F68" s="712">
        <v>7279</v>
      </c>
      <c r="G68" s="712">
        <v>8317</v>
      </c>
      <c r="H68" s="712">
        <v>7843</v>
      </c>
      <c r="I68" s="712">
        <v>7374</v>
      </c>
      <c r="J68" s="712">
        <v>6955</v>
      </c>
      <c r="K68" s="712">
        <v>7050</v>
      </c>
      <c r="L68" s="712">
        <v>8949</v>
      </c>
      <c r="M68" s="712">
        <v>10443</v>
      </c>
      <c r="N68" s="712">
        <v>10501</v>
      </c>
      <c r="O68" s="712">
        <v>9762</v>
      </c>
      <c r="P68" s="712">
        <v>8968</v>
      </c>
      <c r="Q68" s="712">
        <v>9183</v>
      </c>
      <c r="R68" s="712">
        <v>7138</v>
      </c>
      <c r="S68" s="712">
        <v>5354</v>
      </c>
      <c r="T68" s="712">
        <v>3765</v>
      </c>
      <c r="U68" s="712">
        <v>1976</v>
      </c>
      <c r="V68" s="712">
        <v>1081</v>
      </c>
    </row>
    <row r="69" spans="1:22" s="135" customFormat="1" ht="12.75" x14ac:dyDescent="0.2">
      <c r="A69" s="135" t="s">
        <v>60</v>
      </c>
      <c r="B69" s="710">
        <v>338000</v>
      </c>
      <c r="C69" s="313">
        <f t="shared" si="1"/>
        <v>0</v>
      </c>
      <c r="D69" s="712">
        <v>19484</v>
      </c>
      <c r="E69" s="712">
        <v>20467</v>
      </c>
      <c r="F69" s="712">
        <v>19381</v>
      </c>
      <c r="G69" s="712">
        <v>20969</v>
      </c>
      <c r="H69" s="712">
        <v>20997</v>
      </c>
      <c r="I69" s="712">
        <v>20836</v>
      </c>
      <c r="J69" s="712">
        <v>22244</v>
      </c>
      <c r="K69" s="712">
        <v>20935</v>
      </c>
      <c r="L69" s="712">
        <v>24162</v>
      </c>
      <c r="M69" s="712">
        <v>27051</v>
      </c>
      <c r="N69" s="712">
        <v>25420</v>
      </c>
      <c r="O69" s="712">
        <v>21980</v>
      </c>
      <c r="P69" s="712">
        <v>19290</v>
      </c>
      <c r="Q69" s="712">
        <v>17890</v>
      </c>
      <c r="R69" s="712">
        <v>13645</v>
      </c>
      <c r="S69" s="712">
        <v>10838</v>
      </c>
      <c r="T69" s="712">
        <v>7177</v>
      </c>
      <c r="U69" s="712">
        <v>3586</v>
      </c>
      <c r="V69" s="712">
        <v>1648</v>
      </c>
    </row>
    <row r="70" spans="1:22" s="135" customFormat="1" ht="12.75" x14ac:dyDescent="0.2">
      <c r="A70" s="135" t="s">
        <v>59</v>
      </c>
      <c r="B70" s="710">
        <v>21580</v>
      </c>
      <c r="C70" s="313">
        <f t="shared" si="1"/>
        <v>0</v>
      </c>
      <c r="D70" s="712">
        <v>1031</v>
      </c>
      <c r="E70" s="712">
        <v>1171</v>
      </c>
      <c r="F70" s="712">
        <v>1054</v>
      </c>
      <c r="G70" s="712">
        <v>1241</v>
      </c>
      <c r="H70" s="712">
        <v>1152</v>
      </c>
      <c r="I70" s="712">
        <v>1169</v>
      </c>
      <c r="J70" s="712">
        <v>1067</v>
      </c>
      <c r="K70" s="712">
        <v>1107</v>
      </c>
      <c r="L70" s="712">
        <v>1384</v>
      </c>
      <c r="M70" s="712">
        <v>1714</v>
      </c>
      <c r="N70" s="712">
        <v>1705</v>
      </c>
      <c r="O70" s="712">
        <v>1580</v>
      </c>
      <c r="P70" s="712">
        <v>1490</v>
      </c>
      <c r="Q70" s="712">
        <v>1480</v>
      </c>
      <c r="R70" s="712">
        <v>1258</v>
      </c>
      <c r="S70" s="712">
        <v>871</v>
      </c>
      <c r="T70" s="712">
        <v>576</v>
      </c>
      <c r="U70" s="712">
        <v>346</v>
      </c>
      <c r="V70" s="712">
        <v>184</v>
      </c>
    </row>
    <row r="71" spans="1:22" s="135" customFormat="1" ht="12.75" x14ac:dyDescent="0.2">
      <c r="A71" s="135" t="s">
        <v>58</v>
      </c>
      <c r="B71" s="710">
        <v>148930</v>
      </c>
      <c r="C71" s="313">
        <f t="shared" si="1"/>
        <v>0</v>
      </c>
      <c r="D71" s="712">
        <v>7158</v>
      </c>
      <c r="E71" s="712">
        <v>7587</v>
      </c>
      <c r="F71" s="712">
        <v>7984</v>
      </c>
      <c r="G71" s="712">
        <v>8668</v>
      </c>
      <c r="H71" s="712">
        <v>8197</v>
      </c>
      <c r="I71" s="712">
        <v>7932</v>
      </c>
      <c r="J71" s="712">
        <v>8357</v>
      </c>
      <c r="K71" s="712">
        <v>7670</v>
      </c>
      <c r="L71" s="712">
        <v>9591</v>
      </c>
      <c r="M71" s="712">
        <v>11548</v>
      </c>
      <c r="N71" s="712">
        <v>11333</v>
      </c>
      <c r="O71" s="712">
        <v>10418</v>
      </c>
      <c r="P71" s="712">
        <v>9971</v>
      </c>
      <c r="Q71" s="712">
        <v>9975</v>
      </c>
      <c r="R71" s="712">
        <v>7537</v>
      </c>
      <c r="S71" s="712">
        <v>6224</v>
      </c>
      <c r="T71" s="712">
        <v>4544</v>
      </c>
      <c r="U71" s="712">
        <v>2738</v>
      </c>
      <c r="V71" s="712">
        <v>1498</v>
      </c>
    </row>
    <row r="72" spans="1:22" s="135" customFormat="1" ht="12.75" x14ac:dyDescent="0.2">
      <c r="A72" s="135" t="s">
        <v>57</v>
      </c>
      <c r="B72" s="710">
        <v>174230</v>
      </c>
      <c r="C72" s="313">
        <f t="shared" si="1"/>
        <v>0</v>
      </c>
      <c r="D72" s="712">
        <v>9435</v>
      </c>
      <c r="E72" s="712">
        <v>9447</v>
      </c>
      <c r="F72" s="712">
        <v>9134</v>
      </c>
      <c r="G72" s="712">
        <v>10044</v>
      </c>
      <c r="H72" s="712">
        <v>11084</v>
      </c>
      <c r="I72" s="712">
        <v>10764</v>
      </c>
      <c r="J72" s="712">
        <v>10631</v>
      </c>
      <c r="K72" s="712">
        <v>9692</v>
      </c>
      <c r="L72" s="712">
        <v>11874</v>
      </c>
      <c r="M72" s="712">
        <v>14035</v>
      </c>
      <c r="N72" s="712">
        <v>13910</v>
      </c>
      <c r="O72" s="712">
        <v>12073</v>
      </c>
      <c r="P72" s="712">
        <v>10347</v>
      </c>
      <c r="Q72" s="712">
        <v>9896</v>
      </c>
      <c r="R72" s="712">
        <v>7584</v>
      </c>
      <c r="S72" s="712">
        <v>6353</v>
      </c>
      <c r="T72" s="712">
        <v>4363</v>
      </c>
      <c r="U72" s="712">
        <v>2358</v>
      </c>
      <c r="V72" s="712">
        <v>1206</v>
      </c>
    </row>
    <row r="73" spans="1:22" s="135" customFormat="1" ht="12.75" x14ac:dyDescent="0.2">
      <c r="A73" s="135" t="s">
        <v>56</v>
      </c>
      <c r="B73" s="710">
        <v>114040</v>
      </c>
      <c r="C73" s="313">
        <f t="shared" si="1"/>
        <v>0</v>
      </c>
      <c r="D73" s="712">
        <v>5811</v>
      </c>
      <c r="E73" s="712">
        <v>6017</v>
      </c>
      <c r="F73" s="712">
        <v>6007</v>
      </c>
      <c r="G73" s="712">
        <v>6275</v>
      </c>
      <c r="H73" s="712">
        <v>5406</v>
      </c>
      <c r="I73" s="712">
        <v>4885</v>
      </c>
      <c r="J73" s="712">
        <v>5290</v>
      </c>
      <c r="K73" s="712">
        <v>5477</v>
      </c>
      <c r="L73" s="712">
        <v>7594</v>
      </c>
      <c r="M73" s="712">
        <v>9209</v>
      </c>
      <c r="N73" s="712">
        <v>9125</v>
      </c>
      <c r="O73" s="712">
        <v>8516</v>
      </c>
      <c r="P73" s="712">
        <v>8098</v>
      </c>
      <c r="Q73" s="712">
        <v>8478</v>
      </c>
      <c r="R73" s="712">
        <v>6284</v>
      </c>
      <c r="S73" s="712">
        <v>5008</v>
      </c>
      <c r="T73" s="712">
        <v>3503</v>
      </c>
      <c r="U73" s="712">
        <v>2018</v>
      </c>
      <c r="V73" s="712">
        <v>1039</v>
      </c>
    </row>
    <row r="74" spans="1:22" s="135" customFormat="1" ht="12.75" x14ac:dyDescent="0.2">
      <c r="A74" s="135" t="s">
        <v>55</v>
      </c>
      <c r="B74" s="710">
        <v>23220</v>
      </c>
      <c r="C74" s="313">
        <f t="shared" si="1"/>
        <v>0</v>
      </c>
      <c r="D74" s="712">
        <v>1348</v>
      </c>
      <c r="E74" s="712">
        <v>1341</v>
      </c>
      <c r="F74" s="712">
        <v>1332</v>
      </c>
      <c r="G74" s="712">
        <v>1416</v>
      </c>
      <c r="H74" s="712">
        <v>1266</v>
      </c>
      <c r="I74" s="712">
        <v>1372</v>
      </c>
      <c r="J74" s="712">
        <v>1316</v>
      </c>
      <c r="K74" s="712">
        <v>1396</v>
      </c>
      <c r="L74" s="712">
        <v>1627</v>
      </c>
      <c r="M74" s="712">
        <v>1724</v>
      </c>
      <c r="N74" s="712">
        <v>1748</v>
      </c>
      <c r="O74" s="712">
        <v>1618</v>
      </c>
      <c r="P74" s="712">
        <v>1479</v>
      </c>
      <c r="Q74" s="712">
        <v>1377</v>
      </c>
      <c r="R74" s="712">
        <v>1091</v>
      </c>
      <c r="S74" s="712">
        <v>768</v>
      </c>
      <c r="T74" s="712">
        <v>506</v>
      </c>
      <c r="U74" s="712">
        <v>327</v>
      </c>
      <c r="V74" s="712">
        <v>168</v>
      </c>
    </row>
    <row r="75" spans="1:22" s="135" customFormat="1" ht="12.75" x14ac:dyDescent="0.2">
      <c r="A75" s="135" t="s">
        <v>54</v>
      </c>
      <c r="B75" s="710">
        <v>112530</v>
      </c>
      <c r="C75" s="313">
        <f t="shared" si="1"/>
        <v>0</v>
      </c>
      <c r="D75" s="712">
        <v>5360</v>
      </c>
      <c r="E75" s="712">
        <v>5634</v>
      </c>
      <c r="F75" s="712">
        <v>5600</v>
      </c>
      <c r="G75" s="712">
        <v>6331</v>
      </c>
      <c r="H75" s="712">
        <v>6097</v>
      </c>
      <c r="I75" s="712">
        <v>5691</v>
      </c>
      <c r="J75" s="712">
        <v>5526</v>
      </c>
      <c r="K75" s="712">
        <v>5574</v>
      </c>
      <c r="L75" s="712">
        <v>7110</v>
      </c>
      <c r="M75" s="712">
        <v>8260</v>
      </c>
      <c r="N75" s="712">
        <v>8784</v>
      </c>
      <c r="O75" s="712">
        <v>8295</v>
      </c>
      <c r="P75" s="712">
        <v>7890</v>
      </c>
      <c r="Q75" s="712">
        <v>8148</v>
      </c>
      <c r="R75" s="712">
        <v>6365</v>
      </c>
      <c r="S75" s="712">
        <v>5072</v>
      </c>
      <c r="T75" s="712">
        <v>3536</v>
      </c>
      <c r="U75" s="712">
        <v>2062</v>
      </c>
      <c r="V75" s="712">
        <v>1195</v>
      </c>
    </row>
    <row r="76" spans="1:22" s="135" customFormat="1" ht="12.75" x14ac:dyDescent="0.2">
      <c r="A76" s="135" t="s">
        <v>53</v>
      </c>
      <c r="B76" s="710">
        <v>315300</v>
      </c>
      <c r="C76" s="313">
        <f t="shared" si="1"/>
        <v>0</v>
      </c>
      <c r="D76" s="712">
        <v>17125</v>
      </c>
      <c r="E76" s="712">
        <v>17381</v>
      </c>
      <c r="F76" s="712">
        <v>16742</v>
      </c>
      <c r="G76" s="712">
        <v>18100</v>
      </c>
      <c r="H76" s="712">
        <v>18522</v>
      </c>
      <c r="I76" s="712">
        <v>17538</v>
      </c>
      <c r="J76" s="712">
        <v>19134</v>
      </c>
      <c r="K76" s="712">
        <v>18557</v>
      </c>
      <c r="L76" s="712">
        <v>22452</v>
      </c>
      <c r="M76" s="712">
        <v>24875</v>
      </c>
      <c r="N76" s="712">
        <v>25293</v>
      </c>
      <c r="O76" s="712">
        <v>22456</v>
      </c>
      <c r="P76" s="712">
        <v>19542</v>
      </c>
      <c r="Q76" s="712">
        <v>18080</v>
      </c>
      <c r="R76" s="712">
        <v>14006</v>
      </c>
      <c r="S76" s="712">
        <v>11119</v>
      </c>
      <c r="T76" s="712">
        <v>7919</v>
      </c>
      <c r="U76" s="712">
        <v>4315</v>
      </c>
      <c r="V76" s="712">
        <v>2144</v>
      </c>
    </row>
    <row r="77" spans="1:22" s="135" customFormat="1" ht="12.75" x14ac:dyDescent="0.2">
      <c r="A77" s="135" t="s">
        <v>52</v>
      </c>
      <c r="B77" s="710">
        <v>91520</v>
      </c>
      <c r="C77" s="313">
        <f t="shared" si="1"/>
        <v>0</v>
      </c>
      <c r="D77" s="712">
        <v>4348</v>
      </c>
      <c r="E77" s="712">
        <v>4804</v>
      </c>
      <c r="F77" s="712">
        <v>5202</v>
      </c>
      <c r="G77" s="712">
        <v>6541</v>
      </c>
      <c r="H77" s="712">
        <v>7437</v>
      </c>
      <c r="I77" s="712">
        <v>5486</v>
      </c>
      <c r="J77" s="712">
        <v>4550</v>
      </c>
      <c r="K77" s="712">
        <v>4940</v>
      </c>
      <c r="L77" s="712">
        <v>6194</v>
      </c>
      <c r="M77" s="712">
        <v>7038</v>
      </c>
      <c r="N77" s="712">
        <v>6852</v>
      </c>
      <c r="O77" s="712">
        <v>5893</v>
      </c>
      <c r="P77" s="712">
        <v>5341</v>
      </c>
      <c r="Q77" s="712">
        <v>5258</v>
      </c>
      <c r="R77" s="712">
        <v>4129</v>
      </c>
      <c r="S77" s="712">
        <v>3326</v>
      </c>
      <c r="T77" s="712">
        <v>2270</v>
      </c>
      <c r="U77" s="712">
        <v>1265</v>
      </c>
      <c r="V77" s="712">
        <v>646</v>
      </c>
    </row>
    <row r="78" spans="1:22" s="135" customFormat="1" ht="12.75" x14ac:dyDescent="0.2">
      <c r="A78" s="135" t="s">
        <v>51</v>
      </c>
      <c r="B78" s="710">
        <v>89710</v>
      </c>
      <c r="C78" s="313">
        <f t="shared" si="1"/>
        <v>0</v>
      </c>
      <c r="D78" s="712">
        <v>5106</v>
      </c>
      <c r="E78" s="712">
        <v>5005</v>
      </c>
      <c r="F78" s="712">
        <v>4601</v>
      </c>
      <c r="G78" s="712">
        <v>5207</v>
      </c>
      <c r="H78" s="712">
        <v>5821</v>
      </c>
      <c r="I78" s="712">
        <v>5685</v>
      </c>
      <c r="J78" s="712">
        <v>5452</v>
      </c>
      <c r="K78" s="712">
        <v>4903</v>
      </c>
      <c r="L78" s="712">
        <v>5814</v>
      </c>
      <c r="M78" s="712">
        <v>7242</v>
      </c>
      <c r="N78" s="712">
        <v>7154</v>
      </c>
      <c r="O78" s="712">
        <v>6509</v>
      </c>
      <c r="P78" s="712">
        <v>5466</v>
      </c>
      <c r="Q78" s="712">
        <v>5047</v>
      </c>
      <c r="R78" s="712">
        <v>3711</v>
      </c>
      <c r="S78" s="712">
        <v>3036</v>
      </c>
      <c r="T78" s="712">
        <v>2155</v>
      </c>
      <c r="U78" s="712">
        <v>1190</v>
      </c>
      <c r="V78" s="712">
        <v>606</v>
      </c>
    </row>
    <row r="79" spans="1:22" s="135" customFormat="1" ht="12.75" x14ac:dyDescent="0.2">
      <c r="A79" s="135" t="s">
        <v>50</v>
      </c>
      <c r="B79" s="710">
        <v>177200</v>
      </c>
      <c r="C79" s="313">
        <f t="shared" si="1"/>
        <v>0</v>
      </c>
      <c r="D79" s="712">
        <v>10827</v>
      </c>
      <c r="E79" s="712">
        <v>11595</v>
      </c>
      <c r="F79" s="712">
        <v>10431</v>
      </c>
      <c r="G79" s="712">
        <v>10916</v>
      </c>
      <c r="H79" s="712">
        <v>10311</v>
      </c>
      <c r="I79" s="712">
        <v>10690</v>
      </c>
      <c r="J79" s="712">
        <v>11408</v>
      </c>
      <c r="K79" s="712">
        <v>11222</v>
      </c>
      <c r="L79" s="712">
        <v>13604</v>
      </c>
      <c r="M79" s="712">
        <v>14663</v>
      </c>
      <c r="N79" s="712">
        <v>13521</v>
      </c>
      <c r="O79" s="712">
        <v>11125</v>
      </c>
      <c r="P79" s="712">
        <v>9739</v>
      </c>
      <c r="Q79" s="712">
        <v>9377</v>
      </c>
      <c r="R79" s="712">
        <v>6891</v>
      </c>
      <c r="S79" s="712">
        <v>5160</v>
      </c>
      <c r="T79" s="712">
        <v>3219</v>
      </c>
      <c r="U79" s="712">
        <v>1652</v>
      </c>
      <c r="V79" s="712">
        <v>849</v>
      </c>
    </row>
    <row r="80" spans="1:22" s="135" customFormat="1" ht="12.75" x14ac:dyDescent="0.2">
      <c r="A80" s="322"/>
    </row>
    <row r="81" spans="1:15" s="135" customFormat="1" ht="12.75" x14ac:dyDescent="0.2">
      <c r="A81" s="1102" t="s">
        <v>337</v>
      </c>
      <c r="B81" s="1102"/>
      <c r="C81" s="1102"/>
      <c r="D81" s="1102"/>
      <c r="E81" s="1102"/>
      <c r="F81" s="1102"/>
      <c r="G81" s="1102"/>
      <c r="H81" s="1102"/>
    </row>
    <row r="82" spans="1:15" s="135" customFormat="1" ht="12.75" x14ac:dyDescent="0.2">
      <c r="A82" s="322"/>
    </row>
    <row r="83" spans="1:15" s="135" customFormat="1" ht="12.75" x14ac:dyDescent="0.2">
      <c r="A83" s="322"/>
      <c r="C83" s="134" t="s">
        <v>136</v>
      </c>
      <c r="D83" s="134" t="s">
        <v>137</v>
      </c>
      <c r="E83" s="134" t="s">
        <v>138</v>
      </c>
      <c r="F83" s="134" t="s">
        <v>139</v>
      </c>
      <c r="G83" s="134" t="s">
        <v>140</v>
      </c>
      <c r="K83" s="1119" t="s">
        <v>165</v>
      </c>
      <c r="L83" s="1119"/>
      <c r="M83" s="1119" t="s">
        <v>141</v>
      </c>
      <c r="N83" s="1119"/>
      <c r="O83" s="1119"/>
    </row>
    <row r="84" spans="1:15" s="666" customFormat="1" ht="7.5" customHeight="1" x14ac:dyDescent="0.2">
      <c r="A84" s="322"/>
      <c r="C84" s="665"/>
      <c r="D84" s="665"/>
      <c r="E84" s="665"/>
      <c r="F84" s="665"/>
      <c r="G84" s="665"/>
      <c r="K84" s="663"/>
      <c r="M84" s="663"/>
    </row>
    <row r="85" spans="1:15" s="135" customFormat="1" ht="12.75" x14ac:dyDescent="0.2">
      <c r="A85" s="326" t="s">
        <v>106</v>
      </c>
      <c r="C85" s="318">
        <f>G46+H46</f>
        <v>676812</v>
      </c>
      <c r="D85" s="318">
        <f>I46+J46</f>
        <v>701240</v>
      </c>
      <c r="E85" s="318">
        <f>K46+L46</f>
        <v>675845</v>
      </c>
      <c r="F85" s="318">
        <f>M46+N46</f>
        <v>802313</v>
      </c>
      <c r="G85" s="318">
        <f>O46+P46</f>
        <v>670463</v>
      </c>
      <c r="H85" s="319"/>
      <c r="K85" s="318">
        <f>SUM(C85:G85)</f>
        <v>3526673</v>
      </c>
      <c r="M85" s="318">
        <f>B46</f>
        <v>5347600</v>
      </c>
    </row>
    <row r="86" spans="1:15" s="135" customFormat="1" ht="6" customHeight="1" x14ac:dyDescent="0.2">
      <c r="A86" s="326"/>
      <c r="C86" s="318"/>
      <c r="D86" s="318"/>
      <c r="E86" s="318"/>
      <c r="F86" s="318"/>
      <c r="G86" s="318"/>
      <c r="H86" s="319"/>
      <c r="K86" s="318"/>
      <c r="M86" s="318"/>
    </row>
    <row r="87" spans="1:15" s="135" customFormat="1" ht="12.75" x14ac:dyDescent="0.2">
      <c r="A87" s="320" t="s">
        <v>77</v>
      </c>
      <c r="C87" s="318">
        <f t="shared" ref="C87:C118" si="2">G48+H48</f>
        <v>35735</v>
      </c>
      <c r="D87" s="318">
        <f t="shared" ref="D87:D118" si="3">I48+J48</f>
        <v>43117</v>
      </c>
      <c r="E87" s="318">
        <f t="shared" ref="E87:E118" si="4">K48+L48</f>
        <v>29385</v>
      </c>
      <c r="F87" s="318">
        <f t="shared" ref="F87:F118" si="5">M48+N48</f>
        <v>29639</v>
      </c>
      <c r="G87" s="318">
        <f t="shared" ref="G87:G118" si="6">O48+P48</f>
        <v>25146</v>
      </c>
      <c r="H87" s="319"/>
      <c r="K87" s="318">
        <f t="shared" ref="K87:K118" si="7">SUM(C87:G87)</f>
        <v>163022</v>
      </c>
      <c r="M87" s="318">
        <f t="shared" ref="M87:M106" si="8">B48</f>
        <v>228920</v>
      </c>
    </row>
    <row r="88" spans="1:15" s="135" customFormat="1" ht="12.75" x14ac:dyDescent="0.2">
      <c r="A88" s="320" t="s">
        <v>76</v>
      </c>
      <c r="C88" s="318">
        <f t="shared" si="2"/>
        <v>28538</v>
      </c>
      <c r="D88" s="318">
        <f t="shared" si="3"/>
        <v>29738</v>
      </c>
      <c r="E88" s="318">
        <f t="shared" si="4"/>
        <v>35896</v>
      </c>
      <c r="F88" s="318">
        <f t="shared" si="5"/>
        <v>40648</v>
      </c>
      <c r="G88" s="318">
        <f t="shared" si="6"/>
        <v>34315</v>
      </c>
      <c r="H88" s="319"/>
      <c r="K88" s="318">
        <f t="shared" si="7"/>
        <v>169135</v>
      </c>
      <c r="M88" s="318">
        <f t="shared" si="8"/>
        <v>260530</v>
      </c>
    </row>
    <row r="89" spans="1:15" s="135" customFormat="1" ht="12.75" x14ac:dyDescent="0.2">
      <c r="A89" s="320" t="s">
        <v>75</v>
      </c>
      <c r="C89" s="318">
        <f t="shared" si="2"/>
        <v>13117</v>
      </c>
      <c r="D89" s="318">
        <f t="shared" si="3"/>
        <v>12251</v>
      </c>
      <c r="E89" s="318">
        <f t="shared" si="4"/>
        <v>13812</v>
      </c>
      <c r="F89" s="318">
        <f t="shared" si="5"/>
        <v>17671</v>
      </c>
      <c r="G89" s="318">
        <f t="shared" si="6"/>
        <v>15894</v>
      </c>
      <c r="H89" s="319"/>
      <c r="K89" s="318">
        <f t="shared" si="7"/>
        <v>72745</v>
      </c>
      <c r="M89" s="318">
        <f t="shared" si="8"/>
        <v>116740</v>
      </c>
    </row>
    <row r="90" spans="1:15" s="135" customFormat="1" ht="12.75" x14ac:dyDescent="0.2">
      <c r="A90" s="320" t="s">
        <v>159</v>
      </c>
      <c r="C90" s="318">
        <f t="shared" si="2"/>
        <v>9768</v>
      </c>
      <c r="D90" s="318">
        <f t="shared" si="3"/>
        <v>8349</v>
      </c>
      <c r="E90" s="318">
        <f t="shared" si="4"/>
        <v>9480</v>
      </c>
      <c r="F90" s="318">
        <f t="shared" si="5"/>
        <v>13516</v>
      </c>
      <c r="G90" s="318">
        <f t="shared" si="6"/>
        <v>12867</v>
      </c>
      <c r="H90" s="319"/>
      <c r="K90" s="318">
        <f t="shared" si="7"/>
        <v>53980</v>
      </c>
      <c r="M90" s="318">
        <f t="shared" si="8"/>
        <v>87650</v>
      </c>
    </row>
    <row r="91" spans="1:15" s="693" customFormat="1" ht="12.75" x14ac:dyDescent="0.2">
      <c r="A91" s="320" t="s">
        <v>488</v>
      </c>
      <c r="B91" s="135"/>
      <c r="C91" s="318">
        <f t="shared" si="2"/>
        <v>72145</v>
      </c>
      <c r="D91" s="318">
        <f t="shared" si="3"/>
        <v>91317</v>
      </c>
      <c r="E91" s="318">
        <f t="shared" si="4"/>
        <v>68073</v>
      </c>
      <c r="F91" s="318">
        <f t="shared" si="5"/>
        <v>64648</v>
      </c>
      <c r="G91" s="318">
        <f t="shared" si="6"/>
        <v>51652</v>
      </c>
      <c r="H91" s="319"/>
      <c r="I91" s="135"/>
      <c r="J91" s="135"/>
      <c r="K91" s="318">
        <f>SUM(C91:G91)</f>
        <v>347835</v>
      </c>
      <c r="L91" s="135"/>
      <c r="M91" s="318">
        <f t="shared" si="8"/>
        <v>492610</v>
      </c>
    </row>
    <row r="92" spans="1:15" s="135" customFormat="1" ht="12.75" x14ac:dyDescent="0.2">
      <c r="A92" s="320" t="s">
        <v>73</v>
      </c>
      <c r="C92" s="318">
        <f t="shared" si="2"/>
        <v>5963</v>
      </c>
      <c r="D92" s="318">
        <f t="shared" si="3"/>
        <v>5741</v>
      </c>
      <c r="E92" s="318">
        <f t="shared" si="4"/>
        <v>6580</v>
      </c>
      <c r="F92" s="318">
        <f t="shared" si="5"/>
        <v>8324</v>
      </c>
      <c r="G92" s="318">
        <f t="shared" si="6"/>
        <v>6769</v>
      </c>
      <c r="H92" s="319"/>
      <c r="K92" s="318">
        <f t="shared" si="7"/>
        <v>33377</v>
      </c>
      <c r="M92" s="318">
        <f t="shared" si="8"/>
        <v>51190</v>
      </c>
    </row>
    <row r="93" spans="1:15" s="135" customFormat="1" ht="12.75" x14ac:dyDescent="0.2">
      <c r="A93" s="320" t="s">
        <v>113</v>
      </c>
      <c r="C93" s="318">
        <f t="shared" si="2"/>
        <v>16070</v>
      </c>
      <c r="D93" s="318">
        <f t="shared" si="3"/>
        <v>14632</v>
      </c>
      <c r="E93" s="318">
        <f t="shared" si="4"/>
        <v>15996</v>
      </c>
      <c r="F93" s="318">
        <f t="shared" si="5"/>
        <v>23313</v>
      </c>
      <c r="G93" s="318">
        <f t="shared" si="6"/>
        <v>21849</v>
      </c>
      <c r="H93" s="319"/>
      <c r="K93" s="318">
        <f t="shared" si="7"/>
        <v>91860</v>
      </c>
      <c r="M93" s="318">
        <f t="shared" si="8"/>
        <v>149960</v>
      </c>
    </row>
    <row r="94" spans="1:15" s="135" customFormat="1" ht="12.75" x14ac:dyDescent="0.2">
      <c r="A94" s="320" t="s">
        <v>72</v>
      </c>
      <c r="C94" s="318">
        <f t="shared" si="2"/>
        <v>24851</v>
      </c>
      <c r="D94" s="318">
        <f t="shared" si="3"/>
        <v>22820</v>
      </c>
      <c r="E94" s="318">
        <f t="shared" si="4"/>
        <v>16174</v>
      </c>
      <c r="F94" s="318">
        <f t="shared" si="5"/>
        <v>19604</v>
      </c>
      <c r="G94" s="318">
        <f t="shared" si="6"/>
        <v>16564</v>
      </c>
      <c r="H94" s="319"/>
      <c r="K94" s="318">
        <f t="shared" si="7"/>
        <v>100013</v>
      </c>
      <c r="M94" s="318">
        <f t="shared" si="8"/>
        <v>148130</v>
      </c>
    </row>
    <row r="95" spans="1:15" s="135" customFormat="1" ht="12.75" x14ac:dyDescent="0.2">
      <c r="A95" s="320" t="s">
        <v>71</v>
      </c>
      <c r="C95" s="318">
        <f t="shared" si="2"/>
        <v>14560</v>
      </c>
      <c r="D95" s="318">
        <f t="shared" si="3"/>
        <v>14125</v>
      </c>
      <c r="E95" s="318">
        <f t="shared" si="4"/>
        <v>15241</v>
      </c>
      <c r="F95" s="318">
        <f t="shared" si="5"/>
        <v>19193</v>
      </c>
      <c r="G95" s="318">
        <f t="shared" si="6"/>
        <v>15999</v>
      </c>
      <c r="H95" s="319"/>
      <c r="K95" s="318">
        <f t="shared" si="7"/>
        <v>79118</v>
      </c>
      <c r="M95" s="318">
        <f t="shared" si="8"/>
        <v>122130</v>
      </c>
    </row>
    <row r="96" spans="1:15" s="135" customFormat="1" ht="12.75" x14ac:dyDescent="0.2">
      <c r="A96" s="320" t="s">
        <v>70</v>
      </c>
      <c r="C96" s="318">
        <f t="shared" si="2"/>
        <v>12891</v>
      </c>
      <c r="D96" s="318">
        <f t="shared" si="3"/>
        <v>9753</v>
      </c>
      <c r="E96" s="318">
        <f t="shared" si="4"/>
        <v>12445</v>
      </c>
      <c r="F96" s="318">
        <f t="shared" si="5"/>
        <v>17033</v>
      </c>
      <c r="G96" s="318">
        <f t="shared" si="6"/>
        <v>14897</v>
      </c>
      <c r="H96" s="319"/>
      <c r="K96" s="318">
        <f t="shared" si="7"/>
        <v>67019</v>
      </c>
      <c r="M96" s="318">
        <f t="shared" si="8"/>
        <v>106710</v>
      </c>
    </row>
    <row r="97" spans="1:13" s="135" customFormat="1" ht="12.75" x14ac:dyDescent="0.2">
      <c r="A97" s="320" t="s">
        <v>69</v>
      </c>
      <c r="C97" s="318">
        <f t="shared" si="2"/>
        <v>11874</v>
      </c>
      <c r="D97" s="318">
        <f t="shared" si="3"/>
        <v>10407</v>
      </c>
      <c r="E97" s="318">
        <f t="shared" si="4"/>
        <v>13159</v>
      </c>
      <c r="F97" s="318">
        <f t="shared" si="5"/>
        <v>16320</v>
      </c>
      <c r="G97" s="318">
        <f t="shared" si="6"/>
        <v>13162</v>
      </c>
      <c r="H97" s="319"/>
      <c r="K97" s="318">
        <f t="shared" si="7"/>
        <v>64922</v>
      </c>
      <c r="M97" s="318">
        <f t="shared" si="8"/>
        <v>102090</v>
      </c>
    </row>
    <row r="98" spans="1:13" s="135" customFormat="1" ht="12.75" x14ac:dyDescent="0.2">
      <c r="A98" s="320" t="s">
        <v>68</v>
      </c>
      <c r="C98" s="318">
        <f t="shared" si="2"/>
        <v>11409</v>
      </c>
      <c r="D98" s="318">
        <f t="shared" si="3"/>
        <v>8191</v>
      </c>
      <c r="E98" s="318">
        <f t="shared" si="4"/>
        <v>11324</v>
      </c>
      <c r="F98" s="318">
        <f t="shared" si="5"/>
        <v>14717</v>
      </c>
      <c r="G98" s="318">
        <f t="shared" si="6"/>
        <v>12104</v>
      </c>
      <c r="H98" s="319"/>
      <c r="K98" s="318">
        <f t="shared" si="7"/>
        <v>57745</v>
      </c>
      <c r="M98" s="318">
        <f t="shared" si="8"/>
        <v>92410</v>
      </c>
    </row>
    <row r="99" spans="1:13" s="135" customFormat="1" ht="12.75" x14ac:dyDescent="0.2">
      <c r="A99" s="320" t="s">
        <v>67</v>
      </c>
      <c r="C99" s="318">
        <f t="shared" si="2"/>
        <v>18093</v>
      </c>
      <c r="D99" s="318">
        <f t="shared" si="3"/>
        <v>18756</v>
      </c>
      <c r="E99" s="318">
        <f t="shared" si="4"/>
        <v>22009</v>
      </c>
      <c r="F99" s="318">
        <f t="shared" si="5"/>
        <v>24766</v>
      </c>
      <c r="G99" s="318">
        <f t="shared" si="6"/>
        <v>19599</v>
      </c>
      <c r="H99" s="319"/>
      <c r="K99" s="318">
        <f t="shared" si="7"/>
        <v>103223</v>
      </c>
      <c r="M99" s="318">
        <f t="shared" si="8"/>
        <v>157690</v>
      </c>
    </row>
    <row r="100" spans="1:13" s="135" customFormat="1" ht="12.75" x14ac:dyDescent="0.2">
      <c r="A100" s="320" t="s">
        <v>24</v>
      </c>
      <c r="C100" s="318">
        <f t="shared" si="2"/>
        <v>45986</v>
      </c>
      <c r="D100" s="318">
        <f t="shared" si="3"/>
        <v>42061</v>
      </c>
      <c r="E100" s="318">
        <f t="shared" si="4"/>
        <v>45431</v>
      </c>
      <c r="F100" s="318">
        <f t="shared" si="5"/>
        <v>55446</v>
      </c>
      <c r="G100" s="318">
        <f t="shared" si="6"/>
        <v>47321</v>
      </c>
      <c r="H100" s="319"/>
      <c r="K100" s="318">
        <f t="shared" si="7"/>
        <v>236245</v>
      </c>
      <c r="M100" s="318">
        <f t="shared" si="8"/>
        <v>367250</v>
      </c>
    </row>
    <row r="101" spans="1:13" s="135" customFormat="1" ht="12.75" x14ac:dyDescent="0.2">
      <c r="A101" s="320" t="s">
        <v>66</v>
      </c>
      <c r="C101" s="318">
        <f t="shared" si="2"/>
        <v>89471</v>
      </c>
      <c r="D101" s="318">
        <f t="shared" si="3"/>
        <v>110439</v>
      </c>
      <c r="E101" s="318">
        <f t="shared" si="4"/>
        <v>78856</v>
      </c>
      <c r="F101" s="318">
        <f t="shared" si="5"/>
        <v>83485</v>
      </c>
      <c r="G101" s="318">
        <f t="shared" si="6"/>
        <v>62824</v>
      </c>
      <c r="H101" s="319"/>
      <c r="K101" s="318">
        <f t="shared" si="7"/>
        <v>425075</v>
      </c>
      <c r="M101" s="318">
        <f t="shared" si="8"/>
        <v>599640</v>
      </c>
    </row>
    <row r="102" spans="1:13" s="135" customFormat="1" ht="12.75" x14ac:dyDescent="0.2">
      <c r="A102" s="320" t="s">
        <v>65</v>
      </c>
      <c r="C102" s="318">
        <f t="shared" si="2"/>
        <v>24784</v>
      </c>
      <c r="D102" s="318">
        <f t="shared" si="3"/>
        <v>25772</v>
      </c>
      <c r="E102" s="318">
        <f t="shared" si="4"/>
        <v>27771</v>
      </c>
      <c r="F102" s="318">
        <f t="shared" si="5"/>
        <v>36115</v>
      </c>
      <c r="G102" s="318">
        <f t="shared" si="6"/>
        <v>33250</v>
      </c>
      <c r="H102" s="319"/>
      <c r="K102" s="318">
        <f t="shared" si="7"/>
        <v>147692</v>
      </c>
      <c r="M102" s="318">
        <f t="shared" si="8"/>
        <v>233080</v>
      </c>
    </row>
    <row r="103" spans="1:13" s="135" customFormat="1" ht="12.75" x14ac:dyDescent="0.2">
      <c r="A103" s="320" t="s">
        <v>64</v>
      </c>
      <c r="C103" s="318">
        <f t="shared" si="2"/>
        <v>9641</v>
      </c>
      <c r="D103" s="318">
        <f t="shared" si="3"/>
        <v>9081</v>
      </c>
      <c r="E103" s="318">
        <f t="shared" si="4"/>
        <v>9342</v>
      </c>
      <c r="F103" s="318">
        <f t="shared" si="5"/>
        <v>13104</v>
      </c>
      <c r="G103" s="318">
        <f t="shared" si="6"/>
        <v>10804</v>
      </c>
      <c r="H103" s="319"/>
      <c r="K103" s="318">
        <f t="shared" si="7"/>
        <v>51972</v>
      </c>
      <c r="M103" s="318">
        <f t="shared" si="8"/>
        <v>79890</v>
      </c>
    </row>
    <row r="104" spans="1:13" s="135" customFormat="1" ht="12.75" x14ac:dyDescent="0.2">
      <c r="A104" s="320" t="s">
        <v>63</v>
      </c>
      <c r="C104" s="318">
        <f t="shared" si="2"/>
        <v>10042</v>
      </c>
      <c r="D104" s="318">
        <f t="shared" si="3"/>
        <v>9954</v>
      </c>
      <c r="E104" s="318">
        <f t="shared" si="4"/>
        <v>11071</v>
      </c>
      <c r="F104" s="318">
        <f t="shared" si="5"/>
        <v>13058</v>
      </c>
      <c r="G104" s="318">
        <f t="shared" si="6"/>
        <v>11177</v>
      </c>
      <c r="H104" s="319"/>
      <c r="K104" s="318">
        <f t="shared" si="7"/>
        <v>55302</v>
      </c>
      <c r="M104" s="318">
        <f t="shared" si="8"/>
        <v>86220</v>
      </c>
    </row>
    <row r="105" spans="1:13" s="135" customFormat="1" ht="12.75" x14ac:dyDescent="0.2">
      <c r="A105" s="320" t="s">
        <v>62</v>
      </c>
      <c r="C105" s="318">
        <f t="shared" si="2"/>
        <v>11085</v>
      </c>
      <c r="D105" s="318">
        <f t="shared" si="3"/>
        <v>10801</v>
      </c>
      <c r="E105" s="318">
        <f t="shared" si="4"/>
        <v>11646</v>
      </c>
      <c r="F105" s="318">
        <f t="shared" si="5"/>
        <v>14375</v>
      </c>
      <c r="G105" s="318">
        <f t="shared" si="6"/>
        <v>12420</v>
      </c>
      <c r="H105" s="319"/>
      <c r="K105" s="318">
        <f t="shared" si="7"/>
        <v>60327</v>
      </c>
      <c r="M105" s="318">
        <f t="shared" si="8"/>
        <v>94770</v>
      </c>
    </row>
    <row r="106" spans="1:13" s="693" customFormat="1" ht="12.75" x14ac:dyDescent="0.2">
      <c r="A106" s="320" t="s">
        <v>487</v>
      </c>
      <c r="B106" s="135"/>
      <c r="C106" s="318">
        <f t="shared" si="2"/>
        <v>2631</v>
      </c>
      <c r="D106" s="318">
        <f t="shared" si="3"/>
        <v>2583</v>
      </c>
      <c r="E106" s="318">
        <f t="shared" si="4"/>
        <v>3276</v>
      </c>
      <c r="F106" s="318">
        <f t="shared" si="5"/>
        <v>4190</v>
      </c>
      <c r="G106" s="318">
        <f t="shared" si="6"/>
        <v>4004</v>
      </c>
      <c r="H106" s="319"/>
      <c r="I106" s="135"/>
      <c r="J106" s="135"/>
      <c r="K106" s="318">
        <f>SUM(C106:G106)</f>
        <v>16684</v>
      </c>
      <c r="L106" s="135"/>
      <c r="M106" s="318">
        <f t="shared" si="8"/>
        <v>27250</v>
      </c>
    </row>
    <row r="107" spans="1:13" s="135" customFormat="1" ht="12.75" x14ac:dyDescent="0.2">
      <c r="A107" s="320" t="s">
        <v>61</v>
      </c>
      <c r="C107" s="318">
        <f t="shared" si="2"/>
        <v>16160</v>
      </c>
      <c r="D107" s="318">
        <f t="shared" si="3"/>
        <v>14329</v>
      </c>
      <c r="E107" s="318">
        <f t="shared" si="4"/>
        <v>15999</v>
      </c>
      <c r="F107" s="318">
        <f t="shared" si="5"/>
        <v>20944</v>
      </c>
      <c r="G107" s="318">
        <f t="shared" si="6"/>
        <v>18730</v>
      </c>
      <c r="H107" s="319"/>
      <c r="K107" s="318">
        <f t="shared" si="7"/>
        <v>86162</v>
      </c>
      <c r="M107" s="318">
        <f t="shared" ref="M107:M118" si="9">B68</f>
        <v>136480</v>
      </c>
    </row>
    <row r="108" spans="1:13" s="135" customFormat="1" ht="12.75" x14ac:dyDescent="0.2">
      <c r="A108" s="320" t="s">
        <v>60</v>
      </c>
      <c r="C108" s="318">
        <f t="shared" si="2"/>
        <v>41966</v>
      </c>
      <c r="D108" s="318">
        <f t="shared" si="3"/>
        <v>43080</v>
      </c>
      <c r="E108" s="318">
        <f t="shared" si="4"/>
        <v>45097</v>
      </c>
      <c r="F108" s="318">
        <f t="shared" si="5"/>
        <v>52471</v>
      </c>
      <c r="G108" s="318">
        <f t="shared" si="6"/>
        <v>41270</v>
      </c>
      <c r="H108" s="319"/>
      <c r="K108" s="318">
        <f t="shared" si="7"/>
        <v>223884</v>
      </c>
      <c r="M108" s="318">
        <f t="shared" si="9"/>
        <v>338000</v>
      </c>
    </row>
    <row r="109" spans="1:13" s="135" customFormat="1" ht="12.75" x14ac:dyDescent="0.2">
      <c r="A109" s="320" t="s">
        <v>59</v>
      </c>
      <c r="C109" s="318">
        <f t="shared" si="2"/>
        <v>2393</v>
      </c>
      <c r="D109" s="318">
        <f t="shared" si="3"/>
        <v>2236</v>
      </c>
      <c r="E109" s="318">
        <f t="shared" si="4"/>
        <v>2491</v>
      </c>
      <c r="F109" s="318">
        <f t="shared" si="5"/>
        <v>3419</v>
      </c>
      <c r="G109" s="318">
        <f t="shared" si="6"/>
        <v>3070</v>
      </c>
      <c r="H109" s="319"/>
      <c r="K109" s="318">
        <f t="shared" si="7"/>
        <v>13609</v>
      </c>
      <c r="M109" s="318">
        <f t="shared" si="9"/>
        <v>21580</v>
      </c>
    </row>
    <row r="110" spans="1:13" s="135" customFormat="1" ht="12.75" x14ac:dyDescent="0.2">
      <c r="A110" s="320" t="s">
        <v>160</v>
      </c>
      <c r="C110" s="318">
        <f t="shared" si="2"/>
        <v>16865</v>
      </c>
      <c r="D110" s="318">
        <f t="shared" si="3"/>
        <v>16289</v>
      </c>
      <c r="E110" s="318">
        <f t="shared" si="4"/>
        <v>17261</v>
      </c>
      <c r="F110" s="318">
        <f t="shared" si="5"/>
        <v>22881</v>
      </c>
      <c r="G110" s="318">
        <f t="shared" si="6"/>
        <v>20389</v>
      </c>
      <c r="H110" s="319"/>
      <c r="K110" s="318">
        <f t="shared" si="7"/>
        <v>93685</v>
      </c>
      <c r="M110" s="318">
        <f t="shared" si="9"/>
        <v>148930</v>
      </c>
    </row>
    <row r="111" spans="1:13" s="135" customFormat="1" ht="12.75" x14ac:dyDescent="0.2">
      <c r="A111" s="320" t="s">
        <v>57</v>
      </c>
      <c r="C111" s="318">
        <f t="shared" si="2"/>
        <v>21128</v>
      </c>
      <c r="D111" s="318">
        <f t="shared" si="3"/>
        <v>21395</v>
      </c>
      <c r="E111" s="318">
        <f t="shared" si="4"/>
        <v>21566</v>
      </c>
      <c r="F111" s="318">
        <f t="shared" si="5"/>
        <v>27945</v>
      </c>
      <c r="G111" s="318">
        <f t="shared" si="6"/>
        <v>22420</v>
      </c>
      <c r="H111" s="319"/>
      <c r="K111" s="318">
        <f t="shared" si="7"/>
        <v>114454</v>
      </c>
      <c r="M111" s="318">
        <f t="shared" si="9"/>
        <v>174230</v>
      </c>
    </row>
    <row r="112" spans="1:13" s="135" customFormat="1" ht="12.75" x14ac:dyDescent="0.2">
      <c r="A112" s="320" t="s">
        <v>56</v>
      </c>
      <c r="C112" s="318">
        <f t="shared" si="2"/>
        <v>11681</v>
      </c>
      <c r="D112" s="318">
        <f t="shared" si="3"/>
        <v>10175</v>
      </c>
      <c r="E112" s="318">
        <f t="shared" si="4"/>
        <v>13071</v>
      </c>
      <c r="F112" s="318">
        <f t="shared" si="5"/>
        <v>18334</v>
      </c>
      <c r="G112" s="318">
        <f t="shared" si="6"/>
        <v>16614</v>
      </c>
      <c r="H112" s="319"/>
      <c r="K112" s="318">
        <f t="shared" si="7"/>
        <v>69875</v>
      </c>
      <c r="M112" s="318">
        <f t="shared" si="9"/>
        <v>114040</v>
      </c>
    </row>
    <row r="113" spans="1:15" s="135" customFormat="1" ht="12.75" x14ac:dyDescent="0.2">
      <c r="A113" s="320" t="s">
        <v>55</v>
      </c>
      <c r="C113" s="318">
        <f t="shared" si="2"/>
        <v>2682</v>
      </c>
      <c r="D113" s="318">
        <f t="shared" si="3"/>
        <v>2688</v>
      </c>
      <c r="E113" s="318">
        <f t="shared" si="4"/>
        <v>3023</v>
      </c>
      <c r="F113" s="318">
        <f t="shared" si="5"/>
        <v>3472</v>
      </c>
      <c r="G113" s="318">
        <f t="shared" si="6"/>
        <v>3097</v>
      </c>
      <c r="H113" s="319"/>
      <c r="K113" s="318">
        <f t="shared" si="7"/>
        <v>14962</v>
      </c>
      <c r="M113" s="318">
        <f t="shared" si="9"/>
        <v>23220</v>
      </c>
    </row>
    <row r="114" spans="1:15" s="135" customFormat="1" ht="12.75" x14ac:dyDescent="0.2">
      <c r="A114" s="320" t="s">
        <v>54</v>
      </c>
      <c r="C114" s="318">
        <f t="shared" si="2"/>
        <v>12428</v>
      </c>
      <c r="D114" s="318">
        <f t="shared" si="3"/>
        <v>11217</v>
      </c>
      <c r="E114" s="318">
        <f t="shared" si="4"/>
        <v>12684</v>
      </c>
      <c r="F114" s="318">
        <f t="shared" si="5"/>
        <v>17044</v>
      </c>
      <c r="G114" s="318">
        <f t="shared" si="6"/>
        <v>16185</v>
      </c>
      <c r="H114" s="319"/>
      <c r="K114" s="318">
        <f t="shared" si="7"/>
        <v>69558</v>
      </c>
      <c r="M114" s="318">
        <f t="shared" si="9"/>
        <v>112530</v>
      </c>
    </row>
    <row r="115" spans="1:15" s="135" customFormat="1" ht="12.75" x14ac:dyDescent="0.2">
      <c r="A115" s="320" t="s">
        <v>53</v>
      </c>
      <c r="C115" s="318">
        <f t="shared" si="2"/>
        <v>36622</v>
      </c>
      <c r="D115" s="318">
        <f t="shared" si="3"/>
        <v>36672</v>
      </c>
      <c r="E115" s="318">
        <f t="shared" si="4"/>
        <v>41009</v>
      </c>
      <c r="F115" s="318">
        <f t="shared" si="5"/>
        <v>50168</v>
      </c>
      <c r="G115" s="318">
        <f t="shared" si="6"/>
        <v>41998</v>
      </c>
      <c r="H115" s="319"/>
      <c r="K115" s="318">
        <f t="shared" si="7"/>
        <v>206469</v>
      </c>
      <c r="M115" s="318">
        <f t="shared" si="9"/>
        <v>315300</v>
      </c>
    </row>
    <row r="116" spans="1:15" s="135" customFormat="1" ht="12.75" x14ac:dyDescent="0.2">
      <c r="A116" s="320" t="s">
        <v>52</v>
      </c>
      <c r="C116" s="318">
        <f t="shared" si="2"/>
        <v>13978</v>
      </c>
      <c r="D116" s="318">
        <f t="shared" si="3"/>
        <v>10036</v>
      </c>
      <c r="E116" s="318">
        <f t="shared" si="4"/>
        <v>11134</v>
      </c>
      <c r="F116" s="318">
        <f t="shared" si="5"/>
        <v>13890</v>
      </c>
      <c r="G116" s="318">
        <f t="shared" si="6"/>
        <v>11234</v>
      </c>
      <c r="H116" s="319"/>
      <c r="K116" s="318">
        <f t="shared" si="7"/>
        <v>60272</v>
      </c>
      <c r="M116" s="318">
        <f t="shared" si="9"/>
        <v>91520</v>
      </c>
    </row>
    <row r="117" spans="1:15" s="135" customFormat="1" ht="12.75" x14ac:dyDescent="0.2">
      <c r="A117" s="320" t="s">
        <v>51</v>
      </c>
      <c r="C117" s="318">
        <f t="shared" si="2"/>
        <v>11028</v>
      </c>
      <c r="D117" s="318">
        <f t="shared" si="3"/>
        <v>11137</v>
      </c>
      <c r="E117" s="318">
        <f t="shared" si="4"/>
        <v>10717</v>
      </c>
      <c r="F117" s="318">
        <f t="shared" si="5"/>
        <v>14396</v>
      </c>
      <c r="G117" s="318">
        <f t="shared" si="6"/>
        <v>11975</v>
      </c>
      <c r="H117" s="319"/>
      <c r="K117" s="318">
        <f t="shared" si="7"/>
        <v>59253</v>
      </c>
      <c r="M117" s="318">
        <f t="shared" si="9"/>
        <v>89710</v>
      </c>
    </row>
    <row r="118" spans="1:15" s="135" customFormat="1" ht="12.75" x14ac:dyDescent="0.2">
      <c r="A118" s="320" t="s">
        <v>50</v>
      </c>
      <c r="C118" s="318">
        <f t="shared" si="2"/>
        <v>21227</v>
      </c>
      <c r="D118" s="318">
        <f t="shared" si="3"/>
        <v>22098</v>
      </c>
      <c r="E118" s="318">
        <f t="shared" si="4"/>
        <v>24826</v>
      </c>
      <c r="F118" s="318">
        <f t="shared" si="5"/>
        <v>28184</v>
      </c>
      <c r="G118" s="318">
        <f t="shared" si="6"/>
        <v>20864</v>
      </c>
      <c r="H118" s="319"/>
      <c r="K118" s="318">
        <f t="shared" si="7"/>
        <v>117199</v>
      </c>
      <c r="M118" s="318">
        <f t="shared" si="9"/>
        <v>177200</v>
      </c>
    </row>
    <row r="119" spans="1:15" s="135" customFormat="1" ht="6" customHeight="1" x14ac:dyDescent="0.2">
      <c r="A119" s="322"/>
    </row>
    <row r="120" spans="1:15" s="135" customFormat="1" ht="12.75" x14ac:dyDescent="0.2">
      <c r="A120" s="1102" t="s">
        <v>142</v>
      </c>
      <c r="B120" s="1102"/>
      <c r="C120" s="1102"/>
      <c r="D120" s="1102"/>
      <c r="E120" s="1102"/>
      <c r="F120" s="1102"/>
      <c r="G120" s="1102"/>
      <c r="H120" s="1102"/>
      <c r="I120" s="1102"/>
      <c r="J120" s="1102"/>
      <c r="K120" s="1102"/>
      <c r="L120" s="1102"/>
    </row>
    <row r="121" spans="1:15" s="135" customFormat="1" ht="6" customHeight="1" x14ac:dyDescent="0.2">
      <c r="A121" s="322"/>
    </row>
    <row r="122" spans="1:15" s="135" customFormat="1" ht="12.75" x14ac:dyDescent="0.2">
      <c r="A122" s="322"/>
      <c r="C122" s="134" t="s">
        <v>136</v>
      </c>
      <c r="D122" s="134" t="s">
        <v>137</v>
      </c>
      <c r="E122" s="134" t="s">
        <v>138</v>
      </c>
      <c r="F122" s="134" t="s">
        <v>139</v>
      </c>
      <c r="G122" s="134" t="s">
        <v>140</v>
      </c>
      <c r="K122" s="1106" t="s">
        <v>165</v>
      </c>
      <c r="L122" s="1106"/>
      <c r="M122" s="1119" t="s">
        <v>141</v>
      </c>
      <c r="N122" s="1119"/>
      <c r="O122" s="1119"/>
    </row>
    <row r="123" spans="1:15" s="666" customFormat="1" ht="6" customHeight="1" x14ac:dyDescent="0.2">
      <c r="A123" s="322"/>
      <c r="C123" s="665"/>
      <c r="D123" s="665"/>
      <c r="E123" s="665"/>
      <c r="F123" s="665"/>
      <c r="G123" s="665"/>
      <c r="K123" s="665"/>
      <c r="M123" s="663"/>
    </row>
    <row r="124" spans="1:15" s="135" customFormat="1" ht="12.75" x14ac:dyDescent="0.2">
      <c r="A124" s="326" t="s">
        <v>106</v>
      </c>
      <c r="C124" s="301">
        <f>200*C6/C85</f>
        <v>5.7918594823968841E-2</v>
      </c>
      <c r="D124" s="301">
        <f>200*D6/D85</f>
        <v>0.23615310022246305</v>
      </c>
      <c r="E124" s="301">
        <f>200*E6/E85</f>
        <v>0.34682508563354025</v>
      </c>
      <c r="F124" s="301">
        <f>200*F6/F85</f>
        <v>0.19543494870455794</v>
      </c>
      <c r="G124" s="301">
        <f>200*G6/G85</f>
        <v>7.0697413578377929E-2</v>
      </c>
      <c r="H124" s="301"/>
      <c r="K124" s="301">
        <f>200*K6/K85</f>
        <v>0.18243823569693021</v>
      </c>
      <c r="M124" s="301">
        <f>200*I6/M85</f>
        <v>0.12323285212057745</v>
      </c>
    </row>
    <row r="125" spans="1:15" s="135" customFormat="1" ht="6" customHeight="1" x14ac:dyDescent="0.2">
      <c r="A125" s="326"/>
      <c r="C125" s="301"/>
      <c r="D125" s="301"/>
      <c r="E125" s="301"/>
      <c r="F125" s="301"/>
      <c r="G125" s="301"/>
      <c r="H125" s="319"/>
      <c r="K125" s="301"/>
      <c r="M125" s="301"/>
    </row>
    <row r="126" spans="1:15" s="135" customFormat="1" ht="12.75" x14ac:dyDescent="0.2">
      <c r="A126" s="320" t="s">
        <v>77</v>
      </c>
      <c r="C126" s="301">
        <f t="shared" ref="C126:G135" si="10">200*C8/C87</f>
        <v>4.4774031061984049E-2</v>
      </c>
      <c r="D126" s="301">
        <f t="shared" si="10"/>
        <v>0.17626458241528864</v>
      </c>
      <c r="E126" s="301">
        <f t="shared" si="10"/>
        <v>0.38795303726391017</v>
      </c>
      <c r="F126" s="301">
        <f t="shared" si="10"/>
        <v>0.2766625054826411</v>
      </c>
      <c r="G126" s="301">
        <f t="shared" si="10"/>
        <v>5.5674858824465122E-2</v>
      </c>
      <c r="H126" s="319"/>
      <c r="K126" s="301">
        <f t="shared" ref="K126:K157" si="11">200*K8/K87</f>
        <v>0.18525107040767505</v>
      </c>
      <c r="M126" s="301">
        <f t="shared" ref="M126:M157" si="12">200*I8/M87</f>
        <v>0.13716582212126507</v>
      </c>
    </row>
    <row r="127" spans="1:15" s="135" customFormat="1" ht="12.75" x14ac:dyDescent="0.2">
      <c r="A127" s="320" t="s">
        <v>76</v>
      </c>
      <c r="C127" s="301">
        <f t="shared" si="10"/>
        <v>4.2049197561146542E-2</v>
      </c>
      <c r="D127" s="301">
        <f t="shared" si="10"/>
        <v>5.3803214742080836E-2</v>
      </c>
      <c r="E127" s="301">
        <f t="shared" si="10"/>
        <v>0.15600624024960999</v>
      </c>
      <c r="F127" s="301">
        <f t="shared" si="10"/>
        <v>6.3963786656170044E-2</v>
      </c>
      <c r="G127" s="301">
        <f t="shared" si="10"/>
        <v>3.497012968089757E-2</v>
      </c>
      <c r="H127" s="319"/>
      <c r="K127" s="301">
        <f t="shared" si="11"/>
        <v>7.2131729092145325E-2</v>
      </c>
      <c r="M127" s="301">
        <f t="shared" si="12"/>
        <v>4.913061835489195E-2</v>
      </c>
    </row>
    <row r="128" spans="1:15" s="135" customFormat="1" ht="12.75" x14ac:dyDescent="0.2">
      <c r="A128" s="320" t="s">
        <v>75</v>
      </c>
      <c r="C128" s="301">
        <f t="shared" si="10"/>
        <v>4.5742166653960512E-2</v>
      </c>
      <c r="D128" s="301">
        <f t="shared" si="10"/>
        <v>0.31017876091747615</v>
      </c>
      <c r="E128" s="301">
        <f t="shared" si="10"/>
        <v>0.21720243266724587</v>
      </c>
      <c r="F128" s="301">
        <f t="shared" si="10"/>
        <v>0.18108765774432686</v>
      </c>
      <c r="G128" s="301">
        <f t="shared" si="10"/>
        <v>2.5166729583490626E-2</v>
      </c>
      <c r="H128" s="319"/>
      <c r="K128" s="301">
        <f t="shared" si="11"/>
        <v>0.15121314179668705</v>
      </c>
      <c r="M128" s="301">
        <f t="shared" si="12"/>
        <v>9.5939695048826448E-2</v>
      </c>
    </row>
    <row r="129" spans="1:13" s="135" customFormat="1" ht="12.75" x14ac:dyDescent="0.2">
      <c r="A129" s="320" t="s">
        <v>159</v>
      </c>
      <c r="C129" s="301">
        <f t="shared" si="10"/>
        <v>6.1425061425061427E-2</v>
      </c>
      <c r="D129" s="301">
        <f t="shared" si="10"/>
        <v>0.2635046113306983</v>
      </c>
      <c r="E129" s="301">
        <f t="shared" si="10"/>
        <v>0.12658227848101267</v>
      </c>
      <c r="F129" s="301">
        <f t="shared" si="10"/>
        <v>0.17756732761171945</v>
      </c>
      <c r="G129" s="301">
        <f t="shared" si="10"/>
        <v>7.7718193829175414E-2</v>
      </c>
      <c r="H129" s="319"/>
      <c r="K129" s="301">
        <f t="shared" si="11"/>
        <v>0.13708781030011116</v>
      </c>
      <c r="M129" s="301">
        <f t="shared" si="12"/>
        <v>9.3553907586993723E-2</v>
      </c>
    </row>
    <row r="130" spans="1:13" s="693" customFormat="1" ht="12.75" x14ac:dyDescent="0.2">
      <c r="A130" s="320" t="s">
        <v>488</v>
      </c>
      <c r="B130" s="135"/>
      <c r="C130" s="301">
        <f t="shared" si="10"/>
        <v>4.4355118164806986E-2</v>
      </c>
      <c r="D130" s="301">
        <f t="shared" si="10"/>
        <v>0.16426295213377576</v>
      </c>
      <c r="E130" s="301">
        <f t="shared" si="10"/>
        <v>0.35550071247043613</v>
      </c>
      <c r="F130" s="301">
        <f t="shared" si="10"/>
        <v>0.29080559336715756</v>
      </c>
      <c r="G130" s="301">
        <f t="shared" si="10"/>
        <v>0.11616200727948579</v>
      </c>
      <c r="H130" s="319"/>
      <c r="I130" s="135"/>
      <c r="J130" s="135"/>
      <c r="K130" s="301">
        <f t="shared" si="11"/>
        <v>0.19319504937685972</v>
      </c>
      <c r="L130" s="135"/>
      <c r="M130" s="301">
        <f t="shared" si="12"/>
        <v>0.14250624226061184</v>
      </c>
    </row>
    <row r="131" spans="1:13" s="135" customFormat="1" ht="12.75" x14ac:dyDescent="0.2">
      <c r="A131" s="320" t="s">
        <v>73</v>
      </c>
      <c r="C131" s="301">
        <f t="shared" si="10"/>
        <v>0</v>
      </c>
      <c r="D131" s="301">
        <f t="shared" si="10"/>
        <v>0.45288277303605645</v>
      </c>
      <c r="E131" s="301">
        <f t="shared" si="10"/>
        <v>0.57750759878419455</v>
      </c>
      <c r="F131" s="301">
        <f t="shared" si="10"/>
        <v>0.19221528111484862</v>
      </c>
      <c r="G131" s="301">
        <f t="shared" si="10"/>
        <v>5.9092923622396216E-2</v>
      </c>
      <c r="H131" s="319"/>
      <c r="K131" s="301">
        <f t="shared" si="11"/>
        <v>0.25167031189142225</v>
      </c>
      <c r="M131" s="301">
        <f t="shared" si="12"/>
        <v>0.1680015628052354</v>
      </c>
    </row>
    <row r="132" spans="1:13" s="135" customFormat="1" ht="12.75" x14ac:dyDescent="0.2">
      <c r="A132" s="320" t="s">
        <v>113</v>
      </c>
      <c r="C132" s="301">
        <f t="shared" si="10"/>
        <v>6.2227753578095832E-2</v>
      </c>
      <c r="D132" s="301">
        <f t="shared" si="10"/>
        <v>0.23236741388737014</v>
      </c>
      <c r="E132" s="301">
        <f t="shared" si="10"/>
        <v>0.23755938984746186</v>
      </c>
      <c r="F132" s="301">
        <f t="shared" si="10"/>
        <v>9.4367949212885521E-2</v>
      </c>
      <c r="G132" s="301">
        <f t="shared" si="10"/>
        <v>4.5768685065678064E-2</v>
      </c>
      <c r="H132" s="319"/>
      <c r="K132" s="301">
        <f t="shared" si="11"/>
        <v>0.12410189418680601</v>
      </c>
      <c r="M132" s="301">
        <f t="shared" si="12"/>
        <v>7.6020272072552686E-2</v>
      </c>
    </row>
    <row r="133" spans="1:13" s="135" customFormat="1" ht="12.75" x14ac:dyDescent="0.2">
      <c r="A133" s="320" t="s">
        <v>72</v>
      </c>
      <c r="C133" s="301">
        <f t="shared" si="10"/>
        <v>4.0239829383123413E-2</v>
      </c>
      <c r="D133" s="301">
        <f t="shared" si="10"/>
        <v>0.49956178790534617</v>
      </c>
      <c r="E133" s="301">
        <f t="shared" si="10"/>
        <v>0.81612464449115862</v>
      </c>
      <c r="F133" s="301">
        <f t="shared" si="10"/>
        <v>0.29585798816568049</v>
      </c>
      <c r="G133" s="301">
        <f t="shared" si="10"/>
        <v>0.12074378169524269</v>
      </c>
      <c r="H133" s="319"/>
      <c r="K133" s="301">
        <f t="shared" si="11"/>
        <v>0.33395658564386632</v>
      </c>
      <c r="M133" s="301">
        <f t="shared" si="12"/>
        <v>0.22682778640383447</v>
      </c>
    </row>
    <row r="134" spans="1:13" s="135" customFormat="1" ht="12.75" x14ac:dyDescent="0.2">
      <c r="A134" s="320" t="s">
        <v>71</v>
      </c>
      <c r="C134" s="301">
        <f t="shared" si="10"/>
        <v>6.8681318681318687E-2</v>
      </c>
      <c r="D134" s="301">
        <f t="shared" si="10"/>
        <v>0.38230088495575221</v>
      </c>
      <c r="E134" s="301">
        <f t="shared" si="10"/>
        <v>0.41991995275900529</v>
      </c>
      <c r="F134" s="301">
        <f t="shared" si="10"/>
        <v>0.20840931589642056</v>
      </c>
      <c r="G134" s="301">
        <f t="shared" si="10"/>
        <v>3.7502343896493533E-2</v>
      </c>
      <c r="H134" s="319"/>
      <c r="K134" s="301">
        <f t="shared" si="11"/>
        <v>0.21992466948102835</v>
      </c>
      <c r="M134" s="301">
        <f t="shared" si="12"/>
        <v>0.14247113731269959</v>
      </c>
    </row>
    <row r="135" spans="1:13" s="135" customFormat="1" ht="12.75" x14ac:dyDescent="0.2">
      <c r="A135" s="320" t="s">
        <v>70</v>
      </c>
      <c r="C135" s="301">
        <f t="shared" si="10"/>
        <v>6.2058800713676206E-2</v>
      </c>
      <c r="D135" s="301">
        <f t="shared" si="10"/>
        <v>6.1519532451553366E-2</v>
      </c>
      <c r="E135" s="301">
        <f t="shared" si="10"/>
        <v>0.17677782241864201</v>
      </c>
      <c r="F135" s="301">
        <f t="shared" si="10"/>
        <v>3.5225738272764637E-2</v>
      </c>
      <c r="G135" s="301">
        <f t="shared" si="10"/>
        <v>4.027656575149359E-2</v>
      </c>
      <c r="H135" s="319"/>
      <c r="K135" s="301">
        <f t="shared" si="11"/>
        <v>7.1621480475686006E-2</v>
      </c>
      <c r="M135" s="301">
        <f t="shared" si="12"/>
        <v>4.6855964764314501E-2</v>
      </c>
    </row>
    <row r="136" spans="1:13" s="135" customFormat="1" ht="12.75" x14ac:dyDescent="0.2">
      <c r="A136" s="320" t="s">
        <v>69</v>
      </c>
      <c r="C136" s="301">
        <f t="shared" ref="C136:G145" si="13">200*C18/C97</f>
        <v>5.0530570995452245E-2</v>
      </c>
      <c r="D136" s="301">
        <f t="shared" si="13"/>
        <v>0.269049678101278</v>
      </c>
      <c r="E136" s="301">
        <f t="shared" si="13"/>
        <v>0.22798084960863288</v>
      </c>
      <c r="F136" s="301">
        <f t="shared" si="13"/>
        <v>0.13480392156862744</v>
      </c>
      <c r="G136" s="301">
        <f t="shared" si="13"/>
        <v>1.51952590791673E-2</v>
      </c>
      <c r="H136" s="319"/>
      <c r="K136" s="301">
        <f t="shared" si="11"/>
        <v>0.13554727211114875</v>
      </c>
      <c r="M136" s="301">
        <f t="shared" si="12"/>
        <v>9.0116563816240572E-2</v>
      </c>
    </row>
    <row r="137" spans="1:13" s="135" customFormat="1" ht="12.75" x14ac:dyDescent="0.2">
      <c r="A137" s="320" t="s">
        <v>68</v>
      </c>
      <c r="C137" s="301">
        <f t="shared" si="13"/>
        <v>0</v>
      </c>
      <c r="D137" s="301">
        <f t="shared" si="13"/>
        <v>0.19533634476864853</v>
      </c>
      <c r="E137" s="301">
        <f t="shared" si="13"/>
        <v>0.21193924408336276</v>
      </c>
      <c r="F137" s="301">
        <f t="shared" si="13"/>
        <v>4.0769178501053202E-2</v>
      </c>
      <c r="G137" s="301">
        <f t="shared" si="13"/>
        <v>3.3046926635822871E-2</v>
      </c>
      <c r="H137" s="319"/>
      <c r="K137" s="301">
        <f t="shared" si="11"/>
        <v>8.658758334054896E-2</v>
      </c>
      <c r="M137" s="301">
        <f t="shared" si="12"/>
        <v>5.410669840926307E-2</v>
      </c>
    </row>
    <row r="138" spans="1:13" s="135" customFormat="1" ht="12.75" x14ac:dyDescent="0.2">
      <c r="A138" s="320" t="s">
        <v>67</v>
      </c>
      <c r="C138" s="301">
        <f t="shared" si="13"/>
        <v>8.8431990272481067E-2</v>
      </c>
      <c r="D138" s="301">
        <f t="shared" si="13"/>
        <v>0.23459159735551291</v>
      </c>
      <c r="E138" s="301">
        <f t="shared" si="13"/>
        <v>0.24535417329274387</v>
      </c>
      <c r="F138" s="301">
        <f t="shared" si="13"/>
        <v>8.8831462488896062E-2</v>
      </c>
      <c r="G138" s="301">
        <f t="shared" si="13"/>
        <v>7.1432215929384146E-2</v>
      </c>
      <c r="H138" s="319"/>
      <c r="K138" s="301">
        <f t="shared" si="11"/>
        <v>0.14531645079100589</v>
      </c>
      <c r="M138" s="301">
        <f t="shared" si="12"/>
        <v>9.765996575559642E-2</v>
      </c>
    </row>
    <row r="139" spans="1:13" s="135" customFormat="1" ht="12.75" x14ac:dyDescent="0.2">
      <c r="A139" s="320" t="s">
        <v>24</v>
      </c>
      <c r="C139" s="301">
        <f t="shared" si="13"/>
        <v>6.0888096377158266E-2</v>
      </c>
      <c r="D139" s="301">
        <f t="shared" si="13"/>
        <v>0.32333991108152443</v>
      </c>
      <c r="E139" s="301">
        <f t="shared" si="13"/>
        <v>0.33017102859281106</v>
      </c>
      <c r="F139" s="301">
        <f t="shared" si="13"/>
        <v>0.1623200952277892</v>
      </c>
      <c r="G139" s="301">
        <f t="shared" si="13"/>
        <v>2.1132266858265886E-2</v>
      </c>
      <c r="H139" s="319"/>
      <c r="K139" s="301">
        <f t="shared" si="11"/>
        <v>0.17524180405934517</v>
      </c>
      <c r="M139" s="301">
        <f t="shared" si="12"/>
        <v>0.11545268890401633</v>
      </c>
    </row>
    <row r="140" spans="1:13" s="135" customFormat="1" ht="12.75" x14ac:dyDescent="0.2">
      <c r="A140" s="320" t="s">
        <v>66</v>
      </c>
      <c r="C140" s="301">
        <f t="shared" si="13"/>
        <v>6.0354751819025158E-2</v>
      </c>
      <c r="D140" s="301">
        <f t="shared" si="13"/>
        <v>0.21188167223535165</v>
      </c>
      <c r="E140" s="301">
        <f t="shared" si="13"/>
        <v>0.64167596631835244</v>
      </c>
      <c r="F140" s="301">
        <f t="shared" si="13"/>
        <v>0.4839192669341798</v>
      </c>
      <c r="G140" s="301">
        <f t="shared" si="13"/>
        <v>0.17509232140583217</v>
      </c>
      <c r="H140" s="319"/>
      <c r="K140" s="301">
        <f t="shared" si="11"/>
        <v>0.30771040404634475</v>
      </c>
      <c r="M140" s="301">
        <f t="shared" si="12"/>
        <v>0.2217997465145754</v>
      </c>
    </row>
    <row r="141" spans="1:13" s="135" customFormat="1" ht="12.75" x14ac:dyDescent="0.2">
      <c r="A141" s="320" t="s">
        <v>65</v>
      </c>
      <c r="C141" s="301">
        <f t="shared" si="13"/>
        <v>6.4557779212395097E-2</v>
      </c>
      <c r="D141" s="301">
        <f t="shared" si="13"/>
        <v>0.17848828185627813</v>
      </c>
      <c r="E141" s="301">
        <f t="shared" si="13"/>
        <v>0.15843865903280399</v>
      </c>
      <c r="F141" s="301">
        <f t="shared" si="13"/>
        <v>0.12737089851862107</v>
      </c>
      <c r="G141" s="301">
        <f t="shared" si="13"/>
        <v>5.4135338345864661E-2</v>
      </c>
      <c r="H141" s="319"/>
      <c r="K141" s="301">
        <f t="shared" si="11"/>
        <v>0.11510440646751348</v>
      </c>
      <c r="M141" s="301">
        <f t="shared" si="12"/>
        <v>7.5510554316114642E-2</v>
      </c>
    </row>
    <row r="142" spans="1:13" s="135" customFormat="1" ht="12.75" x14ac:dyDescent="0.2">
      <c r="A142" s="320" t="s">
        <v>64</v>
      </c>
      <c r="C142" s="301">
        <f t="shared" si="13"/>
        <v>6.2234208069702313E-2</v>
      </c>
      <c r="D142" s="301">
        <f t="shared" si="13"/>
        <v>0.46250412950115627</v>
      </c>
      <c r="E142" s="301">
        <f t="shared" si="13"/>
        <v>0.64226075786769432</v>
      </c>
      <c r="F142" s="301">
        <f t="shared" si="13"/>
        <v>0.24420024420024419</v>
      </c>
      <c r="G142" s="301">
        <f t="shared" si="13"/>
        <v>0.11106997408367271</v>
      </c>
      <c r="H142" s="319"/>
      <c r="K142" s="301">
        <f t="shared" si="11"/>
        <v>0.29246517355499113</v>
      </c>
      <c r="M142" s="301">
        <f t="shared" si="12"/>
        <v>0.19026160971335587</v>
      </c>
    </row>
    <row r="143" spans="1:13" s="135" customFormat="1" ht="12.75" x14ac:dyDescent="0.2">
      <c r="A143" s="320" t="s">
        <v>63</v>
      </c>
      <c r="C143" s="301">
        <f t="shared" si="13"/>
        <v>9.9581756622186809E-2</v>
      </c>
      <c r="D143" s="301">
        <f t="shared" si="13"/>
        <v>0.14064697609001406</v>
      </c>
      <c r="E143" s="301">
        <f t="shared" si="13"/>
        <v>0.18065215427693976</v>
      </c>
      <c r="F143" s="301">
        <f t="shared" si="13"/>
        <v>9.1897687241537754E-2</v>
      </c>
      <c r="G143" s="301">
        <f t="shared" si="13"/>
        <v>0.12525722465777936</v>
      </c>
      <c r="H143" s="319"/>
      <c r="K143" s="301">
        <f t="shared" si="11"/>
        <v>0.12657770062565549</v>
      </c>
      <c r="M143" s="301">
        <f t="shared" si="12"/>
        <v>8.5826954302945957E-2</v>
      </c>
    </row>
    <row r="144" spans="1:13" s="135" customFormat="1" ht="12.75" x14ac:dyDescent="0.2">
      <c r="A144" s="320" t="s">
        <v>62</v>
      </c>
      <c r="C144" s="301">
        <f t="shared" si="13"/>
        <v>7.2169598556608025E-2</v>
      </c>
      <c r="D144" s="301">
        <f t="shared" si="13"/>
        <v>0.18516803999629664</v>
      </c>
      <c r="E144" s="301">
        <f t="shared" si="13"/>
        <v>0.10303967027305512</v>
      </c>
      <c r="F144" s="301">
        <f t="shared" si="13"/>
        <v>0.11130434782608696</v>
      </c>
      <c r="G144" s="301">
        <f t="shared" si="13"/>
        <v>6.4412238325281798E-2</v>
      </c>
      <c r="H144" s="319"/>
      <c r="K144" s="301">
        <f t="shared" si="11"/>
        <v>0.10608848442654201</v>
      </c>
      <c r="M144" s="301">
        <f t="shared" si="12"/>
        <v>6.964229186451408E-2</v>
      </c>
    </row>
    <row r="145" spans="1:13" s="693" customFormat="1" ht="12.75" x14ac:dyDescent="0.2">
      <c r="A145" s="320" t="s">
        <v>487</v>
      </c>
      <c r="B145" s="135"/>
      <c r="C145" s="301">
        <f t="shared" si="13"/>
        <v>0</v>
      </c>
      <c r="D145" s="301">
        <f t="shared" si="13"/>
        <v>7.7429345722028656E-2</v>
      </c>
      <c r="E145" s="301">
        <f t="shared" si="13"/>
        <v>6.1050061050061048E-2</v>
      </c>
      <c r="F145" s="301">
        <f t="shared" si="13"/>
        <v>0.14319809069212411</v>
      </c>
      <c r="G145" s="301">
        <f t="shared" si="13"/>
        <v>4.9950049950049952E-2</v>
      </c>
      <c r="H145" s="319"/>
      <c r="I145" s="135"/>
      <c r="J145" s="135"/>
      <c r="K145" s="301">
        <f t="shared" si="11"/>
        <v>7.1925197794293932E-2</v>
      </c>
      <c r="L145" s="135"/>
      <c r="M145" s="301">
        <f t="shared" si="12"/>
        <v>4.4036697247706424E-2</v>
      </c>
    </row>
    <row r="146" spans="1:13" s="135" customFormat="1" ht="12.75" x14ac:dyDescent="0.2">
      <c r="A146" s="320" t="s">
        <v>61</v>
      </c>
      <c r="C146" s="301">
        <f t="shared" ref="C146:G155" si="14">200*C28/C107</f>
        <v>4.9504950495049507E-2</v>
      </c>
      <c r="D146" s="301">
        <f t="shared" si="14"/>
        <v>0.27915416288645406</v>
      </c>
      <c r="E146" s="301">
        <f t="shared" si="14"/>
        <v>0.50003125195324705</v>
      </c>
      <c r="F146" s="301">
        <f t="shared" si="14"/>
        <v>0.21008403361344538</v>
      </c>
      <c r="G146" s="301">
        <f t="shared" si="14"/>
        <v>6.4068339562199678E-2</v>
      </c>
      <c r="H146" s="319"/>
      <c r="K146" s="301">
        <f t="shared" si="11"/>
        <v>0.2135512174740605</v>
      </c>
      <c r="M146" s="301">
        <f t="shared" si="12"/>
        <v>0.13481828839390386</v>
      </c>
    </row>
    <row r="147" spans="1:13" s="135" customFormat="1" ht="12.75" x14ac:dyDescent="0.2">
      <c r="A147" s="320" t="s">
        <v>60</v>
      </c>
      <c r="C147" s="301">
        <f t="shared" si="14"/>
        <v>8.1017966925606449E-2</v>
      </c>
      <c r="D147" s="301">
        <f t="shared" si="14"/>
        <v>0.30640668523676878</v>
      </c>
      <c r="E147" s="301">
        <f t="shared" si="14"/>
        <v>0.26609308823203315</v>
      </c>
      <c r="F147" s="301">
        <f t="shared" si="14"/>
        <v>0.14103028339463702</v>
      </c>
      <c r="G147" s="301">
        <f t="shared" si="14"/>
        <v>8.2384298521928759E-2</v>
      </c>
      <c r="H147" s="319"/>
      <c r="K147" s="301">
        <f t="shared" si="11"/>
        <v>0.17598399170999268</v>
      </c>
      <c r="M147" s="301">
        <f t="shared" si="12"/>
        <v>0.11834319526627218</v>
      </c>
    </row>
    <row r="148" spans="1:13" s="135" customFormat="1" ht="12.75" x14ac:dyDescent="0.2">
      <c r="A148" s="320" t="s">
        <v>59</v>
      </c>
      <c r="C148" s="301">
        <f t="shared" si="14"/>
        <v>0</v>
      </c>
      <c r="D148" s="301">
        <f t="shared" si="14"/>
        <v>0.17889087656529518</v>
      </c>
      <c r="E148" s="301">
        <f t="shared" si="14"/>
        <v>8.0289040545965473E-2</v>
      </c>
      <c r="F148" s="301">
        <f t="shared" si="14"/>
        <v>0</v>
      </c>
      <c r="G148" s="301">
        <f t="shared" si="14"/>
        <v>6.5146579804560262E-2</v>
      </c>
      <c r="H148" s="319"/>
      <c r="K148" s="301">
        <f t="shared" si="11"/>
        <v>5.8784627819825117E-2</v>
      </c>
      <c r="M148" s="301">
        <f t="shared" si="12"/>
        <v>3.7071362372567189E-2</v>
      </c>
    </row>
    <row r="149" spans="1:13" s="135" customFormat="1" ht="12.75" x14ac:dyDescent="0.2">
      <c r="A149" s="320" t="s">
        <v>160</v>
      </c>
      <c r="C149" s="301">
        <f t="shared" si="14"/>
        <v>7.1153276015416544E-2</v>
      </c>
      <c r="D149" s="301">
        <f t="shared" si="14"/>
        <v>0.15961691939345571</v>
      </c>
      <c r="E149" s="301">
        <f t="shared" si="14"/>
        <v>0.12745495625977638</v>
      </c>
      <c r="F149" s="301">
        <f t="shared" si="14"/>
        <v>5.244526025960404E-2</v>
      </c>
      <c r="G149" s="301">
        <f t="shared" si="14"/>
        <v>3.9236843395948795E-2</v>
      </c>
      <c r="H149" s="319"/>
      <c r="K149" s="301">
        <f t="shared" si="11"/>
        <v>8.5392538826919995E-2</v>
      </c>
      <c r="M149" s="301">
        <f t="shared" si="12"/>
        <v>5.5059423890418319E-2</v>
      </c>
    </row>
    <row r="150" spans="1:13" s="135" customFormat="1" ht="12.75" x14ac:dyDescent="0.2">
      <c r="A150" s="320" t="s">
        <v>57</v>
      </c>
      <c r="C150" s="301">
        <f t="shared" si="14"/>
        <v>6.6262779250283982E-2</v>
      </c>
      <c r="D150" s="301">
        <f t="shared" si="14"/>
        <v>0.25239541949053518</v>
      </c>
      <c r="E150" s="301">
        <f t="shared" si="14"/>
        <v>0.44514513586200499</v>
      </c>
      <c r="F150" s="301">
        <f t="shared" si="14"/>
        <v>0.2290212918232242</v>
      </c>
      <c r="G150" s="301">
        <f t="shared" si="14"/>
        <v>7.1364852809991081E-2</v>
      </c>
      <c r="H150" s="319"/>
      <c r="K150" s="301">
        <f t="shared" si="11"/>
        <v>0.21318608349205795</v>
      </c>
      <c r="M150" s="301">
        <f t="shared" si="12"/>
        <v>0.14922803191184067</v>
      </c>
    </row>
    <row r="151" spans="1:13" s="135" customFormat="1" ht="12.75" x14ac:dyDescent="0.2">
      <c r="A151" s="320" t="s">
        <v>56</v>
      </c>
      <c r="C151" s="301">
        <f t="shared" si="14"/>
        <v>8.5609108809177298E-2</v>
      </c>
      <c r="D151" s="301">
        <f t="shared" si="14"/>
        <v>0.21621621621621623</v>
      </c>
      <c r="E151" s="301">
        <f t="shared" si="14"/>
        <v>0.22951572182694516</v>
      </c>
      <c r="F151" s="301">
        <f t="shared" si="14"/>
        <v>0.13090433075160904</v>
      </c>
      <c r="G151" s="301">
        <f t="shared" si="14"/>
        <v>2.4076080414108584E-2</v>
      </c>
      <c r="H151" s="319"/>
      <c r="K151" s="301">
        <f t="shared" si="11"/>
        <v>0.12880143112701253</v>
      </c>
      <c r="M151" s="301">
        <f t="shared" si="12"/>
        <v>8.5934759733426874E-2</v>
      </c>
    </row>
    <row r="152" spans="1:13" s="135" customFormat="1" ht="12.75" x14ac:dyDescent="0.2">
      <c r="A152" s="320" t="s">
        <v>55</v>
      </c>
      <c r="C152" s="301">
        <f t="shared" si="14"/>
        <v>0</v>
      </c>
      <c r="D152" s="301">
        <f t="shared" si="14"/>
        <v>7.4404761904761904E-2</v>
      </c>
      <c r="E152" s="301">
        <f t="shared" si="14"/>
        <v>0.33079722130334105</v>
      </c>
      <c r="F152" s="301">
        <f t="shared" si="14"/>
        <v>0</v>
      </c>
      <c r="G152" s="301">
        <f t="shared" si="14"/>
        <v>0.12915724895059735</v>
      </c>
      <c r="H152" s="319"/>
      <c r="K152" s="301">
        <f t="shared" si="11"/>
        <v>0.10693757519048255</v>
      </c>
      <c r="M152" s="301">
        <f t="shared" si="12"/>
        <v>6.890611541774333E-2</v>
      </c>
    </row>
    <row r="153" spans="1:13" s="135" customFormat="1" ht="12.75" x14ac:dyDescent="0.2">
      <c r="A153" s="320" t="s">
        <v>54</v>
      </c>
      <c r="C153" s="301">
        <f t="shared" si="14"/>
        <v>4.8278081750885098E-2</v>
      </c>
      <c r="D153" s="301">
        <f t="shared" si="14"/>
        <v>0.48141214228403317</v>
      </c>
      <c r="E153" s="301">
        <f t="shared" si="14"/>
        <v>0.44150110375275936</v>
      </c>
      <c r="F153" s="301">
        <f t="shared" si="14"/>
        <v>0.12907768129547054</v>
      </c>
      <c r="G153" s="301">
        <f t="shared" si="14"/>
        <v>2.4714241581711462E-2</v>
      </c>
      <c r="H153" s="319"/>
      <c r="K153" s="301">
        <f t="shared" si="11"/>
        <v>0.20414618016619224</v>
      </c>
      <c r="M153" s="301">
        <f t="shared" si="12"/>
        <v>0.12618857193637253</v>
      </c>
    </row>
    <row r="154" spans="1:13" s="135" customFormat="1" ht="12.75" x14ac:dyDescent="0.2">
      <c r="A154" s="320" t="s">
        <v>53</v>
      </c>
      <c r="C154" s="301">
        <f t="shared" si="14"/>
        <v>6.0073180055704223E-2</v>
      </c>
      <c r="D154" s="301">
        <f t="shared" si="14"/>
        <v>0.28359511343804539</v>
      </c>
      <c r="E154" s="301">
        <f t="shared" si="14"/>
        <v>0.39015825794337827</v>
      </c>
      <c r="F154" s="301">
        <f t="shared" si="14"/>
        <v>0.15149099027268378</v>
      </c>
      <c r="G154" s="301">
        <f t="shared" si="14"/>
        <v>5.7145578360874326E-2</v>
      </c>
      <c r="H154" s="319"/>
      <c r="K154" s="301">
        <f t="shared" si="11"/>
        <v>0.18695300505160581</v>
      </c>
      <c r="M154" s="301">
        <f t="shared" si="12"/>
        <v>0.12369172216936251</v>
      </c>
    </row>
    <row r="155" spans="1:13" s="135" customFormat="1" ht="12.75" x14ac:dyDescent="0.2">
      <c r="A155" s="320" t="s">
        <v>52</v>
      </c>
      <c r="C155" s="301">
        <f t="shared" si="14"/>
        <v>8.5849191586779228E-2</v>
      </c>
      <c r="D155" s="301">
        <f t="shared" si="14"/>
        <v>0.1195695496213631</v>
      </c>
      <c r="E155" s="301">
        <f t="shared" si="14"/>
        <v>0.17962996227770792</v>
      </c>
      <c r="F155" s="301">
        <f t="shared" si="14"/>
        <v>0.21598272138228941</v>
      </c>
      <c r="G155" s="301">
        <f t="shared" si="14"/>
        <v>7.1212390956026342E-2</v>
      </c>
      <c r="H155" s="319"/>
      <c r="K155" s="301">
        <f t="shared" si="11"/>
        <v>0.13604990708786832</v>
      </c>
      <c r="M155" s="301">
        <f t="shared" si="12"/>
        <v>8.9597902097902096E-2</v>
      </c>
    </row>
    <row r="156" spans="1:13" s="135" customFormat="1" ht="12.75" x14ac:dyDescent="0.2">
      <c r="A156" s="320" t="s">
        <v>51</v>
      </c>
      <c r="C156" s="301">
        <f t="shared" ref="C156:G157" si="15">200*C38/C117</f>
        <v>9.0678273485672839E-2</v>
      </c>
      <c r="D156" s="301">
        <f t="shared" si="15"/>
        <v>0.32324683487474187</v>
      </c>
      <c r="E156" s="301">
        <f t="shared" si="15"/>
        <v>0.52253429131286744</v>
      </c>
      <c r="F156" s="301">
        <f t="shared" si="15"/>
        <v>0.20839121978327313</v>
      </c>
      <c r="G156" s="301">
        <f t="shared" si="15"/>
        <v>8.3507306889352817E-2</v>
      </c>
      <c r="H156" s="319"/>
      <c r="K156" s="301">
        <f t="shared" si="11"/>
        <v>0.23965031306431742</v>
      </c>
      <c r="M156" s="301">
        <f t="shared" si="12"/>
        <v>0.15828781629695687</v>
      </c>
    </row>
    <row r="157" spans="1:13" s="135" customFormat="1" ht="12.75" x14ac:dyDescent="0.2">
      <c r="A157" s="320" t="s">
        <v>50</v>
      </c>
      <c r="C157" s="301">
        <f t="shared" si="15"/>
        <v>4.7109812974042493E-2</v>
      </c>
      <c r="D157" s="301">
        <f t="shared" si="15"/>
        <v>0.23531541315956195</v>
      </c>
      <c r="E157" s="301">
        <f t="shared" si="15"/>
        <v>0.16917747522758397</v>
      </c>
      <c r="F157" s="301">
        <f t="shared" si="15"/>
        <v>0.14902072097644053</v>
      </c>
      <c r="G157" s="301">
        <f t="shared" si="15"/>
        <v>3.834355828220859E-2</v>
      </c>
      <c r="H157" s="319"/>
      <c r="K157" s="301">
        <f t="shared" si="11"/>
        <v>0.13140043857029496</v>
      </c>
      <c r="M157" s="301">
        <f t="shared" si="12"/>
        <v>8.916478555304741E-2</v>
      </c>
    </row>
    <row r="159" spans="1:13" x14ac:dyDescent="0.2">
      <c r="A159" s="447" t="s">
        <v>433</v>
      </c>
    </row>
  </sheetData>
  <mergeCells count="15">
    <mergeCell ref="K122:L122"/>
    <mergeCell ref="M122:O122"/>
    <mergeCell ref="A120:L120"/>
    <mergeCell ref="M1:O1"/>
    <mergeCell ref="A1:K1"/>
    <mergeCell ref="B4:H4"/>
    <mergeCell ref="A81:H81"/>
    <mergeCell ref="A42:I42"/>
    <mergeCell ref="A41:I41"/>
    <mergeCell ref="A2:H2"/>
    <mergeCell ref="A43:H43"/>
    <mergeCell ref="K42:P42"/>
    <mergeCell ref="K5:L5"/>
    <mergeCell ref="K83:L83"/>
    <mergeCell ref="M83:O83"/>
  </mergeCells>
  <phoneticPr fontId="19" type="noConversion"/>
  <hyperlinks>
    <hyperlink ref="M1:O1" location="Contents!A1" display="Back to contents"/>
  </hyperlinks>
  <pageMargins left="0.19685039370078741" right="0.19685039370078741" top="0.27559055118110237" bottom="0.31496062992125984" header="0.15748031496062992" footer="0.19685039370078741"/>
  <pageSetup paperSize="9" scale="58" fitToHeight="2" orientation="landscape" r:id="rId1"/>
  <headerFooter alignWithMargins="0"/>
  <ignoredErrors>
    <ignoredError sqref="K27:K39 K6:K12 K13:K19 K20:K26" formulaRange="1"/>
  </ignoredError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34"/>
  </sheetPr>
  <dimension ref="A1:K39"/>
  <sheetViews>
    <sheetView showGridLines="0" zoomScaleNormal="100" workbookViewId="0">
      <selection sqref="A1:N1"/>
    </sheetView>
  </sheetViews>
  <sheetFormatPr defaultRowHeight="11.25" x14ac:dyDescent="0.2"/>
  <cols>
    <col min="1" max="1" width="32" customWidth="1"/>
    <col min="2" max="2" width="11.5" customWidth="1"/>
    <col min="8" max="8" width="3" customWidth="1"/>
  </cols>
  <sheetData>
    <row r="1" spans="1:11" ht="18" customHeight="1" x14ac:dyDescent="0.25">
      <c r="A1" s="998" t="s">
        <v>255</v>
      </c>
      <c r="B1" s="998"/>
      <c r="C1" s="998"/>
      <c r="D1" s="998"/>
      <c r="E1" s="998"/>
      <c r="F1" s="35"/>
      <c r="G1" s="35"/>
      <c r="H1" s="35"/>
      <c r="I1" s="852" t="s">
        <v>350</v>
      </c>
      <c r="J1" s="852"/>
      <c r="K1" s="852"/>
    </row>
    <row r="2" spans="1:11" x14ac:dyDescent="0.2">
      <c r="A2" s="499"/>
      <c r="B2" s="35"/>
      <c r="C2" s="35"/>
      <c r="D2" s="35"/>
      <c r="E2" s="35"/>
      <c r="F2" s="35"/>
      <c r="G2" s="35"/>
      <c r="H2" s="35"/>
    </row>
    <row r="3" spans="1:11" s="134" customFormat="1" ht="12.75" x14ac:dyDescent="0.2">
      <c r="A3" s="1110" t="s">
        <v>253</v>
      </c>
      <c r="B3" s="1110"/>
      <c r="C3" s="1110"/>
      <c r="D3" s="1110"/>
      <c r="E3" s="389"/>
      <c r="F3" s="1110" t="s">
        <v>344</v>
      </c>
      <c r="G3" s="1110"/>
      <c r="H3" s="1110"/>
    </row>
    <row r="4" spans="1:11" s="134" customFormat="1" ht="12.75" x14ac:dyDescent="0.2">
      <c r="A4" s="389"/>
      <c r="B4" s="389" t="s">
        <v>245</v>
      </c>
      <c r="C4" s="389" t="s">
        <v>252</v>
      </c>
      <c r="D4" s="389" t="s">
        <v>251</v>
      </c>
      <c r="E4" s="389"/>
      <c r="F4" s="389" t="s">
        <v>250</v>
      </c>
      <c r="G4" s="389" t="s">
        <v>249</v>
      </c>
      <c r="H4" s="389"/>
    </row>
    <row r="5" spans="1:11" s="134" customFormat="1" ht="12.75" x14ac:dyDescent="0.2">
      <c r="A5" s="389" t="s">
        <v>161</v>
      </c>
      <c r="B5" s="783">
        <f>'C5 - per problem drug user'!J11</f>
        <v>9.795121951219512</v>
      </c>
      <c r="C5" s="783">
        <f>'C5 - per problem drug user'!L11</f>
        <v>9.5165876777251182</v>
      </c>
      <c r="D5" s="783">
        <f>'C5 - per problem drug user'!M11</f>
        <v>10.056761268781303</v>
      </c>
      <c r="E5" s="774"/>
      <c r="F5" s="783">
        <f t="shared" ref="F5:F37" si="0">B5-C5</f>
        <v>0.27853427349439386</v>
      </c>
      <c r="G5" s="783">
        <f t="shared" ref="G5:G37" si="1">D5-B5</f>
        <v>0.26163931756179082</v>
      </c>
      <c r="H5" s="389"/>
    </row>
    <row r="6" spans="1:11" s="134" customFormat="1" ht="12.75" x14ac:dyDescent="0.2">
      <c r="A6" s="774" t="str">
        <f>'C5 - per problem drug user'!A13</f>
        <v>Aberdeen City</v>
      </c>
      <c r="B6" s="783">
        <f>'C5 - per problem drug user'!J13</f>
        <v>9.0322580645161299</v>
      </c>
      <c r="C6" s="783">
        <f>'C5 - per problem drug user'!L13</f>
        <v>8</v>
      </c>
      <c r="D6" s="783">
        <f>'C5 - per problem drug user'!M13</f>
        <v>10.37037037037037</v>
      </c>
      <c r="E6" s="774"/>
      <c r="F6" s="783">
        <f t="shared" si="0"/>
        <v>1.0322580645161299</v>
      </c>
      <c r="G6" s="783">
        <f t="shared" si="1"/>
        <v>1.3381123058542403</v>
      </c>
      <c r="H6" s="389"/>
    </row>
    <row r="7" spans="1:11" s="134" customFormat="1" ht="12.75" x14ac:dyDescent="0.2">
      <c r="A7" s="774" t="str">
        <f>'C5 - per problem drug user'!A14</f>
        <v>Aberdeenshire</v>
      </c>
      <c r="B7" s="783">
        <f>'C5 - per problem drug user'!J14</f>
        <v>12.909090909090908</v>
      </c>
      <c r="C7" s="783">
        <f>'C5 - per problem drug user'!L14</f>
        <v>10.923076923076923</v>
      </c>
      <c r="D7" s="783">
        <f>'C5 - per problem drug user'!M14</f>
        <v>14.639175257731958</v>
      </c>
      <c r="E7" s="774"/>
      <c r="F7" s="783">
        <f t="shared" si="0"/>
        <v>1.9860139860139849</v>
      </c>
      <c r="G7" s="783">
        <f t="shared" si="1"/>
        <v>1.73008434864105</v>
      </c>
      <c r="H7" s="389"/>
    </row>
    <row r="8" spans="1:11" s="134" customFormat="1" ht="12.75" x14ac:dyDescent="0.2">
      <c r="A8" s="774" t="str">
        <f>'C5 - per problem drug user'!A15</f>
        <v>Angus</v>
      </c>
      <c r="B8" s="783">
        <f>'C5 - per problem drug user'!J15</f>
        <v>14.571428571428571</v>
      </c>
      <c r="C8" s="783">
        <f>'C5 - per problem drug user'!L15</f>
        <v>11.86046511627907</v>
      </c>
      <c r="D8" s="783">
        <f>'C5 - per problem drug user'!M15</f>
        <v>17.288135593220339</v>
      </c>
      <c r="E8" s="774"/>
      <c r="F8" s="783">
        <f t="shared" si="0"/>
        <v>2.7109634551495017</v>
      </c>
      <c r="G8" s="783">
        <f t="shared" si="1"/>
        <v>2.7167070217917679</v>
      </c>
      <c r="H8" s="389"/>
    </row>
    <row r="9" spans="1:11" s="134" customFormat="1" ht="12.75" x14ac:dyDescent="0.2">
      <c r="A9" s="774" t="str">
        <f>'C5 - per problem drug user'!A16</f>
        <v>Argyll &amp; Bute</v>
      </c>
      <c r="B9" s="783">
        <f>'C5 - per problem drug user'!J16</f>
        <v>12.112676056338028</v>
      </c>
      <c r="C9" s="783">
        <f>'C5 - per problem drug user'!L16</f>
        <v>9.5555555555555554</v>
      </c>
      <c r="D9" s="783">
        <f>'C5 - per problem drug user'!M16</f>
        <v>14.576271186440678</v>
      </c>
      <c r="E9" s="774"/>
      <c r="F9" s="783">
        <f t="shared" si="0"/>
        <v>2.5571205007824727</v>
      </c>
      <c r="G9" s="783">
        <f t="shared" si="1"/>
        <v>2.4635951301026502</v>
      </c>
      <c r="H9" s="389"/>
    </row>
    <row r="10" spans="1:11" s="691" customFormat="1" ht="12.75" x14ac:dyDescent="0.2">
      <c r="A10" s="774" t="str">
        <f>'C5 - per problem drug user'!A17</f>
        <v>City of Edinburgh</v>
      </c>
      <c r="B10" s="783">
        <f>'C5 - per problem drug user'!J17</f>
        <v>9.3636363636363633</v>
      </c>
      <c r="C10" s="783">
        <f>'C5 - per problem drug user'!L17</f>
        <v>8.24</v>
      </c>
      <c r="D10" s="783">
        <f>'C5 - per problem drug user'!M17</f>
        <v>10.474576271186441</v>
      </c>
      <c r="E10" s="774"/>
      <c r="F10" s="783">
        <f>B10-C10</f>
        <v>1.1236363636363631</v>
      </c>
      <c r="G10" s="783">
        <f>D10-B10</f>
        <v>1.1109399075500779</v>
      </c>
      <c r="H10" s="693"/>
    </row>
    <row r="11" spans="1:11" s="134" customFormat="1" ht="12.75" x14ac:dyDescent="0.2">
      <c r="A11" s="774" t="str">
        <f>'C5 - per problem drug user'!A18</f>
        <v>Clackmannanshire</v>
      </c>
      <c r="B11" s="783">
        <f>'C5 - per problem drug user'!J18</f>
        <v>11.746031746031745</v>
      </c>
      <c r="C11" s="783">
        <f>'C5 - per problem drug user'!L18</f>
        <v>10</v>
      </c>
      <c r="D11" s="783">
        <f>'C5 - per problem drug user'!M18</f>
        <v>13.454545454545455</v>
      </c>
      <c r="E11" s="774"/>
      <c r="F11" s="783">
        <f t="shared" si="0"/>
        <v>1.7460317460317452</v>
      </c>
      <c r="G11" s="783">
        <f t="shared" si="1"/>
        <v>1.7085137085137099</v>
      </c>
      <c r="H11" s="389"/>
    </row>
    <row r="12" spans="1:11" s="134" customFormat="1" ht="12.75" x14ac:dyDescent="0.2">
      <c r="A12" s="774" t="str">
        <f>'C5 - per problem drug user'!A19</f>
        <v>Dumfries &amp; Galloway</v>
      </c>
      <c r="B12" s="783">
        <f>'C5 - per problem drug user'!J19</f>
        <v>8</v>
      </c>
      <c r="C12" s="783">
        <f>'C5 - per problem drug user'!L19</f>
        <v>6.5</v>
      </c>
      <c r="D12" s="783">
        <f>'C5 - per problem drug user'!M19</f>
        <v>9.454545454545455</v>
      </c>
      <c r="E12" s="774"/>
      <c r="F12" s="783">
        <f t="shared" si="0"/>
        <v>1.5</v>
      </c>
      <c r="G12" s="783">
        <f t="shared" si="1"/>
        <v>1.454545454545455</v>
      </c>
      <c r="H12" s="389"/>
    </row>
    <row r="13" spans="1:11" s="134" customFormat="1" ht="12.75" x14ac:dyDescent="0.2">
      <c r="A13" s="774" t="str">
        <f>'C5 - per problem drug user'!A20</f>
        <v>Dundee City</v>
      </c>
      <c r="B13" s="783">
        <f>'C5 - per problem drug user'!J20</f>
        <v>11.571428571428571</v>
      </c>
      <c r="C13" s="783">
        <f>'C5 - per problem drug user'!L20</f>
        <v>10.451612903225806</v>
      </c>
      <c r="D13" s="783">
        <f>'C5 - per problem drug user'!M20</f>
        <v>12.96</v>
      </c>
      <c r="E13" s="774"/>
      <c r="F13" s="783">
        <f t="shared" si="0"/>
        <v>1.1198156682027651</v>
      </c>
      <c r="G13" s="783">
        <f t="shared" si="1"/>
        <v>1.3885714285714297</v>
      </c>
      <c r="H13" s="389"/>
    </row>
    <row r="14" spans="1:11" s="134" customFormat="1" ht="12.75" x14ac:dyDescent="0.2">
      <c r="A14" s="774" t="str">
        <f>'C5 - per problem drug user'!A21</f>
        <v>East Ayrshire</v>
      </c>
      <c r="B14" s="783">
        <f>'C5 - per problem drug user'!J21</f>
        <v>9.375</v>
      </c>
      <c r="C14" s="783">
        <f>'C5 - per problem drug user'!L21</f>
        <v>8.3333333333333339</v>
      </c>
      <c r="D14" s="783">
        <f>'C5 - per problem drug user'!M21</f>
        <v>10.714285714285714</v>
      </c>
      <c r="E14" s="774"/>
      <c r="F14" s="783">
        <f t="shared" si="0"/>
        <v>1.0416666666666661</v>
      </c>
      <c r="G14" s="783">
        <f t="shared" si="1"/>
        <v>1.3392857142857135</v>
      </c>
      <c r="H14" s="389"/>
    </row>
    <row r="15" spans="1:11" s="134" customFormat="1" ht="12.75" x14ac:dyDescent="0.2">
      <c r="A15" s="774" t="str">
        <f>'C5 - per problem drug user'!A22</f>
        <v>East Dunbartonshire</v>
      </c>
      <c r="B15" s="783">
        <f>'C5 - per problem drug user'!J22</f>
        <v>10.256410256410257</v>
      </c>
      <c r="C15" s="783">
        <f>'C5 - per problem drug user'!L22</f>
        <v>7.5471698113207548</v>
      </c>
      <c r="D15" s="783">
        <f>'C5 - per problem drug user'!M22</f>
        <v>13.333333333333334</v>
      </c>
      <c r="E15" s="774"/>
      <c r="F15" s="783">
        <f t="shared" si="0"/>
        <v>2.7092404450895025</v>
      </c>
      <c r="G15" s="783">
        <f t="shared" si="1"/>
        <v>3.0769230769230766</v>
      </c>
      <c r="H15" s="389"/>
    </row>
    <row r="16" spans="1:11" s="134" customFormat="1" ht="12.75" x14ac:dyDescent="0.2">
      <c r="A16" s="774" t="str">
        <f>'C5 - per problem drug user'!A23</f>
        <v>East Lothian</v>
      </c>
      <c r="B16" s="783">
        <f>'C5 - per problem drug user'!J23</f>
        <v>9.7727272727272734</v>
      </c>
      <c r="C16" s="783">
        <f>'C5 - per problem drug user'!L23</f>
        <v>6.615384615384615</v>
      </c>
      <c r="D16" s="783">
        <f>'C5 - per problem drug user'!M23</f>
        <v>13.4375</v>
      </c>
      <c r="E16" s="774"/>
      <c r="F16" s="783">
        <f t="shared" si="0"/>
        <v>3.1573426573426584</v>
      </c>
      <c r="G16" s="783">
        <f t="shared" si="1"/>
        <v>3.6647727272727266</v>
      </c>
      <c r="H16" s="389"/>
    </row>
    <row r="17" spans="1:8" s="134" customFormat="1" ht="12.75" x14ac:dyDescent="0.2">
      <c r="A17" s="774" t="str">
        <f>'C5 - per problem drug user'!A24</f>
        <v>East Renfrewshire</v>
      </c>
      <c r="B17" s="783">
        <f>'C5 - per problem drug user'!J24</f>
        <v>5.1111111111111107</v>
      </c>
      <c r="C17" s="783">
        <f>'C5 - per problem drug user'!L24</f>
        <v>4.1818181818181817</v>
      </c>
      <c r="D17" s="783">
        <f>'C5 - per problem drug user'!M24</f>
        <v>5.9740259740259738</v>
      </c>
      <c r="E17" s="774"/>
      <c r="F17" s="783">
        <f t="shared" si="0"/>
        <v>0.92929292929292906</v>
      </c>
      <c r="G17" s="783">
        <f t="shared" si="1"/>
        <v>0.86291486291486308</v>
      </c>
      <c r="H17" s="389"/>
    </row>
    <row r="18" spans="1:8" s="134" customFormat="1" ht="12.75" x14ac:dyDescent="0.2">
      <c r="A18" s="774" t="str">
        <f>'C5 - per problem drug user'!A25</f>
        <v>Falkirk</v>
      </c>
      <c r="B18" s="783">
        <f>'C5 - per problem drug user'!J25</f>
        <v>6.9411764705882355</v>
      </c>
      <c r="C18" s="783">
        <f>'C5 - per problem drug user'!L25</f>
        <v>5.6190476190476186</v>
      </c>
      <c r="D18" s="783">
        <f>'C5 - per problem drug user'!M25</f>
        <v>8.4285714285714288</v>
      </c>
      <c r="E18" s="774"/>
      <c r="F18" s="783">
        <f t="shared" si="0"/>
        <v>1.3221288515406169</v>
      </c>
      <c r="G18" s="783">
        <f t="shared" si="1"/>
        <v>1.4873949579831933</v>
      </c>
      <c r="H18" s="389"/>
    </row>
    <row r="19" spans="1:8" s="134" customFormat="1" ht="12.75" x14ac:dyDescent="0.2">
      <c r="A19" s="774" t="str">
        <f>'C5 - per problem drug user'!A26</f>
        <v>Fife</v>
      </c>
      <c r="B19" s="783">
        <f>'C5 - per problem drug user'!J26</f>
        <v>13.862068965517242</v>
      </c>
      <c r="C19" s="783">
        <f>'C5 - per problem drug user'!L26</f>
        <v>11.823529411764707</v>
      </c>
      <c r="D19" s="783">
        <f>'C5 - per problem drug user'!M26</f>
        <v>15.461538461538462</v>
      </c>
      <c r="E19" s="774"/>
      <c r="F19" s="783">
        <f t="shared" si="0"/>
        <v>2.0385395537525355</v>
      </c>
      <c r="G19" s="783">
        <f t="shared" si="1"/>
        <v>1.5994694960212197</v>
      </c>
      <c r="H19" s="389"/>
    </row>
    <row r="20" spans="1:8" s="134" customFormat="1" ht="12.75" x14ac:dyDescent="0.2">
      <c r="A20" s="774" t="str">
        <f>'C5 - per problem drug user'!A27</f>
        <v>Glasgow City</v>
      </c>
      <c r="B20" s="783">
        <f>'C5 - per problem drug user'!J27</f>
        <v>9</v>
      </c>
      <c r="C20" s="783">
        <f>'C5 - per problem drug user'!L27</f>
        <v>8.4413793103448285</v>
      </c>
      <c r="D20" s="783">
        <f>'C5 - per problem drug user'!M27</f>
        <v>9.4153846153846157</v>
      </c>
      <c r="E20" s="774"/>
      <c r="F20" s="783">
        <f t="shared" si="0"/>
        <v>0.55862068965517153</v>
      </c>
      <c r="G20" s="783">
        <f t="shared" si="1"/>
        <v>0.41538461538461569</v>
      </c>
      <c r="H20" s="389"/>
    </row>
    <row r="21" spans="1:8" s="134" customFormat="1" ht="12.75" x14ac:dyDescent="0.2">
      <c r="A21" s="774" t="str">
        <f>'C5 - per problem drug user'!A28</f>
        <v>Highland</v>
      </c>
      <c r="B21" s="783">
        <f>'C5 - per problem drug user'!J28</f>
        <v>13.846153846153847</v>
      </c>
      <c r="C21" s="783">
        <f>'C5 - per problem drug user'!L28</f>
        <v>12</v>
      </c>
      <c r="D21" s="783">
        <f>'C5 - per problem drug user'!M28</f>
        <v>15</v>
      </c>
      <c r="E21" s="774"/>
      <c r="F21" s="783">
        <f t="shared" si="0"/>
        <v>1.8461538461538467</v>
      </c>
      <c r="G21" s="783">
        <f t="shared" si="1"/>
        <v>1.1538461538461533</v>
      </c>
      <c r="H21" s="389"/>
    </row>
    <row r="22" spans="1:8" s="134" customFormat="1" ht="12.75" x14ac:dyDescent="0.2">
      <c r="A22" s="774" t="str">
        <f>'C5 - per problem drug user'!A29</f>
        <v>Inverclyde</v>
      </c>
      <c r="B22" s="783">
        <f>'C5 - per problem drug user'!J29</f>
        <v>8.9411764705882355</v>
      </c>
      <c r="C22" s="783">
        <f>'C5 - per problem drug user'!L29</f>
        <v>8</v>
      </c>
      <c r="D22" s="783">
        <f>'C5 - per problem drug user'!M29</f>
        <v>10.133333333333333</v>
      </c>
      <c r="E22" s="774"/>
      <c r="F22" s="783">
        <f t="shared" si="0"/>
        <v>0.9411764705882355</v>
      </c>
      <c r="G22" s="783">
        <f t="shared" si="1"/>
        <v>1.1921568627450974</v>
      </c>
      <c r="H22" s="389"/>
    </row>
    <row r="23" spans="1:8" s="134" customFormat="1" ht="12.75" x14ac:dyDescent="0.2">
      <c r="A23" s="774" t="str">
        <f>'C5 - per problem drug user'!A30</f>
        <v>Midlothian</v>
      </c>
      <c r="B23" s="783">
        <f>'C5 - per problem drug user'!J30</f>
        <v>7.1739130434782608</v>
      </c>
      <c r="C23" s="783">
        <f>'C5 - per problem drug user'!L30</f>
        <v>4.4000000000000004</v>
      </c>
      <c r="D23" s="783">
        <f>'C5 - per problem drug user'!M30</f>
        <v>10.64516129032258</v>
      </c>
      <c r="E23" s="774"/>
      <c r="F23" s="783">
        <f t="shared" si="0"/>
        <v>2.7739130434782604</v>
      </c>
      <c r="G23" s="783">
        <f t="shared" si="1"/>
        <v>3.4712482468443193</v>
      </c>
      <c r="H23" s="389"/>
    </row>
    <row r="24" spans="1:8" s="134" customFormat="1" ht="12.75" x14ac:dyDescent="0.2">
      <c r="A24" s="774" t="str">
        <f>'C5 - per problem drug user'!A31</f>
        <v>Moray</v>
      </c>
      <c r="B24" s="783">
        <f>'C5 - per problem drug user'!J31</f>
        <v>18.857142857142858</v>
      </c>
      <c r="C24" s="783">
        <f>'C5 - per problem drug user'!L31</f>
        <v>12.941176470588236</v>
      </c>
      <c r="D24" s="783">
        <f>'C5 - per problem drug user'!M31</f>
        <v>25.384615384615383</v>
      </c>
      <c r="E24" s="774"/>
      <c r="F24" s="783">
        <f t="shared" si="0"/>
        <v>5.9159663865546221</v>
      </c>
      <c r="G24" s="783">
        <f t="shared" si="1"/>
        <v>6.5274725274725256</v>
      </c>
      <c r="H24" s="389"/>
    </row>
    <row r="25" spans="1:8" s="691" customFormat="1" ht="12.75" x14ac:dyDescent="0.2">
      <c r="A25" s="774" t="str">
        <f>'C5 - per problem drug user'!A32</f>
        <v>Na h-Eileanan Siar</v>
      </c>
      <c r="B25" s="783">
        <f>'C5 - per problem drug user'!J32</f>
        <v>10.909090909090908</v>
      </c>
      <c r="C25" s="783">
        <f>'C5 - per problem drug user'!L32</f>
        <v>5</v>
      </c>
      <c r="D25" s="783">
        <f>'C5 - per problem drug user'!M32</f>
        <v>17.142857142857142</v>
      </c>
      <c r="E25" s="774"/>
      <c r="F25" s="783">
        <f>B25-C25</f>
        <v>5.9090909090909083</v>
      </c>
      <c r="G25" s="783">
        <f>D25-B25</f>
        <v>6.2337662337662341</v>
      </c>
      <c r="H25" s="693"/>
    </row>
    <row r="26" spans="1:8" s="134" customFormat="1" ht="12.75" x14ac:dyDescent="0.2">
      <c r="A26" s="774" t="str">
        <f>'C5 - per problem drug user'!A33</f>
        <v>North Ayrshire</v>
      </c>
      <c r="B26" s="783">
        <f>'C5 - per problem drug user'!J33</f>
        <v>8.4444444444444446</v>
      </c>
      <c r="C26" s="783">
        <f>'C5 - per problem drug user'!L33</f>
        <v>7.2380952380952381</v>
      </c>
      <c r="D26" s="783">
        <f>'C5 - per problem drug user'!M33</f>
        <v>9.5</v>
      </c>
      <c r="E26" s="774"/>
      <c r="F26" s="783">
        <f t="shared" si="0"/>
        <v>1.2063492063492065</v>
      </c>
      <c r="G26" s="783">
        <f t="shared" si="1"/>
        <v>1.0555555555555554</v>
      </c>
      <c r="H26" s="389"/>
    </row>
    <row r="27" spans="1:8" s="134" customFormat="1" ht="12.75" x14ac:dyDescent="0.2">
      <c r="A27" s="774" t="str">
        <f>'C5 - per problem drug user'!A34</f>
        <v>North Lanarkshire</v>
      </c>
      <c r="B27" s="783">
        <f>'C5 - per problem drug user'!J34</f>
        <v>9.621621621621621</v>
      </c>
      <c r="C27" s="783">
        <f>'C5 - per problem drug user'!L34</f>
        <v>8.6829268292682933</v>
      </c>
      <c r="D27" s="783">
        <f>'C5 - per problem drug user'!M34</f>
        <v>10.470588235294118</v>
      </c>
      <c r="E27" s="774"/>
      <c r="F27" s="783">
        <f t="shared" si="0"/>
        <v>0.93869479235332776</v>
      </c>
      <c r="G27" s="783">
        <f t="shared" si="1"/>
        <v>0.84896661367249671</v>
      </c>
      <c r="H27" s="389"/>
    </row>
    <row r="28" spans="1:8" s="374" customFormat="1" ht="12.75" x14ac:dyDescent="0.2">
      <c r="A28" s="774" t="str">
        <f>'C5 - per problem drug user'!A35</f>
        <v>Orkney Islands</v>
      </c>
      <c r="B28" s="783">
        <f>'C5 - per problem drug user'!J35</f>
        <v>20</v>
      </c>
      <c r="C28" s="783">
        <f>'C5 - per problem drug user'!L35</f>
        <v>5.4545454545454541</v>
      </c>
      <c r="D28" s="783">
        <f>'C5 - per problem drug user'!M35</f>
        <v>30</v>
      </c>
      <c r="E28" s="774"/>
      <c r="F28" s="783">
        <f t="shared" ref="F28" si="2">B28-C28</f>
        <v>14.545454545454547</v>
      </c>
      <c r="G28" s="783">
        <f t="shared" ref="G28" si="3">D28-B28</f>
        <v>10</v>
      </c>
      <c r="H28" s="389"/>
    </row>
    <row r="29" spans="1:8" s="134" customFormat="1" ht="12.75" x14ac:dyDescent="0.2">
      <c r="A29" s="774" t="str">
        <f>'C5 - per problem drug user'!A36</f>
        <v>Perth &amp; Kinross</v>
      </c>
      <c r="B29" s="783">
        <f>'C5 - per problem drug user'!J36</f>
        <v>6.3636363636363633</v>
      </c>
      <c r="C29" s="783">
        <f>'C5 - per problem drug user'!L36</f>
        <v>5</v>
      </c>
      <c r="D29" s="783">
        <f>'C5 - per problem drug user'!M36</f>
        <v>7.6086956521739131</v>
      </c>
      <c r="E29" s="774"/>
      <c r="F29" s="783">
        <f t="shared" si="0"/>
        <v>1.3636363636363633</v>
      </c>
      <c r="G29" s="783">
        <f t="shared" si="1"/>
        <v>1.2450592885375498</v>
      </c>
      <c r="H29" s="389"/>
    </row>
    <row r="30" spans="1:8" s="134" customFormat="1" ht="12.75" x14ac:dyDescent="0.2">
      <c r="A30" s="774" t="str">
        <f>'C5 - per problem drug user'!A37</f>
        <v>Renfrewshire</v>
      </c>
      <c r="B30" s="783">
        <f>'C5 - per problem drug user'!J37</f>
        <v>8</v>
      </c>
      <c r="C30" s="783">
        <f>'C5 - per problem drug user'!L37</f>
        <v>7</v>
      </c>
      <c r="D30" s="783">
        <f>'C5 - per problem drug user'!M37</f>
        <v>8.9600000000000009</v>
      </c>
      <c r="E30" s="774"/>
      <c r="F30" s="783">
        <f t="shared" si="0"/>
        <v>1</v>
      </c>
      <c r="G30" s="783">
        <f t="shared" si="1"/>
        <v>0.96000000000000085</v>
      </c>
      <c r="H30" s="389"/>
    </row>
    <row r="31" spans="1:8" s="134" customFormat="1" ht="12.75" x14ac:dyDescent="0.2">
      <c r="A31" s="774" t="str">
        <f>'C5 - per problem drug user'!A38</f>
        <v>Scottish Borders</v>
      </c>
      <c r="B31" s="783">
        <f>'C5 - per problem drug user'!J38</f>
        <v>13.23943661971831</v>
      </c>
      <c r="C31" s="783">
        <f>'C5 - per problem drug user'!L38</f>
        <v>10.930232558139535</v>
      </c>
      <c r="D31" s="783">
        <f>'C5 - per problem drug user'!M38</f>
        <v>15.409836065573771</v>
      </c>
      <c r="E31" s="774"/>
      <c r="F31" s="783">
        <f t="shared" si="0"/>
        <v>2.3092040615787752</v>
      </c>
      <c r="G31" s="783">
        <f t="shared" si="1"/>
        <v>2.1703994458554607</v>
      </c>
      <c r="H31" s="389"/>
    </row>
    <row r="32" spans="1:8" s="134" customFormat="1" ht="12.75" x14ac:dyDescent="0.2">
      <c r="A32" s="774" t="str">
        <f>'C5 - per problem drug user'!A39</f>
        <v>Shetland Islands</v>
      </c>
      <c r="B32" s="783">
        <f>'C5 - per problem drug user'!J39</f>
        <v>5.882352941176471</v>
      </c>
      <c r="C32" s="783">
        <f>'C5 - per problem drug user'!L39</f>
        <v>1.5384615384615385</v>
      </c>
      <c r="D32" s="783">
        <f>'C5 - per problem drug user'!M39</f>
        <v>15.384615384615385</v>
      </c>
      <c r="E32" s="774"/>
      <c r="F32" s="783">
        <f t="shared" si="0"/>
        <v>4.3438914027149327</v>
      </c>
      <c r="G32" s="783">
        <f t="shared" si="1"/>
        <v>9.502262443438914</v>
      </c>
      <c r="H32" s="389"/>
    </row>
    <row r="33" spans="1:8" s="134" customFormat="1" ht="12.75" x14ac:dyDescent="0.2">
      <c r="A33" s="774" t="str">
        <f>'C5 - per problem drug user'!A40</f>
        <v>South Ayrshire</v>
      </c>
      <c r="B33" s="783">
        <f>'C5 - per problem drug user'!J40</f>
        <v>15.641025641025641</v>
      </c>
      <c r="C33" s="783">
        <f>'C5 - per problem drug user'!L40</f>
        <v>13.118279569892474</v>
      </c>
      <c r="D33" s="783">
        <f>'C5 - per problem drug user'!M40</f>
        <v>18.208955223880597</v>
      </c>
      <c r="E33" s="774"/>
      <c r="F33" s="783">
        <f t="shared" si="0"/>
        <v>2.5227460711331666</v>
      </c>
      <c r="G33" s="783">
        <f t="shared" si="1"/>
        <v>2.5679295828549566</v>
      </c>
      <c r="H33" s="389"/>
    </row>
    <row r="34" spans="1:8" s="134" customFormat="1" ht="12.75" x14ac:dyDescent="0.2">
      <c r="A34" s="774" t="str">
        <f>'C5 - per problem drug user'!A41</f>
        <v>South Lanarkshire</v>
      </c>
      <c r="B34" s="783">
        <f>'C5 - per problem drug user'!J41</f>
        <v>10.3125</v>
      </c>
      <c r="C34" s="783">
        <f>'C5 - per problem drug user'!L41</f>
        <v>9.1666666666666661</v>
      </c>
      <c r="D34" s="783">
        <f>'C5 - per problem drug user'!M41</f>
        <v>11.785714285714286</v>
      </c>
      <c r="E34" s="774"/>
      <c r="F34" s="783">
        <f t="shared" si="0"/>
        <v>1.1458333333333339</v>
      </c>
      <c r="G34" s="783">
        <f t="shared" si="1"/>
        <v>1.4732142857142865</v>
      </c>
      <c r="H34" s="389"/>
    </row>
    <row r="35" spans="1:8" s="134" customFormat="1" ht="12.75" x14ac:dyDescent="0.2">
      <c r="A35" s="774" t="str">
        <f>'C5 - per problem drug user'!A42</f>
        <v>Stirling</v>
      </c>
      <c r="B35" s="783">
        <f>'C5 - per problem drug user'!J42</f>
        <v>10</v>
      </c>
      <c r="C35" s="783">
        <f>'C5 - per problem drug user'!L42</f>
        <v>8.4536082474226806</v>
      </c>
      <c r="D35" s="783">
        <f>'C5 - per problem drug user'!M42</f>
        <v>11.549295774647888</v>
      </c>
      <c r="E35" s="774"/>
      <c r="F35" s="783">
        <f t="shared" si="0"/>
        <v>1.5463917525773194</v>
      </c>
      <c r="G35" s="783">
        <f t="shared" si="1"/>
        <v>1.5492957746478879</v>
      </c>
      <c r="H35" s="389"/>
    </row>
    <row r="36" spans="1:8" s="134" customFormat="1" ht="12.75" x14ac:dyDescent="0.2">
      <c r="A36" s="774" t="str">
        <f>'C5 - per problem drug user'!A43</f>
        <v>West Dunbartonshire</v>
      </c>
      <c r="B36" s="783">
        <f>'C5 - per problem drug user'!J43</f>
        <v>10</v>
      </c>
      <c r="C36" s="783">
        <f>'C5 - per problem drug user'!L43</f>
        <v>8.3333333333333339</v>
      </c>
      <c r="D36" s="783">
        <f>'C5 - per problem drug user'!M43</f>
        <v>11.538461538461538</v>
      </c>
      <c r="E36" s="774"/>
      <c r="F36" s="783">
        <f t="shared" si="0"/>
        <v>1.6666666666666661</v>
      </c>
      <c r="G36" s="783">
        <f t="shared" si="1"/>
        <v>1.5384615384615383</v>
      </c>
      <c r="H36" s="389"/>
    </row>
    <row r="37" spans="1:8" s="134" customFormat="1" ht="12.75" x14ac:dyDescent="0.2">
      <c r="A37" s="774" t="str">
        <f>'C5 - per problem drug user'!A44</f>
        <v>West Lothian</v>
      </c>
      <c r="B37" s="783">
        <f>'C5 - per problem drug user'!J44</f>
        <v>10.428571428571429</v>
      </c>
      <c r="C37" s="783">
        <f>'C5 - per problem drug user'!L44</f>
        <v>8.5882352941176467</v>
      </c>
      <c r="D37" s="783">
        <f>'C5 - per problem drug user'!M44</f>
        <v>12.166666666666666</v>
      </c>
      <c r="E37" s="774"/>
      <c r="F37" s="783">
        <f t="shared" si="0"/>
        <v>1.8403361344537821</v>
      </c>
      <c r="G37" s="783">
        <f t="shared" si="1"/>
        <v>1.7380952380952372</v>
      </c>
      <c r="H37" s="389"/>
    </row>
    <row r="39" spans="1:8" x14ac:dyDescent="0.2">
      <c r="A39" s="447" t="s">
        <v>433</v>
      </c>
    </row>
  </sheetData>
  <mergeCells count="4">
    <mergeCell ref="A3:D3"/>
    <mergeCell ref="F3:H3"/>
    <mergeCell ref="A1:E1"/>
    <mergeCell ref="I1:K1"/>
  </mergeCells>
  <phoneticPr fontId="33" type="noConversion"/>
  <hyperlinks>
    <hyperlink ref="I1:K1" location="Contents!A1" display="Back to contents"/>
  </hyperlinks>
  <pageMargins left="0.75" right="0.75" top="1" bottom="1" header="0.5" footer="0.5"/>
  <pageSetup paperSize="9"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46"/>
  <sheetViews>
    <sheetView showGridLines="0" workbookViewId="0">
      <selection sqref="A1:N1"/>
    </sheetView>
  </sheetViews>
  <sheetFormatPr defaultRowHeight="11.25" x14ac:dyDescent="0.2"/>
  <cols>
    <col min="2" max="4" width="20.83203125" customWidth="1"/>
  </cols>
  <sheetData>
    <row r="1" spans="1:4" ht="18" customHeight="1" x14ac:dyDescent="0.25">
      <c r="A1" s="994" t="s">
        <v>1075</v>
      </c>
      <c r="B1" s="994"/>
      <c r="C1" s="994"/>
      <c r="D1" s="994"/>
    </row>
    <row r="5" spans="1:4" ht="76.5" x14ac:dyDescent="0.2">
      <c r="A5" s="273"/>
      <c r="B5" s="769" t="str">
        <f>'X - different definitions'!H5</f>
        <v>this paper (based on UK Drug Strategy 'baseline' definition)</v>
      </c>
      <c r="C5" s="769" t="str">
        <f>'X - different definitions'!I5</f>
        <v>Office for National Statistics 'wide' definition</v>
      </c>
      <c r="D5" s="769" t="str">
        <f>'X - different definitions'!J5</f>
        <v>European Monitoring Centre for Drugs and Drug Addiction 'general mortality register' definition 2</v>
      </c>
    </row>
    <row r="6" spans="1:4" ht="12.75" x14ac:dyDescent="0.2">
      <c r="A6" s="773">
        <f>'X - different definitions'!A7</f>
        <v>1979</v>
      </c>
      <c r="B6" s="778"/>
      <c r="C6" s="778">
        <f>'X - different definitions'!I7</f>
        <v>65.147205780613419</v>
      </c>
      <c r="D6" s="778"/>
    </row>
    <row r="7" spans="1:4" ht="12.75" x14ac:dyDescent="0.2">
      <c r="A7" s="773">
        <f>'X - different definitions'!A8</f>
        <v>1980</v>
      </c>
      <c r="B7" s="778"/>
      <c r="C7" s="778">
        <f>'X - different definitions'!I8</f>
        <v>58.915265985097903</v>
      </c>
      <c r="D7" s="778"/>
    </row>
    <row r="8" spans="1:4" ht="12.75" x14ac:dyDescent="0.2">
      <c r="A8" s="773">
        <f>'X - different definitions'!A9</f>
        <v>1981</v>
      </c>
      <c r="B8" s="778"/>
      <c r="C8" s="778">
        <f>'X - different definitions'!I9</f>
        <v>59.264121076406319</v>
      </c>
      <c r="D8" s="778"/>
    </row>
    <row r="9" spans="1:4" ht="12.75" x14ac:dyDescent="0.2">
      <c r="A9" s="773">
        <f>'X - different definitions'!A10</f>
        <v>1982</v>
      </c>
      <c r="B9" s="778"/>
      <c r="C9" s="778">
        <f>'X - different definitions'!I10</f>
        <v>51.31144303268055</v>
      </c>
      <c r="D9" s="778"/>
    </row>
    <row r="10" spans="1:4" ht="12.75" x14ac:dyDescent="0.2">
      <c r="A10" s="773">
        <f>'X - different definitions'!A11</f>
        <v>1983</v>
      </c>
      <c r="B10" s="778"/>
      <c r="C10" s="778">
        <f>'X - different definitions'!I11</f>
        <v>41.180081272386815</v>
      </c>
      <c r="D10" s="778"/>
    </row>
    <row r="11" spans="1:4" ht="12.75" x14ac:dyDescent="0.2">
      <c r="A11" s="773">
        <f>'X - different definitions'!A12</f>
        <v>1984</v>
      </c>
      <c r="B11" s="778"/>
      <c r="C11" s="778">
        <f>'X - different definitions'!I12</f>
        <v>39.113581169437701</v>
      </c>
      <c r="D11" s="778"/>
    </row>
    <row r="12" spans="1:4" ht="12.75" x14ac:dyDescent="0.2">
      <c r="A12" s="773">
        <f>'X - different definitions'!A13</f>
        <v>1985</v>
      </c>
      <c r="B12" s="778"/>
      <c r="C12" s="778">
        <f>'X - different definitions'!I13</f>
        <v>47.192900003705226</v>
      </c>
      <c r="D12" s="778"/>
    </row>
    <row r="13" spans="1:4" ht="12.75" x14ac:dyDescent="0.2">
      <c r="A13" s="773">
        <f>'X - different definitions'!A14</f>
        <v>1986</v>
      </c>
      <c r="B13" s="778"/>
      <c r="C13" s="778">
        <f>'X - different definitions'!I14</f>
        <v>43.624896317510995</v>
      </c>
      <c r="D13" s="778"/>
    </row>
    <row r="14" spans="1:4" ht="12.75" x14ac:dyDescent="0.2">
      <c r="A14" s="773">
        <f>'X - different definitions'!A15</f>
        <v>1987</v>
      </c>
      <c r="B14" s="778"/>
      <c r="C14" s="778">
        <f>'X - different definitions'!I15</f>
        <v>49.029029107554003</v>
      </c>
      <c r="D14" s="778"/>
    </row>
    <row r="15" spans="1:4" ht="12.75" x14ac:dyDescent="0.2">
      <c r="A15" s="773">
        <f>'X - different definitions'!A16</f>
        <v>1988</v>
      </c>
      <c r="B15" s="778"/>
      <c r="C15" s="778">
        <f>'X - different definitions'!I16</f>
        <v>46.874015251780428</v>
      </c>
      <c r="D15" s="778"/>
    </row>
    <row r="16" spans="1:4" ht="12.75" x14ac:dyDescent="0.2">
      <c r="A16" s="773">
        <f>'X - different definitions'!A17</f>
        <v>1989</v>
      </c>
      <c r="B16" s="778"/>
      <c r="C16" s="778">
        <f>'X - different definitions'!I17</f>
        <v>51.987026873748327</v>
      </c>
      <c r="D16" s="778"/>
    </row>
    <row r="17" spans="1:4" ht="12.75" x14ac:dyDescent="0.2">
      <c r="A17" s="773">
        <f>'X - different definitions'!A18</f>
        <v>1990</v>
      </c>
      <c r="B17" s="778"/>
      <c r="C17" s="778">
        <f>'X - different definitions'!I18</f>
        <v>54.120328185670118</v>
      </c>
      <c r="D17" s="778"/>
    </row>
    <row r="18" spans="1:4" ht="12.75" x14ac:dyDescent="0.2">
      <c r="A18" s="773">
        <f>'X - different definitions'!A19</f>
        <v>1991</v>
      </c>
      <c r="B18" s="778"/>
      <c r="C18" s="778">
        <f>'X - different definitions'!I19</f>
        <v>54.098396130095821</v>
      </c>
      <c r="D18" s="778"/>
    </row>
    <row r="19" spans="1:4" ht="12.75" x14ac:dyDescent="0.2">
      <c r="A19" s="773">
        <f>'X - different definitions'!A20</f>
        <v>1992</v>
      </c>
      <c r="B19" s="778"/>
      <c r="C19" s="778">
        <f>'X - different definitions'!I20</f>
        <v>61.152819125298393</v>
      </c>
      <c r="D19" s="778"/>
    </row>
    <row r="20" spans="1:4" ht="12.75" x14ac:dyDescent="0.2">
      <c r="A20" s="773">
        <f>'X - different definitions'!A21</f>
        <v>1993</v>
      </c>
      <c r="B20" s="778"/>
      <c r="C20" s="778">
        <f>'X - different definitions'!I21</f>
        <v>73.049174662147564</v>
      </c>
      <c r="D20" s="778"/>
    </row>
    <row r="21" spans="1:4" ht="12.75" x14ac:dyDescent="0.2">
      <c r="A21" s="773">
        <f>'X - different definitions'!A22</f>
        <v>1994</v>
      </c>
      <c r="B21" s="778"/>
      <c r="C21" s="778">
        <f>'X - different definitions'!I22</f>
        <v>82.709257361025905</v>
      </c>
      <c r="D21" s="778"/>
    </row>
    <row r="22" spans="1:4" ht="12.75" x14ac:dyDescent="0.2">
      <c r="A22" s="773">
        <f>'X - different definitions'!A23</f>
        <v>1995</v>
      </c>
      <c r="B22" s="778"/>
      <c r="C22" s="778">
        <f>'X - different definitions'!I23</f>
        <v>83.469019474145171</v>
      </c>
      <c r="D22" s="778"/>
    </row>
    <row r="23" spans="1:4" ht="12.75" x14ac:dyDescent="0.2">
      <c r="A23" s="773">
        <f>'X - different definitions'!A24</f>
        <v>1996</v>
      </c>
      <c r="B23" s="778">
        <f>'X - different definitions'!H24</f>
        <v>47.916515291063376</v>
      </c>
      <c r="C23" s="778">
        <f>'X - different definitions'!I24</f>
        <v>90.334414073316196</v>
      </c>
      <c r="D23" s="778">
        <f>'X - different definitions'!J24</f>
        <v>40.846865494021237</v>
      </c>
    </row>
    <row r="24" spans="1:4" ht="12.75" x14ac:dyDescent="0.2">
      <c r="A24" s="773">
        <f>'X - different definitions'!A25</f>
        <v>1997</v>
      </c>
      <c r="B24" s="778">
        <f>'X - different definitions'!H25</f>
        <v>44.065515979651174</v>
      </c>
      <c r="C24" s="778">
        <f>'X - different definitions'!I25</f>
        <v>87.934310905821761</v>
      </c>
      <c r="D24" s="778">
        <f>'X - different definitions'!J25</f>
        <v>36.983558054350091</v>
      </c>
    </row>
    <row r="25" spans="1:4" ht="12.75" x14ac:dyDescent="0.2">
      <c r="A25" s="773">
        <f>'X - different definitions'!A26</f>
        <v>1998</v>
      </c>
      <c r="B25" s="778">
        <f>'X - different definitions'!H26</f>
        <v>49.044035240798337</v>
      </c>
      <c r="C25" s="778">
        <f>'X - different definitions'!I26</f>
        <v>88.436834630997794</v>
      </c>
      <c r="D25" s="778">
        <f>'X - different definitions'!J26</f>
        <v>45.301719298729388</v>
      </c>
    </row>
    <row r="26" spans="1:4" ht="12.75" x14ac:dyDescent="0.2">
      <c r="A26" s="773">
        <f>'X - different definitions'!A27</f>
        <v>1999</v>
      </c>
      <c r="B26" s="778">
        <f>'X - different definitions'!H27</f>
        <v>57.374382633898207</v>
      </c>
      <c r="C26" s="778">
        <f>'X - different definitions'!I27</f>
        <v>97.004110844941295</v>
      </c>
      <c r="D26" s="778">
        <f>'X - different definitions'!J27</f>
        <v>53.628288922406568</v>
      </c>
    </row>
    <row r="27" spans="1:4" ht="12.75" x14ac:dyDescent="0.2">
      <c r="A27" s="773">
        <f>'X - different definitions'!A28</f>
        <v>2000</v>
      </c>
      <c r="B27" s="778">
        <f>'X - different definitions'!H28</f>
        <v>57.673999691878635</v>
      </c>
      <c r="C27" s="778">
        <f>'X - different definitions'!I28</f>
        <v>97.769280299588772</v>
      </c>
      <c r="D27" s="778">
        <f>'X - different definitions'!J28</f>
        <v>63.204383223976585</v>
      </c>
    </row>
    <row r="28" spans="1:4" ht="12.75" x14ac:dyDescent="0.2">
      <c r="A28" s="773">
        <f>'X - different definitions'!A29</f>
        <v>2001</v>
      </c>
      <c r="B28" s="778">
        <f>'X - different definitions'!H29</f>
        <v>65.558232297302638</v>
      </c>
      <c r="C28" s="778">
        <f>'X - different definitions'!I29</f>
        <v>108.8029698669089</v>
      </c>
      <c r="D28" s="778">
        <f>'X - different definitions'!J29</f>
        <v>74.641601832471068</v>
      </c>
    </row>
    <row r="29" spans="1:4" ht="12.75" x14ac:dyDescent="0.2">
      <c r="A29" s="773">
        <f>'X - different definitions'!A30</f>
        <v>2002</v>
      </c>
      <c r="B29" s="778">
        <f>'X - different definitions'!H30</f>
        <v>75.404658507698386</v>
      </c>
      <c r="C29" s="778">
        <f>'X - different definitions'!I30</f>
        <v>111.7252270035531</v>
      </c>
      <c r="D29" s="778">
        <f>'X - different definitions'!J30</f>
        <v>82.313462297670739</v>
      </c>
    </row>
    <row r="30" spans="1:4" ht="12.75" x14ac:dyDescent="0.2">
      <c r="A30" s="773">
        <f>'X - different definitions'!A31</f>
        <v>2003</v>
      </c>
      <c r="B30" s="778">
        <f>'X - different definitions'!H31</f>
        <v>62.543158725461183</v>
      </c>
      <c r="C30" s="778">
        <f>'X - different definitions'!I31</f>
        <v>97.26743612508632</v>
      </c>
      <c r="D30" s="778">
        <f>'X - different definitions'!J31</f>
        <v>65.305317154976819</v>
      </c>
    </row>
    <row r="31" spans="1:4" ht="12.75" x14ac:dyDescent="0.2">
      <c r="A31" s="773">
        <f>'X - different definitions'!A32</f>
        <v>2004</v>
      </c>
      <c r="B31" s="778">
        <f>'X - different definitions'!H32</f>
        <v>70.019471707019648</v>
      </c>
      <c r="C31" s="778">
        <f>'X - different definitions'!I32</f>
        <v>107.38941447200204</v>
      </c>
      <c r="D31" s="778">
        <f>'X - different definitions'!J32</f>
        <v>76.116672894990458</v>
      </c>
    </row>
    <row r="32" spans="1:4" ht="12.75" x14ac:dyDescent="0.2">
      <c r="A32" s="773">
        <f>'X - different definitions'!A33</f>
        <v>2005</v>
      </c>
      <c r="B32" s="778">
        <f>'X - different definitions'!H33</f>
        <v>65.75085123869907</v>
      </c>
      <c r="C32" s="778">
        <f>'X - different definitions'!I33</f>
        <v>93.929787483855819</v>
      </c>
      <c r="D32" s="778">
        <f>'X - different definitions'!J33</f>
        <v>68.881844154827604</v>
      </c>
    </row>
    <row r="33" spans="1:4" ht="12.75" x14ac:dyDescent="0.2">
      <c r="A33" s="773">
        <f>'X - different definitions'!A34</f>
        <v>2006</v>
      </c>
      <c r="B33" s="778">
        <f>'X - different definitions'!H34</f>
        <v>82.016715045489079</v>
      </c>
      <c r="C33" s="778">
        <f>'X - different definitions'!I34</f>
        <v>112.40770684381758</v>
      </c>
      <c r="D33" s="778">
        <f>'X - different definitions'!J34</f>
        <v>80.847830745553367</v>
      </c>
    </row>
    <row r="34" spans="1:4" ht="12.75" x14ac:dyDescent="0.2">
      <c r="A34" s="773">
        <f>'X - different definitions'!A35</f>
        <v>2007</v>
      </c>
      <c r="B34" s="778">
        <f>'X - different definitions'!H35</f>
        <v>88.007736943907162</v>
      </c>
      <c r="C34" s="778">
        <f>'X - different definitions'!I35</f>
        <v>121.85686653771761</v>
      </c>
      <c r="D34" s="778">
        <f>'X - different definitions'!J35</f>
        <v>87.040618955512571</v>
      </c>
    </row>
    <row r="35" spans="1:4" ht="12.75" x14ac:dyDescent="0.2">
      <c r="A35" s="773">
        <f>'X - different definitions'!A36</f>
        <v>2008</v>
      </c>
      <c r="B35" s="778">
        <f>'X - different definitions'!H36</f>
        <v>110.32308904649331</v>
      </c>
      <c r="C35" s="778">
        <f>'X - different definitions'!I36</f>
        <v>141.65177112764036</v>
      </c>
      <c r="D35" s="778">
        <f>'X - different definitions'!J36</f>
        <v>107.44008149301351</v>
      </c>
    </row>
    <row r="36" spans="1:4" ht="12.75" x14ac:dyDescent="0.2">
      <c r="A36" s="773">
        <f>'X - different definitions'!A37</f>
        <v>2009</v>
      </c>
      <c r="B36" s="778">
        <f>'X - different definitions'!H37</f>
        <v>104.16865765782985</v>
      </c>
      <c r="C36" s="778">
        <f>'X - different definitions'!I37</f>
        <v>136.85276859267188</v>
      </c>
      <c r="D36" s="778">
        <f>'X - different definitions'!J37</f>
        <v>102.06617098950667</v>
      </c>
    </row>
    <row r="37" spans="1:4" ht="12.75" x14ac:dyDescent="0.2">
      <c r="A37" s="773">
        <f>'X - different definitions'!A38</f>
        <v>2010</v>
      </c>
      <c r="B37" s="778">
        <f>'X - different definitions'!H38</f>
        <v>92.166774352932237</v>
      </c>
      <c r="C37" s="778">
        <f>'X - different definitions'!I38</f>
        <v>131.50393371593631</v>
      </c>
      <c r="D37" s="778">
        <f>'X - different definitions'!J38</f>
        <v>91.596670594048121</v>
      </c>
    </row>
    <row r="38" spans="1:4" ht="12.75" x14ac:dyDescent="0.2">
      <c r="A38" s="773">
        <f>'X - different definitions'!A39</f>
        <v>2011</v>
      </c>
      <c r="B38" s="778">
        <f>'X - different definitions'!H39</f>
        <v>110.19075831619465</v>
      </c>
      <c r="C38" s="778">
        <f>'X - different definitions'!I39</f>
        <v>141.32342119662636</v>
      </c>
      <c r="D38" s="778">
        <f>'X - different definitions'!J39</f>
        <v>105.28500537745995</v>
      </c>
    </row>
    <row r="39" spans="1:4" ht="12.75" x14ac:dyDescent="0.2">
      <c r="A39" s="773">
        <f>'X - different definitions'!A40</f>
        <v>2012</v>
      </c>
      <c r="B39" s="778">
        <f>'X - different definitions'!H40</f>
        <v>109.34206564287865</v>
      </c>
      <c r="C39" s="778">
        <f>'X - different definitions'!I40</f>
        <v>138.13610358325806</v>
      </c>
      <c r="D39" s="778">
        <f>'X - different definitions'!J40</f>
        <v>103.31978319783198</v>
      </c>
    </row>
    <row r="40" spans="1:4" ht="12.75" x14ac:dyDescent="0.2">
      <c r="A40" s="773">
        <f>'X - different definitions'!A41</f>
        <v>2013</v>
      </c>
      <c r="B40" s="778">
        <f>'X - different definitions'!H41</f>
        <v>98.916981061245934</v>
      </c>
      <c r="C40" s="778">
        <f>'X - different definitions'!I41</f>
        <v>128.57330555399142</v>
      </c>
      <c r="D40" s="778">
        <f>'X - different definitions'!J41</f>
        <v>96.852300242130752</v>
      </c>
    </row>
    <row r="41" spans="1:4" ht="12.75" x14ac:dyDescent="0.2">
      <c r="A41" s="773">
        <f>'X - different definitions'!A42</f>
        <v>2014</v>
      </c>
      <c r="B41" s="778">
        <f>'X - different definitions'!H42</f>
        <v>114.81786221856534</v>
      </c>
      <c r="C41" s="778">
        <f>'X - different definitions'!I42</f>
        <v>138.94083327100009</v>
      </c>
      <c r="D41" s="778">
        <f>'X - different definitions'!J42</f>
        <v>107.33787119455457</v>
      </c>
    </row>
    <row r="42" spans="1:4" ht="12.75" x14ac:dyDescent="0.2">
      <c r="A42" s="773">
        <f>'X - different definitions'!A43</f>
        <v>2015</v>
      </c>
      <c r="B42" s="778">
        <f>'X - different definitions'!H43</f>
        <v>131.39772938767914</v>
      </c>
      <c r="C42" s="778">
        <f>'X - different definitions'!I43</f>
        <v>151.31211613623674</v>
      </c>
      <c r="D42" s="778">
        <f>'X - different definitions'!J43</f>
        <v>118.55574167131957</v>
      </c>
    </row>
    <row r="43" spans="1:4" ht="12.75" x14ac:dyDescent="0.2">
      <c r="A43" s="773">
        <f>'X - different definitions'!A44</f>
        <v>2016</v>
      </c>
      <c r="B43" s="778">
        <f>'X - different definitions'!H44</f>
        <v>160.41593427942345</v>
      </c>
      <c r="C43" s="778">
        <f>'X - different definitions'!I44</f>
        <v>184.46907321405445</v>
      </c>
      <c r="D43" s="778">
        <f>'X - different definitions'!J44</f>
        <v>142.83864044257777</v>
      </c>
    </row>
    <row r="44" spans="1:4" x14ac:dyDescent="0.2">
      <c r="A44" s="643"/>
      <c r="B44" s="643"/>
      <c r="C44" s="643"/>
      <c r="D44" s="643"/>
    </row>
    <row r="45" spans="1:4" x14ac:dyDescent="0.2">
      <c r="A45" s="670" t="s">
        <v>433</v>
      </c>
      <c r="B45" s="643"/>
      <c r="C45" s="643"/>
      <c r="D45" s="643"/>
    </row>
    <row r="46" spans="1:4" x14ac:dyDescent="0.2">
      <c r="A46" s="643"/>
      <c r="B46" s="643"/>
      <c r="C46" s="643"/>
      <c r="D46" s="643"/>
    </row>
  </sheetData>
  <mergeCells count="1">
    <mergeCell ref="A1:D1"/>
  </mergeCells>
  <pageMargins left="0.7" right="0.7" top="0.75" bottom="0.75" header="0.3" footer="0.3"/>
  <pageSetup paperSize="9" orientation="portrait" verticalDpi="599"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24"/>
  <sheetViews>
    <sheetView showGridLines="0" workbookViewId="0">
      <selection sqref="A1:N1"/>
    </sheetView>
  </sheetViews>
  <sheetFormatPr defaultRowHeight="12.75" x14ac:dyDescent="0.2"/>
  <cols>
    <col min="1" max="1" width="6.83203125" style="746" customWidth="1"/>
    <col min="2" max="2" width="19.1640625" style="746" customWidth="1"/>
    <col min="3" max="16384" width="9.33203125" style="746"/>
  </cols>
  <sheetData>
    <row r="1" spans="1:11" s="810" customFormat="1" ht="15.75" x14ac:dyDescent="0.25">
      <c r="A1" s="1126" t="s">
        <v>972</v>
      </c>
      <c r="B1" s="1126"/>
      <c r="C1" s="1126"/>
      <c r="D1" s="1126"/>
      <c r="E1" s="1126"/>
      <c r="F1" s="1126"/>
    </row>
    <row r="2" spans="1:11" x14ac:dyDescent="0.2">
      <c r="A2" s="757"/>
    </row>
    <row r="4" spans="1:11" x14ac:dyDescent="0.2">
      <c r="A4" s="1124" t="s">
        <v>1018</v>
      </c>
      <c r="B4" s="1124"/>
      <c r="C4" s="1124"/>
    </row>
    <row r="5" spans="1:11" x14ac:dyDescent="0.2">
      <c r="A5" s="1124"/>
      <c r="B5" s="1124"/>
      <c r="C5" s="1124"/>
    </row>
    <row r="6" spans="1:11" x14ac:dyDescent="0.2">
      <c r="A6" s="1124"/>
      <c r="B6" s="1124"/>
      <c r="C6" s="1124"/>
    </row>
    <row r="7" spans="1:11" x14ac:dyDescent="0.2">
      <c r="A7" s="1124"/>
      <c r="B7" s="1124"/>
      <c r="C7" s="1124"/>
    </row>
    <row r="8" spans="1:11" x14ac:dyDescent="0.2">
      <c r="A8" s="1124"/>
      <c r="B8" s="1124"/>
      <c r="C8" s="1124"/>
    </row>
    <row r="10" spans="1:11" x14ac:dyDescent="0.2">
      <c r="B10" s="746">
        <v>563</v>
      </c>
    </row>
    <row r="13" spans="1:11" x14ac:dyDescent="0.2">
      <c r="A13" s="1127" t="s">
        <v>969</v>
      </c>
      <c r="B13" s="1127"/>
      <c r="C13" s="1127"/>
    </row>
    <row r="14" spans="1:11" x14ac:dyDescent="0.2">
      <c r="A14" s="1123" t="s">
        <v>968</v>
      </c>
      <c r="B14" s="1123"/>
      <c r="C14" s="1123"/>
      <c r="D14" s="1123"/>
      <c r="E14" s="1123"/>
      <c r="F14" s="1123"/>
    </row>
    <row r="15" spans="1:11" ht="27" customHeight="1" x14ac:dyDescent="0.2">
      <c r="B15" s="1125" t="s">
        <v>967</v>
      </c>
      <c r="C15" s="1125"/>
      <c r="D15" s="1125"/>
      <c r="E15" s="1125"/>
      <c r="F15" s="1125"/>
      <c r="G15" s="1125"/>
      <c r="H15" s="1125"/>
      <c r="I15" s="1125"/>
      <c r="J15" s="1125"/>
      <c r="K15" s="1125"/>
    </row>
    <row r="16" spans="1:11" x14ac:dyDescent="0.2">
      <c r="A16" s="1123" t="s">
        <v>966</v>
      </c>
      <c r="B16" s="1123"/>
      <c r="C16" s="1123"/>
    </row>
    <row r="18" spans="1:4" x14ac:dyDescent="0.2">
      <c r="B18" s="749">
        <v>3526673</v>
      </c>
    </row>
    <row r="19" spans="1:4" x14ac:dyDescent="0.2">
      <c r="B19" s="749"/>
    </row>
    <row r="21" spans="1:4" x14ac:dyDescent="0.2">
      <c r="A21" s="1124" t="s">
        <v>1019</v>
      </c>
      <c r="B21" s="1124"/>
      <c r="C21" s="1124"/>
      <c r="D21" s="1124"/>
    </row>
    <row r="22" spans="1:4" x14ac:dyDescent="0.2">
      <c r="A22" s="1124"/>
      <c r="B22" s="1124"/>
      <c r="C22" s="1124"/>
      <c r="D22" s="1124"/>
    </row>
    <row r="24" spans="1:4" x14ac:dyDescent="0.2">
      <c r="B24" s="759">
        <f>1000000*B10/B18</f>
        <v>159.64054506896443</v>
      </c>
    </row>
  </sheetData>
  <mergeCells count="7">
    <mergeCell ref="A16:C16"/>
    <mergeCell ref="A21:D22"/>
    <mergeCell ref="B15:K15"/>
    <mergeCell ref="A1:F1"/>
    <mergeCell ref="A4:C8"/>
    <mergeCell ref="A13:C13"/>
    <mergeCell ref="A14:F14"/>
  </mergeCells>
  <hyperlinks>
    <hyperlink ref="B15" r:id="rId1"/>
  </hyperlinks>
  <pageMargins left="0.23622047244094491" right="0.23622047244094491" top="0.74803149606299213" bottom="0.74803149606299213" header="0.31496062992125984" footer="0.31496062992125984"/>
  <pageSetup paperSize="9" fitToHeight="0" orientation="landscape" r:id="rId2"/>
  <headerFooter>
    <oddFooter>&amp;L&amp;Z&amp;F     &amp;A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8"/>
  <sheetViews>
    <sheetView showGridLines="0" zoomScaleNormal="100" workbookViewId="0">
      <selection sqref="A1:N1"/>
    </sheetView>
  </sheetViews>
  <sheetFormatPr defaultColWidth="9.1640625" defaultRowHeight="11.25" customHeight="1" x14ac:dyDescent="0.2"/>
  <cols>
    <col min="1" max="1" width="20.83203125" style="2" customWidth="1"/>
    <col min="2" max="2" width="11" style="2" customWidth="1"/>
    <col min="3" max="3" width="15" style="2" customWidth="1"/>
    <col min="4" max="8" width="14.1640625" style="2" customWidth="1"/>
    <col min="9" max="9" width="14.83203125" style="2" customWidth="1"/>
    <col min="10" max="10" width="14.33203125" style="2" customWidth="1"/>
    <col min="11" max="11" width="11.5" style="2" customWidth="1"/>
    <col min="12" max="12" width="10" style="2" customWidth="1"/>
    <col min="13" max="13" width="11.33203125" style="3" customWidth="1"/>
    <col min="14" max="14" width="13" style="2" customWidth="1"/>
    <col min="15" max="15" width="3.6640625" style="2" customWidth="1"/>
    <col min="16" max="16384" width="9.1640625" style="2"/>
  </cols>
  <sheetData>
    <row r="1" spans="1:18" ht="20.25" customHeight="1" x14ac:dyDescent="0.2">
      <c r="A1" s="875" t="s">
        <v>439</v>
      </c>
      <c r="B1" s="875"/>
      <c r="C1" s="875"/>
      <c r="D1" s="875"/>
      <c r="E1" s="875"/>
      <c r="F1" s="875"/>
      <c r="G1" s="875"/>
      <c r="H1" s="875"/>
      <c r="I1" s="875"/>
      <c r="J1" s="875"/>
      <c r="K1" s="875"/>
      <c r="L1" s="875"/>
      <c r="M1" s="875"/>
      <c r="N1" s="875"/>
      <c r="P1" s="852" t="s">
        <v>350</v>
      </c>
      <c r="Q1" s="852"/>
      <c r="R1" s="852"/>
    </row>
    <row r="2" spans="1:18" ht="12.75" customHeight="1" thickBot="1" x14ac:dyDescent="0.3">
      <c r="A2" s="252"/>
      <c r="B2" s="252"/>
      <c r="C2" s="253"/>
      <c r="D2" s="253"/>
      <c r="E2" s="253"/>
      <c r="F2" s="253"/>
      <c r="G2" s="253"/>
      <c r="H2" s="253"/>
      <c r="I2" s="253"/>
      <c r="J2" s="253"/>
      <c r="K2" s="253"/>
      <c r="L2" s="253"/>
      <c r="M2" s="253"/>
      <c r="N2" s="253"/>
    </row>
    <row r="3" spans="1:18" ht="13.5" customHeight="1" x14ac:dyDescent="0.2">
      <c r="A3" s="872" t="s">
        <v>18</v>
      </c>
      <c r="B3" s="876" t="s">
        <v>147</v>
      </c>
      <c r="C3" s="880" t="s">
        <v>204</v>
      </c>
      <c r="D3" s="872" t="s">
        <v>35</v>
      </c>
      <c r="E3" s="888" t="s">
        <v>398</v>
      </c>
      <c r="F3" s="888" t="s">
        <v>374</v>
      </c>
      <c r="G3" s="888" t="s">
        <v>375</v>
      </c>
      <c r="H3" s="888" t="s">
        <v>376</v>
      </c>
      <c r="I3" s="889" t="s">
        <v>94</v>
      </c>
      <c r="J3" s="889"/>
      <c r="K3" s="884" t="s">
        <v>37</v>
      </c>
      <c r="L3" s="886" t="s">
        <v>400</v>
      </c>
      <c r="M3" s="878" t="s">
        <v>200</v>
      </c>
      <c r="N3" s="882" t="s">
        <v>48</v>
      </c>
    </row>
    <row r="4" spans="1:18" ht="15" customHeight="1" x14ac:dyDescent="0.2">
      <c r="A4" s="872"/>
      <c r="B4" s="876"/>
      <c r="C4" s="880"/>
      <c r="D4" s="872"/>
      <c r="E4" s="876"/>
      <c r="F4" s="876"/>
      <c r="G4" s="876"/>
      <c r="H4" s="876"/>
      <c r="I4" s="887" t="s">
        <v>201</v>
      </c>
      <c r="J4" s="379" t="s">
        <v>95</v>
      </c>
      <c r="K4" s="884"/>
      <c r="L4" s="878"/>
      <c r="M4" s="878"/>
      <c r="N4" s="882"/>
    </row>
    <row r="5" spans="1:18" ht="15" customHeight="1" x14ac:dyDescent="0.2">
      <c r="A5" s="872"/>
      <c r="B5" s="876"/>
      <c r="C5" s="880"/>
      <c r="D5" s="872"/>
      <c r="E5" s="876"/>
      <c r="F5" s="876"/>
      <c r="G5" s="876"/>
      <c r="H5" s="876"/>
      <c r="I5" s="876"/>
      <c r="J5" s="876" t="s">
        <v>34</v>
      </c>
      <c r="K5" s="884"/>
      <c r="L5" s="878"/>
      <c r="M5" s="878"/>
      <c r="N5" s="882"/>
    </row>
    <row r="6" spans="1:18" ht="25.5" customHeight="1" x14ac:dyDescent="0.2">
      <c r="A6" s="873"/>
      <c r="B6" s="877"/>
      <c r="C6" s="881"/>
      <c r="D6" s="873"/>
      <c r="E6" s="877"/>
      <c r="F6" s="877"/>
      <c r="G6" s="877"/>
      <c r="H6" s="877"/>
      <c r="I6" s="877"/>
      <c r="J6" s="877"/>
      <c r="K6" s="885"/>
      <c r="L6" s="879"/>
      <c r="M6" s="879"/>
      <c r="N6" s="883"/>
    </row>
    <row r="7" spans="1:18" ht="15" x14ac:dyDescent="0.2">
      <c r="A7" s="270" t="s">
        <v>102</v>
      </c>
      <c r="B7" s="69"/>
      <c r="C7" s="69"/>
      <c r="D7" s="69"/>
      <c r="E7" s="69"/>
      <c r="F7" s="69"/>
      <c r="G7" s="69"/>
      <c r="H7" s="69"/>
      <c r="I7" s="69"/>
      <c r="J7" s="69"/>
      <c r="K7" s="69"/>
      <c r="L7" s="69"/>
      <c r="M7" s="69"/>
      <c r="N7" s="69"/>
    </row>
    <row r="8" spans="1:18" ht="15" customHeight="1" x14ac:dyDescent="0.2">
      <c r="A8" s="24" t="s">
        <v>169</v>
      </c>
      <c r="B8" s="70">
        <f>AVERAGE(B11:B15)</f>
        <v>260</v>
      </c>
      <c r="C8" s="70">
        <f>AVERAGE(C11:C15)</f>
        <v>128.4</v>
      </c>
      <c r="D8" s="70">
        <f>AVERAGE(D11:D15)</f>
        <v>73.599999999999994</v>
      </c>
      <c r="E8" s="70" t="s">
        <v>83</v>
      </c>
      <c r="F8" s="70" t="s">
        <v>83</v>
      </c>
      <c r="G8" s="70" t="s">
        <v>83</v>
      </c>
      <c r="H8" s="70" t="s">
        <v>83</v>
      </c>
      <c r="I8" s="70" t="s">
        <v>83</v>
      </c>
      <c r="J8" s="70">
        <f>AVERAGE(J11:J15)</f>
        <v>115.6</v>
      </c>
      <c r="K8" s="70">
        <f>AVERAGE(K11:K15)</f>
        <v>5.6</v>
      </c>
      <c r="L8" s="70">
        <f>AVERAGE(L11:L15)</f>
        <v>6.6</v>
      </c>
      <c r="M8" s="70" t="s">
        <v>83</v>
      </c>
      <c r="N8" s="70">
        <f>AVERAGE(N11:N15)</f>
        <v>91</v>
      </c>
    </row>
    <row r="9" spans="1:18" s="15" customFormat="1" ht="15" customHeight="1" x14ac:dyDescent="0.25">
      <c r="A9" s="198" t="s">
        <v>435</v>
      </c>
      <c r="B9" s="641">
        <f>AVERAGE(B17:B21)</f>
        <v>362.4</v>
      </c>
      <c r="C9" s="641">
        <f t="shared" ref="C9:N9" si="0">AVERAGE(C17:C21)</f>
        <v>220.4</v>
      </c>
      <c r="D9" s="641">
        <f t="shared" si="0"/>
        <v>86.8</v>
      </c>
      <c r="E9" s="641">
        <f t="shared" si="0"/>
        <v>279.39999999999998</v>
      </c>
      <c r="F9" s="641">
        <f t="shared" si="0"/>
        <v>18.2</v>
      </c>
      <c r="G9" s="641">
        <f t="shared" si="0"/>
        <v>47.6</v>
      </c>
      <c r="H9" s="641">
        <f t="shared" si="0"/>
        <v>320.39999999999998</v>
      </c>
      <c r="I9" s="641">
        <f t="shared" si="0"/>
        <v>155</v>
      </c>
      <c r="J9" s="641">
        <f t="shared" si="0"/>
        <v>129.6</v>
      </c>
      <c r="K9" s="641">
        <f t="shared" si="0"/>
        <v>35</v>
      </c>
      <c r="L9" s="641">
        <f t="shared" si="0"/>
        <v>14.8</v>
      </c>
      <c r="M9" s="641">
        <f t="shared" si="0"/>
        <v>11</v>
      </c>
      <c r="N9" s="641">
        <f t="shared" si="0"/>
        <v>129</v>
      </c>
    </row>
    <row r="10" spans="1:18" s="15" customFormat="1" ht="12" customHeight="1" x14ac:dyDescent="0.25">
      <c r="A10" s="71"/>
      <c r="B10" s="70"/>
      <c r="C10" s="70"/>
      <c r="D10" s="70"/>
      <c r="E10" s="70"/>
      <c r="F10" s="70"/>
      <c r="G10" s="70"/>
      <c r="H10" s="70"/>
      <c r="I10" s="70"/>
      <c r="J10" s="70"/>
      <c r="K10" s="70"/>
      <c r="L10" s="70"/>
      <c r="M10" s="70"/>
      <c r="N10" s="70"/>
    </row>
    <row r="11" spans="1:18" ht="18.75" customHeight="1" x14ac:dyDescent="0.2">
      <c r="A11" s="72">
        <v>1996</v>
      </c>
      <c r="B11" s="73">
        <v>244</v>
      </c>
      <c r="C11" s="74">
        <v>84</v>
      </c>
      <c r="D11" s="74">
        <v>100</v>
      </c>
      <c r="E11" s="74" t="s">
        <v>83</v>
      </c>
      <c r="F11" s="74" t="s">
        <v>83</v>
      </c>
      <c r="G11" s="74" t="s">
        <v>83</v>
      </c>
      <c r="H11" s="74" t="s">
        <v>83</v>
      </c>
      <c r="I11" s="74" t="s">
        <v>83</v>
      </c>
      <c r="J11" s="74">
        <v>84</v>
      </c>
      <c r="K11" s="74">
        <v>3</v>
      </c>
      <c r="L11" s="74">
        <v>9</v>
      </c>
      <c r="M11" s="74" t="s">
        <v>83</v>
      </c>
      <c r="N11" s="74">
        <v>87</v>
      </c>
    </row>
    <row r="12" spans="1:18" ht="15" x14ac:dyDescent="0.2">
      <c r="A12" s="72">
        <v>1997</v>
      </c>
      <c r="B12" s="73">
        <v>224</v>
      </c>
      <c r="C12" s="74">
        <v>74</v>
      </c>
      <c r="D12" s="74">
        <v>86</v>
      </c>
      <c r="E12" s="74" t="s">
        <v>83</v>
      </c>
      <c r="F12" s="74" t="s">
        <v>83</v>
      </c>
      <c r="G12" s="74" t="s">
        <v>83</v>
      </c>
      <c r="H12" s="74" t="s">
        <v>83</v>
      </c>
      <c r="I12" s="74" t="s">
        <v>83</v>
      </c>
      <c r="J12" s="74">
        <v>93</v>
      </c>
      <c r="K12" s="74">
        <v>5</v>
      </c>
      <c r="L12" s="74">
        <v>2</v>
      </c>
      <c r="M12" s="74" t="s">
        <v>83</v>
      </c>
      <c r="N12" s="74">
        <v>70</v>
      </c>
    </row>
    <row r="13" spans="1:18" ht="15" x14ac:dyDescent="0.2">
      <c r="A13" s="72">
        <v>1998</v>
      </c>
      <c r="B13" s="73">
        <v>249</v>
      </c>
      <c r="C13" s="74">
        <v>121</v>
      </c>
      <c r="D13" s="74">
        <v>64</v>
      </c>
      <c r="E13" s="74" t="s">
        <v>83</v>
      </c>
      <c r="F13" s="74" t="s">
        <v>83</v>
      </c>
      <c r="G13" s="74" t="s">
        <v>83</v>
      </c>
      <c r="H13" s="74" t="s">
        <v>83</v>
      </c>
      <c r="I13" s="74" t="s">
        <v>83</v>
      </c>
      <c r="J13" s="74">
        <v>113</v>
      </c>
      <c r="K13" s="74">
        <v>4</v>
      </c>
      <c r="L13" s="74">
        <v>3</v>
      </c>
      <c r="M13" s="74" t="s">
        <v>83</v>
      </c>
      <c r="N13" s="74">
        <v>86</v>
      </c>
    </row>
    <row r="14" spans="1:18" ht="15" x14ac:dyDescent="0.2">
      <c r="A14" s="72">
        <v>1999</v>
      </c>
      <c r="B14" s="73">
        <v>291</v>
      </c>
      <c r="C14" s="74">
        <v>167</v>
      </c>
      <c r="D14" s="74">
        <v>63</v>
      </c>
      <c r="E14" s="74" t="s">
        <v>83</v>
      </c>
      <c r="F14" s="74" t="s">
        <v>83</v>
      </c>
      <c r="G14" s="74" t="s">
        <v>83</v>
      </c>
      <c r="H14" s="74" t="s">
        <v>83</v>
      </c>
      <c r="I14" s="74" t="s">
        <v>83</v>
      </c>
      <c r="J14" s="74">
        <v>142</v>
      </c>
      <c r="K14" s="74">
        <v>12</v>
      </c>
      <c r="L14" s="74">
        <v>8</v>
      </c>
      <c r="M14" s="74" t="s">
        <v>83</v>
      </c>
      <c r="N14" s="74">
        <v>89</v>
      </c>
    </row>
    <row r="15" spans="1:18" ht="15" x14ac:dyDescent="0.2">
      <c r="A15" s="72">
        <v>2000</v>
      </c>
      <c r="B15" s="73">
        <v>292</v>
      </c>
      <c r="C15" s="74">
        <v>196</v>
      </c>
      <c r="D15" s="74">
        <v>55</v>
      </c>
      <c r="E15" s="74">
        <v>232</v>
      </c>
      <c r="F15" s="74">
        <v>17</v>
      </c>
      <c r="G15" s="74">
        <v>32</v>
      </c>
      <c r="H15" s="74">
        <v>263</v>
      </c>
      <c r="I15" s="74">
        <v>164</v>
      </c>
      <c r="J15" s="74">
        <v>146</v>
      </c>
      <c r="K15" s="74">
        <v>4</v>
      </c>
      <c r="L15" s="74">
        <v>11</v>
      </c>
      <c r="M15" s="74">
        <v>3</v>
      </c>
      <c r="N15" s="74">
        <v>123</v>
      </c>
    </row>
    <row r="16" spans="1:18" ht="15" x14ac:dyDescent="0.2">
      <c r="A16" s="72">
        <v>2001</v>
      </c>
      <c r="B16" s="73">
        <v>332</v>
      </c>
      <c r="C16" s="74">
        <v>216</v>
      </c>
      <c r="D16" s="74">
        <v>69</v>
      </c>
      <c r="E16" s="74">
        <v>253</v>
      </c>
      <c r="F16" s="74">
        <v>9</v>
      </c>
      <c r="G16" s="74">
        <v>51</v>
      </c>
      <c r="H16" s="74">
        <v>301</v>
      </c>
      <c r="I16" s="74">
        <v>182</v>
      </c>
      <c r="J16" s="74">
        <v>156</v>
      </c>
      <c r="K16" s="74">
        <v>19</v>
      </c>
      <c r="L16" s="74">
        <v>20</v>
      </c>
      <c r="M16" s="74">
        <v>5</v>
      </c>
      <c r="N16" s="74">
        <v>140</v>
      </c>
    </row>
    <row r="17" spans="1:18" ht="15" x14ac:dyDescent="0.2">
      <c r="A17" s="72">
        <v>2002</v>
      </c>
      <c r="B17" s="73">
        <v>382</v>
      </c>
      <c r="C17" s="74">
        <v>248</v>
      </c>
      <c r="D17" s="74">
        <v>98</v>
      </c>
      <c r="E17" s="74">
        <v>309</v>
      </c>
      <c r="F17" s="74">
        <v>11</v>
      </c>
      <c r="G17" s="74">
        <v>55</v>
      </c>
      <c r="H17" s="74">
        <v>339</v>
      </c>
      <c r="I17" s="74">
        <v>245</v>
      </c>
      <c r="J17" s="74">
        <v>214</v>
      </c>
      <c r="K17" s="74">
        <v>31</v>
      </c>
      <c r="L17" s="74">
        <v>20</v>
      </c>
      <c r="M17" s="74">
        <v>13</v>
      </c>
      <c r="N17" s="74">
        <v>156</v>
      </c>
    </row>
    <row r="18" spans="1:18" ht="15" x14ac:dyDescent="0.2">
      <c r="A18" s="72">
        <v>2003</v>
      </c>
      <c r="B18" s="73">
        <v>317</v>
      </c>
      <c r="C18" s="74">
        <v>175</v>
      </c>
      <c r="D18" s="74">
        <v>87</v>
      </c>
      <c r="E18" s="74">
        <v>239</v>
      </c>
      <c r="F18" s="74">
        <v>18</v>
      </c>
      <c r="G18" s="74">
        <v>51</v>
      </c>
      <c r="H18" s="74">
        <v>285</v>
      </c>
      <c r="I18" s="74">
        <v>186</v>
      </c>
      <c r="J18" s="74">
        <v>153</v>
      </c>
      <c r="K18" s="74">
        <v>29</v>
      </c>
      <c r="L18" s="74">
        <v>14</v>
      </c>
      <c r="M18" s="74">
        <v>10</v>
      </c>
      <c r="N18" s="74">
        <v>128</v>
      </c>
    </row>
    <row r="19" spans="1:18" ht="15" x14ac:dyDescent="0.2">
      <c r="A19" s="72">
        <v>2004</v>
      </c>
      <c r="B19" s="73">
        <v>356</v>
      </c>
      <c r="C19" s="74">
        <v>225</v>
      </c>
      <c r="D19" s="74">
        <v>80</v>
      </c>
      <c r="E19" s="74">
        <v>275</v>
      </c>
      <c r="F19" s="74">
        <v>25</v>
      </c>
      <c r="G19" s="74">
        <v>41</v>
      </c>
      <c r="H19" s="74">
        <v>324</v>
      </c>
      <c r="I19" s="74">
        <v>140</v>
      </c>
      <c r="J19" s="74">
        <v>113</v>
      </c>
      <c r="K19" s="74">
        <v>38</v>
      </c>
      <c r="L19" s="74">
        <v>17</v>
      </c>
      <c r="M19" s="74">
        <v>10</v>
      </c>
      <c r="N19" s="74">
        <v>116</v>
      </c>
    </row>
    <row r="20" spans="1:18" ht="15" x14ac:dyDescent="0.2">
      <c r="A20" s="72">
        <v>2005</v>
      </c>
      <c r="B20" s="73">
        <v>336</v>
      </c>
      <c r="C20" s="74">
        <v>194</v>
      </c>
      <c r="D20" s="74">
        <v>72</v>
      </c>
      <c r="E20" s="74">
        <v>246</v>
      </c>
      <c r="F20" s="74">
        <v>12</v>
      </c>
      <c r="G20" s="74">
        <v>49</v>
      </c>
      <c r="H20" s="74">
        <v>288</v>
      </c>
      <c r="I20" s="74">
        <v>110</v>
      </c>
      <c r="J20" s="74">
        <v>90</v>
      </c>
      <c r="K20" s="74">
        <v>44</v>
      </c>
      <c r="L20" s="74">
        <v>10</v>
      </c>
      <c r="M20" s="74">
        <v>11</v>
      </c>
      <c r="N20" s="74">
        <v>114</v>
      </c>
    </row>
    <row r="21" spans="1:18" ht="15" x14ac:dyDescent="0.2">
      <c r="A21" s="72">
        <v>2006</v>
      </c>
      <c r="B21" s="73">
        <v>421</v>
      </c>
      <c r="C21" s="74">
        <v>260</v>
      </c>
      <c r="D21" s="74">
        <v>97</v>
      </c>
      <c r="E21" s="74">
        <v>328</v>
      </c>
      <c r="F21" s="74">
        <v>25</v>
      </c>
      <c r="G21" s="74">
        <v>42</v>
      </c>
      <c r="H21" s="74">
        <v>366</v>
      </c>
      <c r="I21" s="74">
        <v>94</v>
      </c>
      <c r="J21" s="74">
        <v>78</v>
      </c>
      <c r="K21" s="74">
        <v>33</v>
      </c>
      <c r="L21" s="74">
        <v>13</v>
      </c>
      <c r="M21" s="74">
        <v>11</v>
      </c>
      <c r="N21" s="74">
        <v>131</v>
      </c>
    </row>
    <row r="22" spans="1:18" ht="15" x14ac:dyDescent="0.2">
      <c r="A22" s="25">
        <v>2007</v>
      </c>
      <c r="B22" s="75">
        <v>455</v>
      </c>
      <c r="C22" s="74">
        <v>289</v>
      </c>
      <c r="D22" s="74">
        <v>114</v>
      </c>
      <c r="E22" s="74">
        <v>370</v>
      </c>
      <c r="F22" s="74">
        <v>15</v>
      </c>
      <c r="G22" s="74">
        <v>50</v>
      </c>
      <c r="H22" s="74">
        <v>409</v>
      </c>
      <c r="I22" s="74">
        <v>109</v>
      </c>
      <c r="J22" s="74">
        <v>79</v>
      </c>
      <c r="K22" s="74">
        <v>47</v>
      </c>
      <c r="L22" s="74">
        <v>11</v>
      </c>
      <c r="M22" s="74">
        <v>11</v>
      </c>
      <c r="N22" s="74">
        <v>157</v>
      </c>
    </row>
    <row r="23" spans="1:18" ht="15" x14ac:dyDescent="0.2">
      <c r="A23" s="25">
        <v>2008</v>
      </c>
      <c r="B23" s="75">
        <v>574</v>
      </c>
      <c r="C23" s="74">
        <v>324</v>
      </c>
      <c r="D23" s="74">
        <v>169</v>
      </c>
      <c r="E23" s="74">
        <v>445</v>
      </c>
      <c r="F23" s="74">
        <v>24</v>
      </c>
      <c r="G23" s="74">
        <v>67</v>
      </c>
      <c r="H23" s="74">
        <v>507</v>
      </c>
      <c r="I23" s="74">
        <v>149</v>
      </c>
      <c r="J23" s="74">
        <v>115</v>
      </c>
      <c r="K23" s="74">
        <v>36</v>
      </c>
      <c r="L23" s="74">
        <v>5</v>
      </c>
      <c r="M23" s="74">
        <v>11</v>
      </c>
      <c r="N23" s="74">
        <v>167</v>
      </c>
    </row>
    <row r="24" spans="1:18" ht="15" x14ac:dyDescent="0.2">
      <c r="A24" s="72">
        <v>2009</v>
      </c>
      <c r="B24" s="75">
        <v>545</v>
      </c>
      <c r="C24" s="74">
        <v>322</v>
      </c>
      <c r="D24" s="74">
        <v>173</v>
      </c>
      <c r="E24" s="74">
        <v>432</v>
      </c>
      <c r="F24" s="74">
        <v>33</v>
      </c>
      <c r="G24" s="74">
        <v>64</v>
      </c>
      <c r="H24" s="74">
        <v>498</v>
      </c>
      <c r="I24" s="74">
        <v>154</v>
      </c>
      <c r="J24" s="74">
        <v>116</v>
      </c>
      <c r="K24" s="74">
        <v>32</v>
      </c>
      <c r="L24" s="74">
        <v>2</v>
      </c>
      <c r="M24" s="74">
        <v>6</v>
      </c>
      <c r="N24" s="74">
        <v>165</v>
      </c>
    </row>
    <row r="25" spans="1:18" ht="15" x14ac:dyDescent="0.2">
      <c r="A25" s="72">
        <v>2010</v>
      </c>
      <c r="B25" s="75">
        <v>485</v>
      </c>
      <c r="C25" s="76">
        <v>254</v>
      </c>
      <c r="D25" s="76">
        <v>174</v>
      </c>
      <c r="E25" s="76">
        <v>395</v>
      </c>
      <c r="F25" s="76">
        <v>11</v>
      </c>
      <c r="G25" s="76">
        <v>58</v>
      </c>
      <c r="H25" s="76">
        <v>442</v>
      </c>
      <c r="I25" s="76">
        <v>122</v>
      </c>
      <c r="J25" s="76">
        <v>93</v>
      </c>
      <c r="K25" s="76">
        <v>33</v>
      </c>
      <c r="L25" s="76">
        <v>0</v>
      </c>
      <c r="M25" s="76">
        <v>3</v>
      </c>
      <c r="N25" s="76">
        <v>127</v>
      </c>
    </row>
    <row r="26" spans="1:18" ht="15" x14ac:dyDescent="0.2">
      <c r="A26" s="72">
        <v>2011</v>
      </c>
      <c r="B26" s="75">
        <v>584</v>
      </c>
      <c r="C26" s="76">
        <v>206</v>
      </c>
      <c r="D26" s="76">
        <v>275</v>
      </c>
      <c r="E26" s="76">
        <v>430</v>
      </c>
      <c r="F26" s="76">
        <v>32</v>
      </c>
      <c r="G26" s="76">
        <v>85</v>
      </c>
      <c r="H26" s="76">
        <v>524</v>
      </c>
      <c r="I26" s="76">
        <v>185</v>
      </c>
      <c r="J26" s="76">
        <v>123</v>
      </c>
      <c r="K26" s="76">
        <v>36</v>
      </c>
      <c r="L26" s="76">
        <v>8</v>
      </c>
      <c r="M26" s="76">
        <v>24</v>
      </c>
      <c r="N26" s="76">
        <v>129</v>
      </c>
    </row>
    <row r="27" spans="1:18" ht="15" x14ac:dyDescent="0.2">
      <c r="A27" s="72">
        <v>2012</v>
      </c>
      <c r="B27" s="75">
        <v>581</v>
      </c>
      <c r="C27" s="76">
        <v>221</v>
      </c>
      <c r="D27" s="76">
        <v>237</v>
      </c>
      <c r="E27" s="76">
        <v>399</v>
      </c>
      <c r="F27" s="76">
        <v>33</v>
      </c>
      <c r="G27" s="76">
        <v>84</v>
      </c>
      <c r="H27" s="76">
        <v>499</v>
      </c>
      <c r="I27" s="76">
        <v>196</v>
      </c>
      <c r="J27" s="76">
        <v>160</v>
      </c>
      <c r="K27" s="76">
        <v>31</v>
      </c>
      <c r="L27" s="76">
        <v>9</v>
      </c>
      <c r="M27" s="76">
        <v>18</v>
      </c>
      <c r="N27" s="76">
        <v>111</v>
      </c>
      <c r="O27" s="76"/>
      <c r="P27" s="76"/>
      <c r="Q27" s="76"/>
      <c r="R27" s="76"/>
    </row>
    <row r="28" spans="1:18" ht="15" x14ac:dyDescent="0.2">
      <c r="A28" s="72">
        <v>2013</v>
      </c>
      <c r="B28" s="75">
        <v>527</v>
      </c>
      <c r="C28" s="76">
        <v>221</v>
      </c>
      <c r="D28" s="76">
        <v>216</v>
      </c>
      <c r="E28" s="76">
        <v>383</v>
      </c>
      <c r="F28" s="76">
        <v>33</v>
      </c>
      <c r="G28" s="76">
        <v>81</v>
      </c>
      <c r="H28" s="76">
        <v>461</v>
      </c>
      <c r="I28" s="76">
        <v>149</v>
      </c>
      <c r="J28" s="76">
        <v>106</v>
      </c>
      <c r="K28" s="76">
        <v>45</v>
      </c>
      <c r="L28" s="76">
        <v>17</v>
      </c>
      <c r="M28" s="76">
        <v>27</v>
      </c>
      <c r="N28" s="76">
        <v>103</v>
      </c>
    </row>
    <row r="29" spans="1:18" ht="15" x14ac:dyDescent="0.2">
      <c r="A29" s="72">
        <v>2014</v>
      </c>
      <c r="B29" s="75">
        <v>614</v>
      </c>
      <c r="C29" s="76">
        <v>309</v>
      </c>
      <c r="D29" s="76">
        <v>214</v>
      </c>
      <c r="E29" s="76">
        <v>449</v>
      </c>
      <c r="F29" s="76">
        <v>38</v>
      </c>
      <c r="G29" s="76">
        <v>69</v>
      </c>
      <c r="H29" s="76">
        <v>536</v>
      </c>
      <c r="I29" s="76">
        <v>121</v>
      </c>
      <c r="J29" s="76">
        <v>84</v>
      </c>
      <c r="K29" s="76">
        <v>45</v>
      </c>
      <c r="L29" s="76">
        <v>14</v>
      </c>
      <c r="M29" s="76">
        <v>22</v>
      </c>
      <c r="N29" s="76">
        <v>106</v>
      </c>
    </row>
    <row r="30" spans="1:18" ht="15" x14ac:dyDescent="0.2">
      <c r="A30" s="72">
        <v>2015</v>
      </c>
      <c r="B30" s="75">
        <v>706</v>
      </c>
      <c r="C30" s="76">
        <v>345</v>
      </c>
      <c r="D30" s="76">
        <v>251</v>
      </c>
      <c r="E30" s="76">
        <v>493</v>
      </c>
      <c r="F30" s="76">
        <v>31</v>
      </c>
      <c r="G30" s="76">
        <v>94</v>
      </c>
      <c r="H30" s="76">
        <v>606</v>
      </c>
      <c r="I30" s="76">
        <v>191</v>
      </c>
      <c r="J30" s="76">
        <v>121</v>
      </c>
      <c r="K30" s="76">
        <v>93</v>
      </c>
      <c r="L30" s="76">
        <v>15</v>
      </c>
      <c r="M30" s="76">
        <v>17</v>
      </c>
      <c r="N30" s="76">
        <v>107</v>
      </c>
    </row>
    <row r="31" spans="1:18" ht="15" x14ac:dyDescent="0.2">
      <c r="A31" s="72">
        <v>2016</v>
      </c>
      <c r="B31" s="75">
        <v>867</v>
      </c>
      <c r="C31" s="75">
        <v>473</v>
      </c>
      <c r="D31" s="75">
        <v>362</v>
      </c>
      <c r="E31" s="75">
        <v>650</v>
      </c>
      <c r="F31" s="75">
        <v>43</v>
      </c>
      <c r="G31" s="75">
        <v>114</v>
      </c>
      <c r="H31" s="75">
        <v>765</v>
      </c>
      <c r="I31" s="75">
        <v>426</v>
      </c>
      <c r="J31" s="75">
        <v>154</v>
      </c>
      <c r="K31" s="75">
        <v>123</v>
      </c>
      <c r="L31" s="75">
        <v>28</v>
      </c>
      <c r="M31" s="75">
        <v>25</v>
      </c>
      <c r="N31" s="75">
        <v>112</v>
      </c>
    </row>
    <row r="32" spans="1:18" ht="15" x14ac:dyDescent="0.2">
      <c r="A32" s="77"/>
      <c r="B32" s="77"/>
      <c r="C32" s="76"/>
      <c r="D32" s="76"/>
      <c r="E32" s="76"/>
      <c r="F32" s="76"/>
      <c r="G32" s="76"/>
      <c r="H32" s="76"/>
      <c r="I32" s="76"/>
      <c r="J32" s="76"/>
      <c r="K32" s="76"/>
      <c r="L32" s="76"/>
      <c r="M32" s="76"/>
      <c r="N32" s="76"/>
    </row>
    <row r="33" spans="1:14" ht="15" x14ac:dyDescent="0.2">
      <c r="A33" s="269" t="s">
        <v>102</v>
      </c>
      <c r="B33" s="79"/>
      <c r="C33" s="74"/>
      <c r="D33" s="74"/>
      <c r="E33" s="74"/>
      <c r="F33" s="74"/>
      <c r="G33" s="74"/>
      <c r="H33" s="74"/>
      <c r="I33" s="74"/>
      <c r="J33" s="74"/>
      <c r="K33" s="74"/>
      <c r="L33" s="74"/>
      <c r="M33" s="74"/>
      <c r="N33" s="74"/>
    </row>
    <row r="34" spans="1:14" ht="15" x14ac:dyDescent="0.2">
      <c r="A34" s="198" t="s">
        <v>101</v>
      </c>
      <c r="B34" s="76">
        <f t="shared" ref="B34:N34" si="1">AVERAGE(B18:B22)</f>
        <v>377</v>
      </c>
      <c r="C34" s="76">
        <f t="shared" si="1"/>
        <v>228.6</v>
      </c>
      <c r="D34" s="76">
        <f t="shared" si="1"/>
        <v>90</v>
      </c>
      <c r="E34" s="76">
        <f t="shared" si="1"/>
        <v>291.60000000000002</v>
      </c>
      <c r="F34" s="76">
        <f t="shared" si="1"/>
        <v>19</v>
      </c>
      <c r="G34" s="76">
        <f t="shared" si="1"/>
        <v>46.6</v>
      </c>
      <c r="H34" s="76">
        <f t="shared" si="1"/>
        <v>334.4</v>
      </c>
      <c r="I34" s="76">
        <f t="shared" si="1"/>
        <v>127.8</v>
      </c>
      <c r="J34" s="76">
        <f t="shared" si="1"/>
        <v>102.6</v>
      </c>
      <c r="K34" s="76">
        <f t="shared" si="1"/>
        <v>38.200000000000003</v>
      </c>
      <c r="L34" s="76">
        <f t="shared" si="1"/>
        <v>13</v>
      </c>
      <c r="M34" s="76">
        <f t="shared" si="1"/>
        <v>10.6</v>
      </c>
      <c r="N34" s="76">
        <f t="shared" si="1"/>
        <v>129.19999999999999</v>
      </c>
    </row>
    <row r="35" spans="1:14" ht="15" x14ac:dyDescent="0.2">
      <c r="A35" s="198" t="s">
        <v>295</v>
      </c>
      <c r="B35" s="76">
        <f>AVERAGE(B23:B27)</f>
        <v>553.79999999999995</v>
      </c>
      <c r="C35" s="76">
        <f>AVERAGE(C23:C27)</f>
        <v>265.39999999999998</v>
      </c>
      <c r="D35" s="76">
        <f t="shared" ref="D35:N35" si="2">AVERAGE(D23:D27)</f>
        <v>205.6</v>
      </c>
      <c r="E35" s="76">
        <f t="shared" si="2"/>
        <v>420.2</v>
      </c>
      <c r="F35" s="76">
        <f t="shared" si="2"/>
        <v>26.6</v>
      </c>
      <c r="G35" s="76">
        <f t="shared" si="2"/>
        <v>71.599999999999994</v>
      </c>
      <c r="H35" s="76">
        <f t="shared" si="2"/>
        <v>494</v>
      </c>
      <c r="I35" s="76">
        <f t="shared" si="2"/>
        <v>161.19999999999999</v>
      </c>
      <c r="J35" s="76">
        <f t="shared" si="2"/>
        <v>121.4</v>
      </c>
      <c r="K35" s="76">
        <f t="shared" si="2"/>
        <v>33.6</v>
      </c>
      <c r="L35" s="76">
        <f t="shared" si="2"/>
        <v>4.8</v>
      </c>
      <c r="M35" s="76">
        <f t="shared" si="2"/>
        <v>12.4</v>
      </c>
      <c r="N35" s="76">
        <f t="shared" si="2"/>
        <v>139.80000000000001</v>
      </c>
    </row>
    <row r="36" spans="1:14" ht="15" customHeight="1" x14ac:dyDescent="0.2">
      <c r="A36" s="198" t="s">
        <v>440</v>
      </c>
      <c r="B36" s="76">
        <f>AVERAGE(B27:B31)</f>
        <v>659</v>
      </c>
      <c r="C36" s="76">
        <f t="shared" ref="C36:N36" si="3">AVERAGE(C27:C31)</f>
        <v>313.8</v>
      </c>
      <c r="D36" s="76">
        <f t="shared" si="3"/>
        <v>256</v>
      </c>
      <c r="E36" s="76">
        <f t="shared" si="3"/>
        <v>474.8</v>
      </c>
      <c r="F36" s="76">
        <f t="shared" si="3"/>
        <v>35.6</v>
      </c>
      <c r="G36" s="76">
        <f t="shared" si="3"/>
        <v>88.4</v>
      </c>
      <c r="H36" s="76">
        <f t="shared" si="3"/>
        <v>573.4</v>
      </c>
      <c r="I36" s="76">
        <f t="shared" si="3"/>
        <v>216.6</v>
      </c>
      <c r="J36" s="76">
        <f t="shared" si="3"/>
        <v>125</v>
      </c>
      <c r="K36" s="76">
        <f t="shared" si="3"/>
        <v>67.400000000000006</v>
      </c>
      <c r="L36" s="76">
        <f t="shared" si="3"/>
        <v>16.600000000000001</v>
      </c>
      <c r="M36" s="76">
        <f t="shared" si="3"/>
        <v>21.8</v>
      </c>
      <c r="N36" s="76">
        <f t="shared" si="3"/>
        <v>107.8</v>
      </c>
    </row>
    <row r="37" spans="1:14" ht="6.75" customHeight="1" x14ac:dyDescent="0.2">
      <c r="A37" s="20"/>
      <c r="B37" s="20"/>
      <c r="C37" s="20"/>
      <c r="D37" s="20"/>
      <c r="E37" s="20"/>
      <c r="F37" s="20"/>
      <c r="G37" s="20"/>
      <c r="H37" s="20"/>
      <c r="I37" s="20"/>
      <c r="J37" s="20"/>
      <c r="K37" s="20"/>
      <c r="L37" s="20"/>
      <c r="M37" s="20"/>
      <c r="N37" s="20"/>
    </row>
    <row r="38" spans="1:14" ht="11.25" customHeight="1" x14ac:dyDescent="0.2">
      <c r="A38" s="80"/>
      <c r="B38" s="80"/>
      <c r="C38" s="80"/>
      <c r="D38" s="80"/>
      <c r="E38" s="80"/>
      <c r="F38" s="80"/>
      <c r="G38" s="80"/>
      <c r="H38" s="80"/>
      <c r="I38" s="80"/>
      <c r="J38" s="80"/>
      <c r="K38" s="80"/>
      <c r="L38" s="80"/>
      <c r="M38" s="80"/>
      <c r="N38" s="80"/>
    </row>
    <row r="39" spans="1:14" ht="14.25" customHeight="1" x14ac:dyDescent="0.2">
      <c r="A39" s="81" t="s">
        <v>202</v>
      </c>
      <c r="B39" s="80"/>
      <c r="C39" s="80"/>
      <c r="D39" s="80"/>
      <c r="E39" s="80"/>
      <c r="F39" s="80"/>
      <c r="G39" s="80"/>
      <c r="H39" s="80"/>
      <c r="I39" s="80"/>
      <c r="J39" s="80"/>
      <c r="K39" s="80"/>
      <c r="L39" s="80"/>
      <c r="M39" s="80"/>
      <c r="N39" s="80"/>
    </row>
    <row r="40" spans="1:14" s="82" customFormat="1" ht="10.5" customHeight="1" x14ac:dyDescent="0.2">
      <c r="A40" s="890" t="s">
        <v>999</v>
      </c>
      <c r="B40" s="890"/>
      <c r="C40" s="890"/>
      <c r="D40" s="890"/>
      <c r="E40" s="890"/>
      <c r="F40" s="890"/>
      <c r="G40" s="890"/>
      <c r="H40" s="890"/>
      <c r="I40" s="890"/>
      <c r="J40" s="890"/>
      <c r="K40" s="890"/>
      <c r="L40" s="890"/>
      <c r="M40" s="890"/>
      <c r="N40" s="890"/>
    </row>
    <row r="41" spans="1:14" s="82" customFormat="1" ht="10.5" customHeight="1" x14ac:dyDescent="0.2">
      <c r="A41" s="890"/>
      <c r="B41" s="890"/>
      <c r="C41" s="890"/>
      <c r="D41" s="890"/>
      <c r="E41" s="890"/>
      <c r="F41" s="890"/>
      <c r="G41" s="890"/>
      <c r="H41" s="890"/>
      <c r="I41" s="890"/>
      <c r="J41" s="890"/>
      <c r="K41" s="890"/>
      <c r="L41" s="890"/>
      <c r="M41" s="890"/>
      <c r="N41" s="890"/>
    </row>
    <row r="42" spans="1:14" s="82" customFormat="1" ht="10.5" customHeight="1" x14ac:dyDescent="0.2">
      <c r="A42" s="890"/>
      <c r="B42" s="890"/>
      <c r="C42" s="890"/>
      <c r="D42" s="890"/>
      <c r="E42" s="890"/>
      <c r="F42" s="890"/>
      <c r="G42" s="890"/>
      <c r="H42" s="890"/>
      <c r="I42" s="890"/>
      <c r="J42" s="890"/>
      <c r="K42" s="890"/>
      <c r="L42" s="890"/>
      <c r="M42" s="890"/>
      <c r="N42" s="890"/>
    </row>
    <row r="43" spans="1:14" s="82" customFormat="1" ht="10.5" customHeight="1" x14ac:dyDescent="0.2">
      <c r="A43" s="890"/>
      <c r="B43" s="890"/>
      <c r="C43" s="890"/>
      <c r="D43" s="890"/>
      <c r="E43" s="890"/>
      <c r="F43" s="890"/>
      <c r="G43" s="890"/>
      <c r="H43" s="890"/>
      <c r="I43" s="890"/>
      <c r="J43" s="890"/>
      <c r="K43" s="890"/>
      <c r="L43" s="890"/>
      <c r="M43" s="890"/>
      <c r="N43" s="890"/>
    </row>
    <row r="44" spans="1:14" s="82" customFormat="1" ht="10.5" customHeight="1" x14ac:dyDescent="0.2">
      <c r="A44" s="890"/>
      <c r="B44" s="890"/>
      <c r="C44" s="890"/>
      <c r="D44" s="890"/>
      <c r="E44" s="890"/>
      <c r="F44" s="890"/>
      <c r="G44" s="890"/>
      <c r="H44" s="890"/>
      <c r="I44" s="890"/>
      <c r="J44" s="890"/>
      <c r="K44" s="890"/>
      <c r="L44" s="890"/>
      <c r="M44" s="890"/>
      <c r="N44" s="890"/>
    </row>
    <row r="45" spans="1:14" s="82" customFormat="1" ht="16.5" customHeight="1" x14ac:dyDescent="0.2">
      <c r="A45" s="890"/>
      <c r="B45" s="890"/>
      <c r="C45" s="890"/>
      <c r="D45" s="890"/>
      <c r="E45" s="890"/>
      <c r="F45" s="890"/>
      <c r="G45" s="890"/>
      <c r="H45" s="890"/>
      <c r="I45" s="890"/>
      <c r="J45" s="890"/>
      <c r="K45" s="890"/>
      <c r="L45" s="890"/>
      <c r="M45" s="890"/>
      <c r="N45" s="890"/>
    </row>
    <row r="46" spans="1:14" s="82" customFormat="1" ht="10.5" customHeight="1" x14ac:dyDescent="0.2">
      <c r="A46" s="1128" t="s">
        <v>203</v>
      </c>
      <c r="B46" s="874"/>
      <c r="C46" s="874"/>
      <c r="D46" s="874"/>
      <c r="E46" s="874"/>
      <c r="F46" s="874"/>
      <c r="G46" s="874"/>
      <c r="H46" s="874"/>
      <c r="I46" s="874"/>
      <c r="J46" s="874"/>
      <c r="K46" s="874"/>
      <c r="L46" s="874"/>
      <c r="M46" s="874"/>
      <c r="N46" s="874"/>
    </row>
    <row r="47" spans="1:14" ht="10.5" customHeight="1" x14ac:dyDescent="0.2"/>
    <row r="48" spans="1:14" ht="10.5" customHeight="1" x14ac:dyDescent="0.2">
      <c r="A48" s="863" t="s">
        <v>433</v>
      </c>
      <c r="B48" s="864"/>
    </row>
  </sheetData>
  <mergeCells count="20">
    <mergeCell ref="G3:G6"/>
    <mergeCell ref="H3:H6"/>
    <mergeCell ref="I3:J3"/>
    <mergeCell ref="A40:N45"/>
    <mergeCell ref="A48:B48"/>
    <mergeCell ref="A3:A6"/>
    <mergeCell ref="A46:N46"/>
    <mergeCell ref="P1:R1"/>
    <mergeCell ref="A1:N1"/>
    <mergeCell ref="B3:B6"/>
    <mergeCell ref="M3:M6"/>
    <mergeCell ref="C3:C6"/>
    <mergeCell ref="N3:N6"/>
    <mergeCell ref="K3:K6"/>
    <mergeCell ref="L3:L6"/>
    <mergeCell ref="D3:D6"/>
    <mergeCell ref="I4:I6"/>
    <mergeCell ref="J5:J6"/>
    <mergeCell ref="E3:E6"/>
    <mergeCell ref="F3:F6"/>
  </mergeCells>
  <phoneticPr fontId="19" type="noConversion"/>
  <hyperlinks>
    <hyperlink ref="P1:R1" location="Contents!A1" display="Back to contents"/>
  </hyperlinks>
  <printOptions horizontalCentered="1"/>
  <pageMargins left="0.39370078740157483" right="0.39370078740157483" top="0.78740157480314965" bottom="0.78740157480314965" header="0.39370078740157483" footer="0"/>
  <pageSetup paperSize="9" scale="75" orientation="landscape" r:id="rId1"/>
  <headerFooter alignWithMargins="0"/>
  <ignoredErrors>
    <ignoredError sqref="I8:J8 I34:J34 B35 I35:J35 C35:D35 B34:D34 B8:D8 K8:N8 K34:N34 K35:N35 E34:H35 B9:N9 B36:N36"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4"/>
  <sheetViews>
    <sheetView showGridLines="0" topLeftCell="A28" workbookViewId="0">
      <selection sqref="A1:N1"/>
    </sheetView>
  </sheetViews>
  <sheetFormatPr defaultRowHeight="15" x14ac:dyDescent="0.2"/>
  <cols>
    <col min="1" max="1" width="22.83203125" style="83" customWidth="1"/>
    <col min="2" max="2" width="10.83203125" style="83" customWidth="1"/>
    <col min="3" max="3" width="2.5" style="83" customWidth="1"/>
    <col min="4" max="4" width="8.6640625" style="83" customWidth="1"/>
    <col min="5" max="5" width="9.1640625" style="83" customWidth="1"/>
    <col min="6" max="6" width="2.5" style="83" customWidth="1"/>
    <col min="7" max="8" width="8.5" style="83" customWidth="1"/>
    <col min="9" max="10" width="7.83203125" style="83" customWidth="1"/>
    <col min="11" max="11" width="9.5" style="83" customWidth="1"/>
    <col min="12" max="12" width="7.83203125" style="83" customWidth="1"/>
    <col min="13" max="13" width="8.5" style="83" customWidth="1"/>
    <col min="14" max="14" width="2" style="83" customWidth="1"/>
    <col min="15" max="17" width="10.83203125" style="83" customWidth="1"/>
    <col min="18" max="18" width="3.1640625" style="83" customWidth="1"/>
    <col min="19" max="16384" width="9.33203125" style="83"/>
  </cols>
  <sheetData>
    <row r="1" spans="1:25" ht="18" customHeight="1" x14ac:dyDescent="0.2">
      <c r="A1" s="853" t="s">
        <v>441</v>
      </c>
      <c r="B1" s="853"/>
      <c r="C1" s="853"/>
      <c r="D1" s="853"/>
      <c r="E1" s="853"/>
      <c r="F1" s="853"/>
      <c r="G1" s="853"/>
      <c r="H1" s="853"/>
      <c r="I1" s="853"/>
      <c r="J1" s="853"/>
      <c r="K1" s="853"/>
      <c r="L1" s="853"/>
      <c r="M1" s="853"/>
      <c r="N1" s="853"/>
      <c r="O1" s="853"/>
      <c r="P1" s="853"/>
      <c r="Q1" s="853"/>
      <c r="S1" s="852" t="s">
        <v>350</v>
      </c>
      <c r="T1" s="852"/>
      <c r="U1" s="852"/>
    </row>
    <row r="2" spans="1:25" x14ac:dyDescent="0.2">
      <c r="A2" s="14"/>
      <c r="B2" s="14"/>
      <c r="C2" s="14"/>
      <c r="D2" s="14"/>
      <c r="E2" s="14"/>
      <c r="F2" s="14"/>
      <c r="G2" s="14"/>
      <c r="H2" s="14"/>
      <c r="I2" s="14"/>
      <c r="J2" s="14"/>
      <c r="K2" s="14"/>
      <c r="L2" s="14"/>
      <c r="M2" s="2"/>
      <c r="N2" s="2"/>
      <c r="O2" s="2"/>
      <c r="P2" s="2"/>
      <c r="Q2" s="2"/>
    </row>
    <row r="3" spans="1:25" ht="21" customHeight="1" x14ac:dyDescent="0.2">
      <c r="A3" s="857" t="s">
        <v>18</v>
      </c>
      <c r="B3" s="860" t="s">
        <v>192</v>
      </c>
      <c r="C3" s="328"/>
      <c r="D3" s="901" t="s">
        <v>87</v>
      </c>
      <c r="E3" s="901"/>
      <c r="F3" s="333"/>
      <c r="G3" s="901" t="s">
        <v>213</v>
      </c>
      <c r="H3" s="901"/>
      <c r="I3" s="901"/>
      <c r="J3" s="901"/>
      <c r="K3" s="901"/>
      <c r="L3" s="901"/>
      <c r="M3" s="901"/>
      <c r="N3" s="333"/>
      <c r="O3" s="901" t="s">
        <v>89</v>
      </c>
      <c r="P3" s="901"/>
      <c r="Q3" s="901"/>
    </row>
    <row r="4" spans="1:25" ht="15" customHeight="1" x14ac:dyDescent="0.2">
      <c r="A4" s="858"/>
      <c r="B4" s="900"/>
      <c r="C4" s="329"/>
      <c r="D4" s="857" t="s">
        <v>86</v>
      </c>
      <c r="E4" s="857" t="s">
        <v>205</v>
      </c>
      <c r="F4" s="329"/>
      <c r="G4" s="894" t="s">
        <v>377</v>
      </c>
      <c r="H4" s="894" t="s">
        <v>378</v>
      </c>
      <c r="I4" s="898" t="s">
        <v>207</v>
      </c>
      <c r="J4" s="860" t="s">
        <v>208</v>
      </c>
      <c r="K4" s="860" t="s">
        <v>209</v>
      </c>
      <c r="L4" s="887" t="s">
        <v>379</v>
      </c>
      <c r="M4" s="902" t="s">
        <v>380</v>
      </c>
      <c r="N4" s="331"/>
      <c r="O4" s="898" t="s">
        <v>211</v>
      </c>
      <c r="P4" s="898" t="s">
        <v>91</v>
      </c>
      <c r="Q4" s="898" t="s">
        <v>212</v>
      </c>
    </row>
    <row r="5" spans="1:25" ht="29.25" customHeight="1" x14ac:dyDescent="0.2">
      <c r="A5" s="859"/>
      <c r="B5" s="862"/>
      <c r="C5" s="330"/>
      <c r="D5" s="859"/>
      <c r="E5" s="859"/>
      <c r="F5" s="330"/>
      <c r="G5" s="895"/>
      <c r="H5" s="895"/>
      <c r="I5" s="899"/>
      <c r="J5" s="862"/>
      <c r="K5" s="862"/>
      <c r="L5" s="862"/>
      <c r="M5" s="899"/>
      <c r="N5" s="330"/>
      <c r="O5" s="899"/>
      <c r="P5" s="899"/>
      <c r="Q5" s="899"/>
    </row>
    <row r="6" spans="1:25" x14ac:dyDescent="0.2">
      <c r="A6" s="68" t="s">
        <v>102</v>
      </c>
      <c r="B6" s="84"/>
      <c r="C6" s="84"/>
      <c r="D6" s="84"/>
      <c r="E6" s="84"/>
      <c r="F6" s="84"/>
      <c r="G6" s="84"/>
      <c r="H6" s="84"/>
      <c r="I6" s="84"/>
      <c r="J6" s="84"/>
      <c r="K6" s="84"/>
      <c r="L6" s="84"/>
      <c r="M6" s="84"/>
      <c r="N6" s="84"/>
      <c r="O6" s="85"/>
      <c r="P6" s="85"/>
      <c r="Q6" s="85"/>
    </row>
    <row r="7" spans="1:25" x14ac:dyDescent="0.2">
      <c r="A7" s="24" t="s">
        <v>169</v>
      </c>
      <c r="B7" s="84">
        <f>AVERAGE(B10:B14)</f>
        <v>260</v>
      </c>
      <c r="C7" s="84"/>
      <c r="D7" s="84">
        <f t="shared" ref="D7:K7" si="0">AVERAGE(D10:D14)</f>
        <v>206.8</v>
      </c>
      <c r="E7" s="84">
        <f t="shared" si="0"/>
        <v>53.2</v>
      </c>
      <c r="F7" s="84"/>
      <c r="G7" s="891">
        <v>83</v>
      </c>
      <c r="H7" s="891"/>
      <c r="I7" s="84">
        <f t="shared" si="0"/>
        <v>107.8</v>
      </c>
      <c r="J7" s="84">
        <f t="shared" si="0"/>
        <v>46.2</v>
      </c>
      <c r="K7" s="84">
        <f t="shared" si="0"/>
        <v>12.4</v>
      </c>
      <c r="L7" s="891">
        <v>10</v>
      </c>
      <c r="M7" s="891"/>
      <c r="N7" s="84"/>
      <c r="O7" s="511" t="s">
        <v>83</v>
      </c>
      <c r="P7" s="511" t="s">
        <v>83</v>
      </c>
      <c r="Q7" s="511" t="s">
        <v>83</v>
      </c>
    </row>
    <row r="8" spans="1:25" x14ac:dyDescent="0.2">
      <c r="A8" s="198" t="s">
        <v>435</v>
      </c>
      <c r="B8" s="583">
        <f>AVERAGE(B16:B20)</f>
        <v>362.4</v>
      </c>
      <c r="C8" s="583"/>
      <c r="D8" s="583">
        <f t="shared" ref="D8:M8" si="1">AVERAGE(D16:D20)</f>
        <v>291.8</v>
      </c>
      <c r="E8" s="583">
        <f t="shared" si="1"/>
        <v>70.599999999999994</v>
      </c>
      <c r="F8" s="583"/>
      <c r="G8" s="583">
        <f t="shared" si="1"/>
        <v>0.2</v>
      </c>
      <c r="H8" s="583">
        <f t="shared" si="1"/>
        <v>75</v>
      </c>
      <c r="I8" s="583">
        <f t="shared" si="1"/>
        <v>134.4</v>
      </c>
      <c r="J8" s="583">
        <f t="shared" si="1"/>
        <v>103.6</v>
      </c>
      <c r="K8" s="583">
        <f t="shared" si="1"/>
        <v>34.6</v>
      </c>
      <c r="L8" s="583">
        <f t="shared" si="1"/>
        <v>9.1999999999999993</v>
      </c>
      <c r="M8" s="583">
        <f t="shared" si="1"/>
        <v>5.6</v>
      </c>
      <c r="N8" s="84"/>
      <c r="O8" s="511" t="s">
        <v>83</v>
      </c>
      <c r="P8" s="511" t="s">
        <v>83</v>
      </c>
      <c r="Q8" s="511" t="s">
        <v>83</v>
      </c>
    </row>
    <row r="9" spans="1:25" x14ac:dyDescent="0.2">
      <c r="A9" s="57"/>
      <c r="B9" s="84"/>
      <c r="C9" s="84"/>
      <c r="D9" s="84"/>
      <c r="E9" s="84"/>
      <c r="F9" s="84"/>
      <c r="G9" s="84"/>
      <c r="H9" s="84"/>
      <c r="I9" s="84"/>
      <c r="J9" s="84"/>
      <c r="K9" s="84"/>
      <c r="L9" s="84"/>
      <c r="M9" s="84"/>
      <c r="N9" s="84"/>
      <c r="O9" s="85"/>
      <c r="P9" s="85"/>
      <c r="Q9" s="85"/>
    </row>
    <row r="10" spans="1:25" ht="14.25" customHeight="1" x14ac:dyDescent="0.2">
      <c r="A10" s="86">
        <v>1996</v>
      </c>
      <c r="B10" s="87">
        <v>244</v>
      </c>
      <c r="C10" s="88"/>
      <c r="D10" s="87">
        <v>185</v>
      </c>
      <c r="E10" s="87">
        <v>59</v>
      </c>
      <c r="F10" s="89"/>
      <c r="G10" s="892">
        <v>86</v>
      </c>
      <c r="H10" s="892"/>
      <c r="I10" s="87">
        <v>103</v>
      </c>
      <c r="J10" s="87">
        <v>32</v>
      </c>
      <c r="K10" s="87">
        <v>13</v>
      </c>
      <c r="L10" s="892">
        <v>10</v>
      </c>
      <c r="M10" s="892"/>
      <c r="N10" s="90"/>
      <c r="O10" s="87">
        <v>22</v>
      </c>
      <c r="P10" s="87">
        <v>28</v>
      </c>
      <c r="Q10" s="87">
        <v>34</v>
      </c>
    </row>
    <row r="11" spans="1:25" ht="14.25" customHeight="1" x14ac:dyDescent="0.2">
      <c r="A11" s="86">
        <v>1997</v>
      </c>
      <c r="B11" s="87">
        <v>224</v>
      </c>
      <c r="C11" s="88"/>
      <c r="D11" s="87">
        <v>179</v>
      </c>
      <c r="E11" s="87">
        <v>45</v>
      </c>
      <c r="F11" s="89"/>
      <c r="G11" s="892">
        <v>76</v>
      </c>
      <c r="H11" s="892"/>
      <c r="I11" s="87">
        <v>89</v>
      </c>
      <c r="J11" s="87">
        <v>31</v>
      </c>
      <c r="K11" s="87">
        <v>14</v>
      </c>
      <c r="L11" s="892">
        <v>14</v>
      </c>
      <c r="M11" s="892"/>
      <c r="N11" s="90"/>
      <c r="O11" s="87">
        <v>23</v>
      </c>
      <c r="P11" s="87">
        <v>29</v>
      </c>
      <c r="Q11" s="87">
        <v>35</v>
      </c>
    </row>
    <row r="12" spans="1:25" ht="14.25" customHeight="1" x14ac:dyDescent="0.2">
      <c r="A12" s="86">
        <v>1998</v>
      </c>
      <c r="B12" s="87">
        <v>249</v>
      </c>
      <c r="C12" s="88"/>
      <c r="D12" s="87">
        <v>194</v>
      </c>
      <c r="E12" s="87">
        <v>55</v>
      </c>
      <c r="F12" s="89"/>
      <c r="G12" s="892">
        <v>88</v>
      </c>
      <c r="H12" s="892"/>
      <c r="I12" s="87">
        <v>103</v>
      </c>
      <c r="J12" s="87">
        <v>37</v>
      </c>
      <c r="K12" s="87">
        <v>9</v>
      </c>
      <c r="L12" s="892">
        <v>12</v>
      </c>
      <c r="M12" s="892"/>
      <c r="N12" s="90"/>
      <c r="O12" s="87">
        <v>23</v>
      </c>
      <c r="P12" s="87">
        <v>27</v>
      </c>
      <c r="Q12" s="87">
        <v>34</v>
      </c>
    </row>
    <row r="13" spans="1:25" ht="14.25" customHeight="1" x14ac:dyDescent="0.2">
      <c r="A13" s="86">
        <v>1999</v>
      </c>
      <c r="B13" s="87">
        <v>291</v>
      </c>
      <c r="C13" s="88"/>
      <c r="D13" s="87">
        <v>237</v>
      </c>
      <c r="E13" s="87">
        <v>54</v>
      </c>
      <c r="F13" s="89"/>
      <c r="G13" s="893">
        <v>94</v>
      </c>
      <c r="H13" s="893"/>
      <c r="I13" s="87">
        <v>118</v>
      </c>
      <c r="J13" s="87">
        <v>62</v>
      </c>
      <c r="K13" s="87">
        <v>10</v>
      </c>
      <c r="L13" s="893">
        <v>7</v>
      </c>
      <c r="M13" s="893"/>
      <c r="N13" s="90"/>
      <c r="O13" s="87">
        <v>23</v>
      </c>
      <c r="P13" s="87">
        <v>28</v>
      </c>
      <c r="Q13" s="87">
        <v>35</v>
      </c>
    </row>
    <row r="14" spans="1:25" ht="14.25" customHeight="1" x14ac:dyDescent="0.2">
      <c r="A14" s="86">
        <v>2000</v>
      </c>
      <c r="B14" s="87">
        <v>292</v>
      </c>
      <c r="C14" s="88"/>
      <c r="D14" s="87">
        <v>239</v>
      </c>
      <c r="E14" s="87">
        <v>53</v>
      </c>
      <c r="F14" s="89"/>
      <c r="G14" s="87">
        <v>0</v>
      </c>
      <c r="H14" s="87">
        <v>73</v>
      </c>
      <c r="I14" s="87">
        <v>126</v>
      </c>
      <c r="J14" s="87">
        <v>69</v>
      </c>
      <c r="K14" s="87">
        <v>16</v>
      </c>
      <c r="L14" s="87">
        <v>3</v>
      </c>
      <c r="M14" s="87">
        <v>5</v>
      </c>
      <c r="N14" s="90"/>
      <c r="O14" s="87">
        <v>25</v>
      </c>
      <c r="P14" s="87">
        <v>30</v>
      </c>
      <c r="Q14" s="87">
        <v>36</v>
      </c>
      <c r="S14" s="30"/>
      <c r="T14" s="30"/>
      <c r="U14" s="30"/>
      <c r="W14" s="91"/>
      <c r="X14" s="91"/>
      <c r="Y14" s="91"/>
    </row>
    <row r="15" spans="1:25" ht="14.25" customHeight="1" x14ac:dyDescent="0.2">
      <c r="A15" s="86">
        <v>2001</v>
      </c>
      <c r="B15" s="87">
        <v>332</v>
      </c>
      <c r="C15" s="88"/>
      <c r="D15" s="87">
        <v>267</v>
      </c>
      <c r="E15" s="87">
        <v>65</v>
      </c>
      <c r="F15" s="89"/>
      <c r="G15" s="87">
        <v>1</v>
      </c>
      <c r="H15" s="87">
        <v>79</v>
      </c>
      <c r="I15" s="87">
        <v>140</v>
      </c>
      <c r="J15" s="87">
        <v>70</v>
      </c>
      <c r="K15" s="87">
        <v>31</v>
      </c>
      <c r="L15" s="87">
        <v>8</v>
      </c>
      <c r="M15" s="87">
        <v>4</v>
      </c>
      <c r="N15" s="90"/>
      <c r="O15" s="87">
        <v>25</v>
      </c>
      <c r="P15" s="87">
        <v>31</v>
      </c>
      <c r="Q15" s="87">
        <v>38</v>
      </c>
      <c r="S15" s="31"/>
      <c r="T15" s="31"/>
      <c r="U15" s="31"/>
      <c r="W15" s="91"/>
      <c r="X15" s="91"/>
      <c r="Y15" s="91"/>
    </row>
    <row r="16" spans="1:25" ht="14.25" customHeight="1" x14ac:dyDescent="0.2">
      <c r="A16" s="86">
        <v>2002</v>
      </c>
      <c r="B16" s="87">
        <v>382</v>
      </c>
      <c r="C16" s="88"/>
      <c r="D16" s="87">
        <v>321</v>
      </c>
      <c r="E16" s="87">
        <v>61</v>
      </c>
      <c r="F16" s="89"/>
      <c r="G16" s="87">
        <v>0</v>
      </c>
      <c r="H16" s="87">
        <v>100</v>
      </c>
      <c r="I16" s="87">
        <v>153</v>
      </c>
      <c r="J16" s="87">
        <v>92</v>
      </c>
      <c r="K16" s="87">
        <v>27</v>
      </c>
      <c r="L16" s="87">
        <v>7</v>
      </c>
      <c r="M16" s="87">
        <v>3</v>
      </c>
      <c r="N16" s="90"/>
      <c r="O16" s="87">
        <v>24</v>
      </c>
      <c r="P16" s="87">
        <v>30</v>
      </c>
      <c r="Q16" s="87">
        <v>37</v>
      </c>
      <c r="S16" s="31"/>
      <c r="T16" s="31"/>
      <c r="U16" s="31"/>
      <c r="W16" s="91"/>
      <c r="X16" s="91"/>
      <c r="Y16" s="91"/>
    </row>
    <row r="17" spans="1:25" ht="14.25" customHeight="1" x14ac:dyDescent="0.2">
      <c r="A17" s="86">
        <v>2003</v>
      </c>
      <c r="B17" s="87">
        <v>317</v>
      </c>
      <c r="C17" s="88"/>
      <c r="D17" s="87">
        <v>256</v>
      </c>
      <c r="E17" s="87">
        <v>61</v>
      </c>
      <c r="F17" s="89"/>
      <c r="G17" s="87">
        <v>0</v>
      </c>
      <c r="H17" s="87">
        <v>78</v>
      </c>
      <c r="I17" s="87">
        <v>123</v>
      </c>
      <c r="J17" s="87">
        <v>81</v>
      </c>
      <c r="K17" s="87">
        <v>20</v>
      </c>
      <c r="L17" s="87">
        <v>11</v>
      </c>
      <c r="M17" s="87">
        <v>6</v>
      </c>
      <c r="N17" s="90"/>
      <c r="O17" s="87">
        <v>25</v>
      </c>
      <c r="P17" s="87">
        <v>31</v>
      </c>
      <c r="Q17" s="87">
        <v>37</v>
      </c>
      <c r="S17" s="31"/>
      <c r="T17" s="31"/>
      <c r="U17" s="31"/>
      <c r="W17" s="91"/>
      <c r="X17" s="91"/>
      <c r="Y17" s="91"/>
    </row>
    <row r="18" spans="1:25" ht="14.25" customHeight="1" x14ac:dyDescent="0.2">
      <c r="A18" s="86">
        <v>2004</v>
      </c>
      <c r="B18" s="87">
        <v>356</v>
      </c>
      <c r="C18" s="88"/>
      <c r="D18" s="87">
        <v>289</v>
      </c>
      <c r="E18" s="87">
        <v>67</v>
      </c>
      <c r="F18" s="89"/>
      <c r="G18" s="87">
        <v>0</v>
      </c>
      <c r="H18" s="87">
        <v>81</v>
      </c>
      <c r="I18" s="87">
        <v>138</v>
      </c>
      <c r="J18" s="87">
        <v>92</v>
      </c>
      <c r="K18" s="87">
        <v>35</v>
      </c>
      <c r="L18" s="87">
        <v>2</v>
      </c>
      <c r="M18" s="87">
        <v>8</v>
      </c>
      <c r="N18" s="90"/>
      <c r="O18" s="87">
        <v>25</v>
      </c>
      <c r="P18" s="87">
        <v>31</v>
      </c>
      <c r="Q18" s="87">
        <v>38</v>
      </c>
      <c r="S18" s="31"/>
      <c r="T18" s="31"/>
      <c r="U18" s="31"/>
      <c r="W18" s="91"/>
      <c r="X18" s="91"/>
      <c r="Y18" s="91"/>
    </row>
    <row r="19" spans="1:25" ht="14.25" customHeight="1" x14ac:dyDescent="0.2">
      <c r="A19" s="86">
        <v>2005</v>
      </c>
      <c r="B19" s="87">
        <v>336</v>
      </c>
      <c r="C19" s="88"/>
      <c r="D19" s="87">
        <v>259</v>
      </c>
      <c r="E19" s="87">
        <v>77</v>
      </c>
      <c r="F19" s="89"/>
      <c r="G19" s="87">
        <v>1</v>
      </c>
      <c r="H19" s="87">
        <v>47</v>
      </c>
      <c r="I19" s="87">
        <v>104</v>
      </c>
      <c r="J19" s="87">
        <v>126</v>
      </c>
      <c r="K19" s="87">
        <v>37</v>
      </c>
      <c r="L19" s="87">
        <v>11</v>
      </c>
      <c r="M19" s="87">
        <v>10</v>
      </c>
      <c r="N19" s="90"/>
      <c r="O19" s="87">
        <v>28</v>
      </c>
      <c r="P19" s="87">
        <v>36</v>
      </c>
      <c r="Q19" s="87">
        <v>41</v>
      </c>
      <c r="S19" s="31"/>
      <c r="T19" s="31"/>
      <c r="U19" s="31"/>
      <c r="W19" s="91"/>
      <c r="X19" s="91"/>
      <c r="Y19" s="91"/>
    </row>
    <row r="20" spans="1:25" ht="14.25" customHeight="1" x14ac:dyDescent="0.2">
      <c r="A20" s="86">
        <v>2006</v>
      </c>
      <c r="B20" s="87">
        <v>421</v>
      </c>
      <c r="C20" s="88"/>
      <c r="D20" s="87">
        <v>334</v>
      </c>
      <c r="E20" s="87">
        <v>87</v>
      </c>
      <c r="F20" s="89"/>
      <c r="G20" s="87">
        <v>0</v>
      </c>
      <c r="H20" s="87">
        <v>69</v>
      </c>
      <c r="I20" s="87">
        <v>154</v>
      </c>
      <c r="J20" s="87">
        <v>127</v>
      </c>
      <c r="K20" s="87">
        <v>54</v>
      </c>
      <c r="L20" s="87">
        <v>15</v>
      </c>
      <c r="M20" s="87">
        <v>1</v>
      </c>
      <c r="N20" s="90"/>
      <c r="O20" s="87">
        <v>27</v>
      </c>
      <c r="P20" s="87">
        <v>34</v>
      </c>
      <c r="Q20" s="87">
        <v>40</v>
      </c>
      <c r="S20" s="31"/>
      <c r="T20" s="31"/>
      <c r="U20" s="31"/>
      <c r="W20" s="91"/>
      <c r="X20" s="91"/>
      <c r="Y20" s="91"/>
    </row>
    <row r="21" spans="1:25" ht="14.25" customHeight="1" x14ac:dyDescent="0.2">
      <c r="A21" s="86">
        <v>2007</v>
      </c>
      <c r="B21" s="87">
        <v>455</v>
      </c>
      <c r="C21" s="92"/>
      <c r="D21" s="87">
        <v>393</v>
      </c>
      <c r="E21" s="87">
        <v>62</v>
      </c>
      <c r="F21" s="93"/>
      <c r="G21" s="87">
        <v>0</v>
      </c>
      <c r="H21" s="87">
        <v>94</v>
      </c>
      <c r="I21" s="87">
        <v>149</v>
      </c>
      <c r="J21" s="87">
        <v>149</v>
      </c>
      <c r="K21" s="87">
        <v>45</v>
      </c>
      <c r="L21" s="87">
        <v>11</v>
      </c>
      <c r="M21" s="87">
        <v>7</v>
      </c>
      <c r="N21" s="93"/>
      <c r="O21" s="87">
        <v>26</v>
      </c>
      <c r="P21" s="87">
        <v>34</v>
      </c>
      <c r="Q21" s="87">
        <v>41</v>
      </c>
      <c r="S21" s="31"/>
      <c r="T21" s="31"/>
      <c r="U21" s="31"/>
      <c r="W21" s="91"/>
      <c r="X21" s="91"/>
      <c r="Y21" s="91"/>
    </row>
    <row r="22" spans="1:25" ht="14.25" customHeight="1" x14ac:dyDescent="0.2">
      <c r="A22" s="86">
        <v>2008</v>
      </c>
      <c r="B22" s="87">
        <v>574</v>
      </c>
      <c r="C22" s="92"/>
      <c r="D22" s="87">
        <v>461</v>
      </c>
      <c r="E22" s="87">
        <v>113</v>
      </c>
      <c r="F22" s="93"/>
      <c r="G22" s="87">
        <v>0</v>
      </c>
      <c r="H22" s="87">
        <v>92</v>
      </c>
      <c r="I22" s="87">
        <v>211</v>
      </c>
      <c r="J22" s="87">
        <v>174</v>
      </c>
      <c r="K22" s="87">
        <v>71</v>
      </c>
      <c r="L22" s="87">
        <v>17</v>
      </c>
      <c r="M22" s="87">
        <v>9</v>
      </c>
      <c r="N22" s="93"/>
      <c r="O22" s="87">
        <v>27</v>
      </c>
      <c r="P22" s="87">
        <v>34</v>
      </c>
      <c r="Q22" s="87">
        <v>41</v>
      </c>
      <c r="S22" s="31"/>
      <c r="T22" s="31"/>
      <c r="U22" s="31"/>
      <c r="W22" s="91"/>
      <c r="X22" s="91"/>
      <c r="Y22" s="91"/>
    </row>
    <row r="23" spans="1:25" ht="14.25" customHeight="1" x14ac:dyDescent="0.2">
      <c r="A23" s="86">
        <v>2009</v>
      </c>
      <c r="B23" s="87">
        <v>545</v>
      </c>
      <c r="C23" s="87"/>
      <c r="D23" s="87">
        <v>413</v>
      </c>
      <c r="E23" s="87">
        <v>132</v>
      </c>
      <c r="F23" s="87"/>
      <c r="G23" s="87">
        <v>2</v>
      </c>
      <c r="H23" s="87">
        <v>69</v>
      </c>
      <c r="I23" s="87">
        <v>178</v>
      </c>
      <c r="J23" s="87">
        <v>189</v>
      </c>
      <c r="K23" s="87">
        <v>78</v>
      </c>
      <c r="L23" s="87">
        <v>20</v>
      </c>
      <c r="M23" s="87">
        <v>9</v>
      </c>
      <c r="N23" s="87"/>
      <c r="O23" s="87">
        <v>28</v>
      </c>
      <c r="P23" s="87">
        <v>35</v>
      </c>
      <c r="Q23" s="87">
        <v>43</v>
      </c>
    </row>
    <row r="24" spans="1:25" ht="14.25" customHeight="1" x14ac:dyDescent="0.2">
      <c r="A24" s="86">
        <v>2010</v>
      </c>
      <c r="B24" s="94">
        <v>485</v>
      </c>
      <c r="C24" s="94"/>
      <c r="D24" s="94">
        <v>363</v>
      </c>
      <c r="E24" s="94">
        <v>122</v>
      </c>
      <c r="F24" s="94"/>
      <c r="G24" s="94">
        <v>0</v>
      </c>
      <c r="H24" s="94">
        <v>65</v>
      </c>
      <c r="I24" s="94">
        <v>161</v>
      </c>
      <c r="J24" s="94">
        <v>158</v>
      </c>
      <c r="K24" s="94">
        <v>76</v>
      </c>
      <c r="L24" s="94">
        <v>20</v>
      </c>
      <c r="M24" s="94">
        <v>5</v>
      </c>
      <c r="N24" s="94"/>
      <c r="O24" s="94">
        <v>28</v>
      </c>
      <c r="P24" s="94">
        <v>35</v>
      </c>
      <c r="Q24" s="94">
        <v>43</v>
      </c>
    </row>
    <row r="25" spans="1:25" ht="14.25" customHeight="1" x14ac:dyDescent="0.2">
      <c r="A25" s="86">
        <v>2011</v>
      </c>
      <c r="B25" s="94">
        <v>584</v>
      </c>
      <c r="C25" s="94"/>
      <c r="D25" s="94">
        <v>429</v>
      </c>
      <c r="E25" s="94">
        <v>155</v>
      </c>
      <c r="F25" s="94"/>
      <c r="G25" s="94">
        <v>0</v>
      </c>
      <c r="H25" s="94">
        <v>58</v>
      </c>
      <c r="I25" s="94">
        <v>184</v>
      </c>
      <c r="J25" s="94">
        <v>212</v>
      </c>
      <c r="K25" s="94">
        <v>94</v>
      </c>
      <c r="L25" s="94">
        <v>26</v>
      </c>
      <c r="M25" s="94">
        <v>10</v>
      </c>
      <c r="N25" s="94"/>
      <c r="O25" s="94">
        <v>30</v>
      </c>
      <c r="P25" s="94">
        <v>37</v>
      </c>
      <c r="Q25" s="94">
        <v>43</v>
      </c>
    </row>
    <row r="26" spans="1:25" ht="14.25" customHeight="1" x14ac:dyDescent="0.2">
      <c r="A26" s="86">
        <v>2012</v>
      </c>
      <c r="B26" s="94">
        <v>581</v>
      </c>
      <c r="C26" s="94"/>
      <c r="D26" s="94">
        <v>416</v>
      </c>
      <c r="E26" s="94">
        <v>165</v>
      </c>
      <c r="F26" s="94"/>
      <c r="G26" s="94">
        <v>0</v>
      </c>
      <c r="H26" s="94">
        <v>46</v>
      </c>
      <c r="I26" s="94">
        <v>171</v>
      </c>
      <c r="J26" s="94">
        <v>199</v>
      </c>
      <c r="K26" s="94">
        <v>115</v>
      </c>
      <c r="L26" s="94">
        <v>34</v>
      </c>
      <c r="M26" s="94">
        <v>16</v>
      </c>
      <c r="N26" s="94"/>
      <c r="O26" s="94">
        <v>31</v>
      </c>
      <c r="P26" s="94">
        <v>38</v>
      </c>
      <c r="Q26" s="94">
        <v>46</v>
      </c>
    </row>
    <row r="27" spans="1:25" ht="14.25" customHeight="1" x14ac:dyDescent="0.2">
      <c r="A27" s="86">
        <v>2013</v>
      </c>
      <c r="B27" s="94">
        <v>527</v>
      </c>
      <c r="C27" s="94"/>
      <c r="D27" s="94">
        <v>393</v>
      </c>
      <c r="E27" s="94">
        <v>134</v>
      </c>
      <c r="F27" s="94"/>
      <c r="G27" s="94">
        <v>0</v>
      </c>
      <c r="H27" s="94">
        <v>32</v>
      </c>
      <c r="I27" s="94">
        <v>138</v>
      </c>
      <c r="J27" s="94">
        <v>184</v>
      </c>
      <c r="K27" s="94">
        <v>125</v>
      </c>
      <c r="L27" s="94">
        <v>39</v>
      </c>
      <c r="M27" s="94">
        <v>9</v>
      </c>
      <c r="N27" s="94"/>
      <c r="O27" s="94">
        <v>32</v>
      </c>
      <c r="P27" s="94">
        <v>40</v>
      </c>
      <c r="Q27" s="94">
        <v>47</v>
      </c>
    </row>
    <row r="28" spans="1:25" ht="14.25" customHeight="1" x14ac:dyDescent="0.2">
      <c r="A28" s="86">
        <v>2014</v>
      </c>
      <c r="B28" s="94">
        <v>614</v>
      </c>
      <c r="C28" s="94"/>
      <c r="D28" s="94">
        <v>453</v>
      </c>
      <c r="E28" s="94">
        <v>161</v>
      </c>
      <c r="F28" s="94"/>
      <c r="G28" s="94">
        <v>1</v>
      </c>
      <c r="H28" s="94">
        <v>46</v>
      </c>
      <c r="I28" s="94">
        <v>157</v>
      </c>
      <c r="J28" s="94">
        <v>213</v>
      </c>
      <c r="K28" s="94">
        <v>148</v>
      </c>
      <c r="L28" s="94">
        <v>37</v>
      </c>
      <c r="M28" s="94">
        <v>12</v>
      </c>
      <c r="N28" s="94"/>
      <c r="O28" s="94">
        <v>32</v>
      </c>
      <c r="P28" s="94">
        <v>40</v>
      </c>
      <c r="Q28" s="94">
        <v>47</v>
      </c>
    </row>
    <row r="29" spans="1:25" ht="14.25" customHeight="1" x14ac:dyDescent="0.2">
      <c r="A29" s="86">
        <v>2015</v>
      </c>
      <c r="B29" s="94">
        <v>706</v>
      </c>
      <c r="C29" s="94"/>
      <c r="D29" s="94">
        <v>484</v>
      </c>
      <c r="E29" s="94">
        <v>222</v>
      </c>
      <c r="F29" s="94"/>
      <c r="G29" s="94">
        <v>0</v>
      </c>
      <c r="H29" s="94">
        <v>30</v>
      </c>
      <c r="I29" s="94">
        <v>163</v>
      </c>
      <c r="J29" s="94">
        <v>249</v>
      </c>
      <c r="K29" s="94">
        <v>183</v>
      </c>
      <c r="L29" s="94">
        <v>61</v>
      </c>
      <c r="M29" s="94">
        <v>20</v>
      </c>
      <c r="N29" s="94"/>
      <c r="O29" s="94">
        <v>34</v>
      </c>
      <c r="P29" s="94">
        <v>41</v>
      </c>
      <c r="Q29" s="94">
        <v>49</v>
      </c>
    </row>
    <row r="30" spans="1:25" ht="14.25" customHeight="1" x14ac:dyDescent="0.2">
      <c r="A30" s="86">
        <v>2016</v>
      </c>
      <c r="B30" s="94">
        <v>867</v>
      </c>
      <c r="C30" s="94"/>
      <c r="D30" s="94">
        <v>592</v>
      </c>
      <c r="E30" s="94">
        <v>275</v>
      </c>
      <c r="F30" s="94"/>
      <c r="G30" s="94">
        <v>0</v>
      </c>
      <c r="H30" s="94">
        <v>42</v>
      </c>
      <c r="I30" s="94">
        <v>199</v>
      </c>
      <c r="J30" s="94">
        <v>327</v>
      </c>
      <c r="K30" s="94">
        <v>213</v>
      </c>
      <c r="L30" s="94">
        <v>66</v>
      </c>
      <c r="M30" s="94">
        <v>20</v>
      </c>
      <c r="N30" s="94"/>
      <c r="O30" s="94">
        <v>34</v>
      </c>
      <c r="P30" s="94">
        <v>41</v>
      </c>
      <c r="Q30" s="94">
        <v>47</v>
      </c>
    </row>
    <row r="31" spans="1:25" ht="14.25" customHeight="1" x14ac:dyDescent="0.2">
      <c r="A31" s="86"/>
      <c r="B31" s="94"/>
      <c r="C31" s="94"/>
      <c r="D31" s="94"/>
      <c r="E31" s="94"/>
      <c r="F31" s="94"/>
      <c r="G31" s="94"/>
      <c r="H31" s="94"/>
      <c r="I31" s="94"/>
      <c r="J31" s="94"/>
      <c r="K31" s="94"/>
      <c r="L31" s="94"/>
      <c r="M31" s="94"/>
      <c r="N31" s="94"/>
      <c r="O31" s="94"/>
      <c r="P31" s="94"/>
      <c r="Q31" s="94"/>
    </row>
    <row r="32" spans="1:25" ht="15" customHeight="1" x14ac:dyDescent="0.2">
      <c r="A32" s="64" t="s">
        <v>442</v>
      </c>
      <c r="B32" s="94">
        <f>AVERAGE(B26:B30)</f>
        <v>659</v>
      </c>
      <c r="C32" s="94"/>
      <c r="D32" s="94">
        <f t="shared" ref="D32:M32" si="2">AVERAGE(D26:D30)</f>
        <v>467.6</v>
      </c>
      <c r="E32" s="94">
        <f t="shared" si="2"/>
        <v>191.4</v>
      </c>
      <c r="F32" s="94"/>
      <c r="G32" s="94">
        <f t="shared" si="2"/>
        <v>0.2</v>
      </c>
      <c r="H32" s="94">
        <f t="shared" si="2"/>
        <v>39.200000000000003</v>
      </c>
      <c r="I32" s="94">
        <f t="shared" si="2"/>
        <v>165.6</v>
      </c>
      <c r="J32" s="94">
        <f t="shared" si="2"/>
        <v>234.4</v>
      </c>
      <c r="K32" s="94">
        <f t="shared" si="2"/>
        <v>156.80000000000001</v>
      </c>
      <c r="L32" s="94">
        <f t="shared" si="2"/>
        <v>47.4</v>
      </c>
      <c r="M32" s="94">
        <f t="shared" si="2"/>
        <v>15.4</v>
      </c>
      <c r="N32" s="94"/>
      <c r="O32" s="511" t="s">
        <v>83</v>
      </c>
      <c r="P32" s="511" t="s">
        <v>83</v>
      </c>
      <c r="Q32" s="511" t="s">
        <v>83</v>
      </c>
    </row>
    <row r="33" spans="1:17" ht="15" customHeight="1" x14ac:dyDescent="0.2">
      <c r="A33" s="698"/>
      <c r="B33" s="23"/>
      <c r="C33" s="18"/>
      <c r="D33" s="19"/>
      <c r="E33" s="20"/>
      <c r="F33" s="20"/>
      <c r="G33" s="20"/>
      <c r="H33" s="20"/>
      <c r="I33" s="20"/>
      <c r="J33" s="20"/>
      <c r="K33" s="20"/>
      <c r="L33" s="20"/>
      <c r="M33" s="20"/>
      <c r="N33" s="20"/>
      <c r="O33" s="20"/>
      <c r="P33" s="20"/>
      <c r="Q33" s="20"/>
    </row>
    <row r="34" spans="1:17" ht="15" customHeight="1" x14ac:dyDescent="0.2">
      <c r="A34" s="698"/>
      <c r="B34" s="699"/>
      <c r="C34" s="698"/>
      <c r="D34" s="700"/>
      <c r="E34" s="80"/>
      <c r="F34" s="80"/>
      <c r="G34" s="80"/>
      <c r="H34" s="80"/>
      <c r="I34" s="80"/>
      <c r="J34" s="80"/>
      <c r="K34" s="80"/>
      <c r="L34" s="80"/>
      <c r="M34" s="80"/>
      <c r="N34" s="80"/>
      <c r="O34" s="80"/>
      <c r="P34" s="80"/>
      <c r="Q34" s="80"/>
    </row>
    <row r="35" spans="1:17" ht="15" customHeight="1" x14ac:dyDescent="0.2">
      <c r="A35" s="698"/>
      <c r="B35" s="814" t="s">
        <v>45</v>
      </c>
      <c r="C35" s="815"/>
      <c r="D35" s="816"/>
      <c r="E35" s="817"/>
      <c r="F35" s="818"/>
      <c r="G35" s="817"/>
      <c r="H35" s="817"/>
      <c r="I35" s="817"/>
      <c r="J35" s="817"/>
      <c r="K35" s="897" t="s">
        <v>46</v>
      </c>
      <c r="L35" s="897"/>
      <c r="M35" s="80"/>
      <c r="N35" s="20"/>
      <c r="O35" s="80"/>
      <c r="P35" s="80"/>
      <c r="Q35" s="80"/>
    </row>
    <row r="36" spans="1:17" ht="38.25" x14ac:dyDescent="0.2">
      <c r="A36" s="698"/>
      <c r="B36" s="701" t="s">
        <v>300</v>
      </c>
      <c r="C36" s="698"/>
      <c r="D36" s="701" t="s">
        <v>430</v>
      </c>
      <c r="E36" s="702" t="s">
        <v>207</v>
      </c>
      <c r="G36" s="675" t="s">
        <v>208</v>
      </c>
      <c r="H36" s="675" t="s">
        <v>209</v>
      </c>
      <c r="I36" s="676" t="s">
        <v>104</v>
      </c>
      <c r="K36" s="701" t="s">
        <v>300</v>
      </c>
      <c r="L36" s="701" t="s">
        <v>430</v>
      </c>
      <c r="M36" s="702" t="s">
        <v>207</v>
      </c>
      <c r="O36" s="675" t="s">
        <v>208</v>
      </c>
      <c r="P36" s="675" t="s">
        <v>209</v>
      </c>
      <c r="Q36" s="676" t="s">
        <v>104</v>
      </c>
    </row>
    <row r="37" spans="1:17" ht="15" customHeight="1" x14ac:dyDescent="0.2">
      <c r="A37" s="198" t="s">
        <v>503</v>
      </c>
      <c r="B37" s="583">
        <f>AVERAGE(B41:B45)</f>
        <v>291.8</v>
      </c>
      <c r="C37" s="583"/>
      <c r="D37" s="583">
        <f>AVERAGE(D41:D45)</f>
        <v>63.8</v>
      </c>
      <c r="E37" s="583">
        <f>AVERAGE(E41:E45)</f>
        <v>112.6</v>
      </c>
      <c r="F37" s="583"/>
      <c r="G37" s="583">
        <f>AVERAGE(G41:G45)</f>
        <v>82.4</v>
      </c>
      <c r="H37" s="583">
        <f>AVERAGE(H41:H45)</f>
        <v>24.4</v>
      </c>
      <c r="I37" s="583">
        <f>AVERAGE(I41:I45)</f>
        <v>8.6</v>
      </c>
      <c r="J37" s="583"/>
      <c r="K37" s="583">
        <f>AVERAGE(K41:K45)</f>
        <v>70.599999999999994</v>
      </c>
      <c r="L37" s="583">
        <f>AVERAGE(L41:L45)</f>
        <v>11.4</v>
      </c>
      <c r="M37" s="583">
        <f>AVERAGE(M41:M45)</f>
        <v>21.8</v>
      </c>
      <c r="N37" s="583"/>
      <c r="O37" s="583">
        <f>AVERAGE(O41:O45)</f>
        <v>21.2</v>
      </c>
      <c r="P37" s="583">
        <f>AVERAGE(P41:P45)</f>
        <v>10.199999999999999</v>
      </c>
      <c r="Q37" s="583">
        <f>AVERAGE(Q41:Q45)</f>
        <v>6.2</v>
      </c>
    </row>
    <row r="38" spans="1:17" ht="15" customHeight="1" x14ac:dyDescent="0.2">
      <c r="A38" s="198"/>
      <c r="B38" s="583"/>
      <c r="C38" s="583"/>
      <c r="D38" s="583"/>
      <c r="E38" s="583"/>
      <c r="F38" s="583"/>
      <c r="G38" s="583"/>
      <c r="H38" s="583"/>
      <c r="I38" s="583"/>
      <c r="J38" s="583"/>
      <c r="K38" s="583"/>
      <c r="L38" s="583"/>
      <c r="M38" s="583"/>
      <c r="N38" s="583"/>
      <c r="O38" s="583"/>
      <c r="P38" s="583"/>
      <c r="Q38" s="583"/>
    </row>
    <row r="39" spans="1:17" ht="15" customHeight="1" x14ac:dyDescent="0.2">
      <c r="A39" s="86">
        <v>2000</v>
      </c>
      <c r="B39" s="583">
        <v>239</v>
      </c>
      <c r="C39" s="583"/>
      <c r="D39" s="583">
        <v>58</v>
      </c>
      <c r="E39" s="583">
        <v>104</v>
      </c>
      <c r="F39" s="583"/>
      <c r="G39" s="583">
        <v>60</v>
      </c>
      <c r="H39" s="583">
        <v>12</v>
      </c>
      <c r="I39" s="583">
        <v>5</v>
      </c>
      <c r="J39" s="583"/>
      <c r="K39" s="583">
        <v>53</v>
      </c>
      <c r="L39" s="583">
        <v>15</v>
      </c>
      <c r="M39" s="583">
        <v>22</v>
      </c>
      <c r="N39" s="583"/>
      <c r="O39" s="583">
        <v>9</v>
      </c>
      <c r="P39" s="583">
        <v>4</v>
      </c>
      <c r="Q39" s="583">
        <v>3</v>
      </c>
    </row>
    <row r="40" spans="1:17" ht="15" customHeight="1" x14ac:dyDescent="0.2">
      <c r="A40" s="86">
        <v>2001</v>
      </c>
      <c r="B40" s="583">
        <v>267</v>
      </c>
      <c r="C40" s="583"/>
      <c r="D40" s="583">
        <v>65</v>
      </c>
      <c r="E40" s="583">
        <v>115</v>
      </c>
      <c r="F40" s="583"/>
      <c r="G40" s="583">
        <v>58</v>
      </c>
      <c r="H40" s="583">
        <v>24</v>
      </c>
      <c r="I40" s="583">
        <v>5</v>
      </c>
      <c r="J40" s="583"/>
      <c r="K40" s="583">
        <v>66</v>
      </c>
      <c r="L40" s="583">
        <v>15</v>
      </c>
      <c r="M40" s="583">
        <v>25</v>
      </c>
      <c r="N40" s="583"/>
      <c r="O40" s="583">
        <v>12</v>
      </c>
      <c r="P40" s="583">
        <v>7</v>
      </c>
      <c r="Q40" s="583">
        <v>7</v>
      </c>
    </row>
    <row r="41" spans="1:17" ht="15" customHeight="1" x14ac:dyDescent="0.2">
      <c r="A41" s="86">
        <v>2002</v>
      </c>
      <c r="B41" s="87">
        <v>321</v>
      </c>
      <c r="C41" s="698"/>
      <c r="D41" s="87">
        <v>85</v>
      </c>
      <c r="E41" s="87">
        <v>131</v>
      </c>
      <c r="F41" s="87"/>
      <c r="G41" s="87">
        <v>78</v>
      </c>
      <c r="H41" s="87">
        <v>21</v>
      </c>
      <c r="I41" s="87">
        <v>6</v>
      </c>
      <c r="J41" s="87"/>
      <c r="K41" s="87">
        <v>61</v>
      </c>
      <c r="L41" s="87">
        <v>15</v>
      </c>
      <c r="M41" s="87">
        <v>22</v>
      </c>
      <c r="N41" s="87"/>
      <c r="O41" s="87">
        <v>14</v>
      </c>
      <c r="P41" s="87">
        <v>6</v>
      </c>
      <c r="Q41" s="87">
        <v>4</v>
      </c>
    </row>
    <row r="42" spans="1:17" ht="15" customHeight="1" x14ac:dyDescent="0.2">
      <c r="A42" s="86">
        <v>2003</v>
      </c>
      <c r="B42" s="87">
        <v>256</v>
      </c>
      <c r="C42" s="698"/>
      <c r="D42" s="87">
        <v>65</v>
      </c>
      <c r="E42" s="87">
        <v>106</v>
      </c>
      <c r="F42" s="87"/>
      <c r="G42" s="87">
        <v>64</v>
      </c>
      <c r="H42" s="87">
        <v>11</v>
      </c>
      <c r="I42" s="87">
        <v>11</v>
      </c>
      <c r="J42" s="87"/>
      <c r="K42" s="87">
        <v>61</v>
      </c>
      <c r="L42" s="87">
        <v>13</v>
      </c>
      <c r="M42" s="87">
        <v>17</v>
      </c>
      <c r="N42" s="87"/>
      <c r="O42" s="87">
        <v>17</v>
      </c>
      <c r="P42" s="87">
        <v>9</v>
      </c>
      <c r="Q42" s="87">
        <v>6</v>
      </c>
    </row>
    <row r="43" spans="1:17" ht="15" customHeight="1" x14ac:dyDescent="0.2">
      <c r="A43" s="86">
        <v>2004</v>
      </c>
      <c r="B43" s="87">
        <v>289</v>
      </c>
      <c r="C43" s="698"/>
      <c r="D43" s="87">
        <v>72</v>
      </c>
      <c r="E43" s="87">
        <v>114</v>
      </c>
      <c r="F43" s="87"/>
      <c r="G43" s="87">
        <v>75</v>
      </c>
      <c r="H43" s="87">
        <v>24</v>
      </c>
      <c r="I43" s="87">
        <v>4</v>
      </c>
      <c r="J43" s="87"/>
      <c r="K43" s="87">
        <v>67</v>
      </c>
      <c r="L43" s="87">
        <v>9</v>
      </c>
      <c r="M43" s="87">
        <v>24</v>
      </c>
      <c r="N43" s="87"/>
      <c r="O43" s="87">
        <v>17</v>
      </c>
      <c r="P43" s="87">
        <v>11</v>
      </c>
      <c r="Q43" s="87">
        <v>6</v>
      </c>
    </row>
    <row r="44" spans="1:17" ht="15" customHeight="1" x14ac:dyDescent="0.2">
      <c r="A44" s="86">
        <v>2005</v>
      </c>
      <c r="B44" s="87">
        <v>259</v>
      </c>
      <c r="C44" s="698"/>
      <c r="D44" s="87">
        <v>36</v>
      </c>
      <c r="E44" s="87">
        <v>89</v>
      </c>
      <c r="F44" s="87"/>
      <c r="G44" s="87">
        <v>98</v>
      </c>
      <c r="H44" s="87">
        <v>26</v>
      </c>
      <c r="I44" s="87">
        <v>10</v>
      </c>
      <c r="J44" s="87"/>
      <c r="K44" s="87">
        <v>77</v>
      </c>
      <c r="L44" s="87">
        <v>12</v>
      </c>
      <c r="M44" s="87">
        <v>15</v>
      </c>
      <c r="N44" s="87"/>
      <c r="O44" s="87">
        <v>28</v>
      </c>
      <c r="P44" s="87">
        <v>11</v>
      </c>
      <c r="Q44" s="87">
        <v>11</v>
      </c>
    </row>
    <row r="45" spans="1:17" ht="15" customHeight="1" x14ac:dyDescent="0.2">
      <c r="A45" s="86">
        <v>2006</v>
      </c>
      <c r="B45" s="87">
        <v>334</v>
      </c>
      <c r="C45" s="698"/>
      <c r="D45" s="87">
        <v>61</v>
      </c>
      <c r="E45" s="87">
        <v>123</v>
      </c>
      <c r="F45" s="87"/>
      <c r="G45" s="87">
        <v>97</v>
      </c>
      <c r="H45" s="87">
        <v>40</v>
      </c>
      <c r="I45" s="87">
        <v>12</v>
      </c>
      <c r="J45" s="87"/>
      <c r="K45" s="87">
        <v>87</v>
      </c>
      <c r="L45" s="87">
        <v>8</v>
      </c>
      <c r="M45" s="87">
        <v>31</v>
      </c>
      <c r="N45" s="87"/>
      <c r="O45" s="87">
        <v>30</v>
      </c>
      <c r="P45" s="87">
        <v>14</v>
      </c>
      <c r="Q45" s="87">
        <v>4</v>
      </c>
    </row>
    <row r="46" spans="1:17" ht="15" customHeight="1" x14ac:dyDescent="0.2">
      <c r="A46" s="86">
        <v>2007</v>
      </c>
      <c r="B46" s="87">
        <v>393</v>
      </c>
      <c r="C46" s="698"/>
      <c r="D46" s="87">
        <v>80</v>
      </c>
      <c r="E46" s="87">
        <v>138</v>
      </c>
      <c r="F46" s="87"/>
      <c r="G46" s="87">
        <v>125</v>
      </c>
      <c r="H46" s="87">
        <v>39</v>
      </c>
      <c r="I46" s="87">
        <v>11</v>
      </c>
      <c r="J46" s="87"/>
      <c r="K46" s="87">
        <v>62</v>
      </c>
      <c r="L46" s="87">
        <v>14</v>
      </c>
      <c r="M46" s="87">
        <v>11</v>
      </c>
      <c r="N46" s="87"/>
      <c r="O46" s="87">
        <v>24</v>
      </c>
      <c r="P46" s="87">
        <v>6</v>
      </c>
      <c r="Q46" s="87">
        <v>7</v>
      </c>
    </row>
    <row r="47" spans="1:17" ht="15" customHeight="1" x14ac:dyDescent="0.2">
      <c r="A47" s="86">
        <v>2008</v>
      </c>
      <c r="B47" s="87">
        <v>461</v>
      </c>
      <c r="C47" s="698"/>
      <c r="D47" s="87">
        <v>68</v>
      </c>
      <c r="E47" s="87">
        <v>178</v>
      </c>
      <c r="F47" s="87"/>
      <c r="G47" s="87">
        <v>145</v>
      </c>
      <c r="H47" s="87">
        <v>56</v>
      </c>
      <c r="I47" s="87">
        <v>14</v>
      </c>
      <c r="J47" s="87"/>
      <c r="K47" s="87">
        <v>113</v>
      </c>
      <c r="L47" s="87">
        <v>24</v>
      </c>
      <c r="M47" s="87">
        <v>33</v>
      </c>
      <c r="N47" s="87"/>
      <c r="O47" s="87">
        <v>29</v>
      </c>
      <c r="P47" s="87">
        <v>15</v>
      </c>
      <c r="Q47" s="87">
        <v>12</v>
      </c>
    </row>
    <row r="48" spans="1:17" ht="15" customHeight="1" x14ac:dyDescent="0.2">
      <c r="A48" s="86">
        <v>2009</v>
      </c>
      <c r="B48" s="87">
        <v>413</v>
      </c>
      <c r="C48" s="698"/>
      <c r="D48" s="87">
        <v>52</v>
      </c>
      <c r="E48" s="87">
        <v>136</v>
      </c>
      <c r="F48" s="87"/>
      <c r="G48" s="87">
        <v>146</v>
      </c>
      <c r="H48" s="87">
        <v>56</v>
      </c>
      <c r="I48" s="87">
        <v>23</v>
      </c>
      <c r="J48" s="87"/>
      <c r="K48" s="87">
        <v>132</v>
      </c>
      <c r="L48" s="87">
        <v>19</v>
      </c>
      <c r="M48" s="87">
        <v>42</v>
      </c>
      <c r="N48" s="87"/>
      <c r="O48" s="87">
        <v>43</v>
      </c>
      <c r="P48" s="87">
        <v>22</v>
      </c>
      <c r="Q48" s="87">
        <v>6</v>
      </c>
    </row>
    <row r="49" spans="1:17" ht="15" customHeight="1" x14ac:dyDescent="0.2">
      <c r="A49" s="86">
        <v>2010</v>
      </c>
      <c r="B49" s="94">
        <v>363</v>
      </c>
      <c r="C49" s="698"/>
      <c r="D49" s="87">
        <v>49</v>
      </c>
      <c r="E49" s="87">
        <v>124</v>
      </c>
      <c r="F49" s="87"/>
      <c r="G49" s="87">
        <v>126</v>
      </c>
      <c r="H49" s="87">
        <v>50</v>
      </c>
      <c r="I49" s="87">
        <v>14</v>
      </c>
      <c r="J49" s="87"/>
      <c r="K49" s="94">
        <v>122</v>
      </c>
      <c r="L49" s="87">
        <v>16</v>
      </c>
      <c r="M49" s="87">
        <v>37</v>
      </c>
      <c r="N49" s="87"/>
      <c r="O49" s="87">
        <v>32</v>
      </c>
      <c r="P49" s="87">
        <v>26</v>
      </c>
      <c r="Q49" s="87">
        <v>11</v>
      </c>
    </row>
    <row r="50" spans="1:17" ht="15" customHeight="1" x14ac:dyDescent="0.2">
      <c r="A50" s="86">
        <v>2011</v>
      </c>
      <c r="B50" s="94">
        <v>429</v>
      </c>
      <c r="C50" s="698"/>
      <c r="D50" s="87">
        <v>47</v>
      </c>
      <c r="E50" s="87">
        <v>144</v>
      </c>
      <c r="F50" s="87"/>
      <c r="G50" s="87">
        <v>160</v>
      </c>
      <c r="H50" s="87">
        <v>59</v>
      </c>
      <c r="I50" s="87">
        <v>19</v>
      </c>
      <c r="J50" s="87"/>
      <c r="K50" s="94">
        <v>155</v>
      </c>
      <c r="L50" s="87">
        <v>11</v>
      </c>
      <c r="M50" s="87">
        <v>40</v>
      </c>
      <c r="N50" s="87"/>
      <c r="O50" s="87">
        <v>52</v>
      </c>
      <c r="P50" s="87">
        <v>35</v>
      </c>
      <c r="Q50" s="87">
        <v>17</v>
      </c>
    </row>
    <row r="51" spans="1:17" ht="15" customHeight="1" x14ac:dyDescent="0.2">
      <c r="A51" s="86">
        <v>2012</v>
      </c>
      <c r="B51" s="94">
        <v>416</v>
      </c>
      <c r="C51" s="698"/>
      <c r="D51" s="87">
        <v>33</v>
      </c>
      <c r="E51" s="87">
        <v>136</v>
      </c>
      <c r="F51" s="87"/>
      <c r="G51" s="87">
        <v>148</v>
      </c>
      <c r="H51" s="87">
        <v>72</v>
      </c>
      <c r="I51" s="87">
        <v>27</v>
      </c>
      <c r="J51" s="87"/>
      <c r="K51" s="94">
        <v>165</v>
      </c>
      <c r="L51" s="87">
        <v>13</v>
      </c>
      <c r="M51" s="87">
        <v>35</v>
      </c>
      <c r="N51" s="87"/>
      <c r="O51" s="87">
        <v>51</v>
      </c>
      <c r="P51" s="87">
        <v>43</v>
      </c>
      <c r="Q51" s="87">
        <v>23</v>
      </c>
    </row>
    <row r="52" spans="1:17" ht="15" customHeight="1" x14ac:dyDescent="0.2">
      <c r="A52" s="86">
        <v>2013</v>
      </c>
      <c r="B52" s="94">
        <v>393</v>
      </c>
      <c r="C52" s="698"/>
      <c r="D52" s="87">
        <v>28</v>
      </c>
      <c r="E52" s="87">
        <v>107</v>
      </c>
      <c r="F52" s="87"/>
      <c r="G52" s="87">
        <v>141</v>
      </c>
      <c r="H52" s="87">
        <v>87</v>
      </c>
      <c r="I52" s="87">
        <v>30</v>
      </c>
      <c r="J52" s="87"/>
      <c r="K52" s="94">
        <v>134</v>
      </c>
      <c r="L52" s="87">
        <v>4</v>
      </c>
      <c r="M52" s="87">
        <v>31</v>
      </c>
      <c r="N52" s="87"/>
      <c r="O52" s="87">
        <v>43</v>
      </c>
      <c r="P52" s="87">
        <v>38</v>
      </c>
      <c r="Q52" s="87">
        <v>18</v>
      </c>
    </row>
    <row r="53" spans="1:17" ht="15" customHeight="1" x14ac:dyDescent="0.2">
      <c r="A53" s="86">
        <v>2014</v>
      </c>
      <c r="B53" s="94">
        <v>453</v>
      </c>
      <c r="C53" s="698"/>
      <c r="D53" s="87">
        <v>37</v>
      </c>
      <c r="E53" s="87">
        <v>117</v>
      </c>
      <c r="F53" s="87"/>
      <c r="G53" s="87">
        <v>161</v>
      </c>
      <c r="H53" s="87">
        <v>110</v>
      </c>
      <c r="I53" s="87">
        <v>28</v>
      </c>
      <c r="J53" s="87"/>
      <c r="K53" s="94">
        <v>161</v>
      </c>
      <c r="L53" s="87">
        <v>10</v>
      </c>
      <c r="M53" s="87">
        <v>40</v>
      </c>
      <c r="N53" s="87"/>
      <c r="O53" s="87">
        <v>52</v>
      </c>
      <c r="P53" s="87">
        <v>38</v>
      </c>
      <c r="Q53" s="87">
        <v>21</v>
      </c>
    </row>
    <row r="54" spans="1:17" ht="15" customHeight="1" x14ac:dyDescent="0.2">
      <c r="A54" s="86">
        <v>2015</v>
      </c>
      <c r="B54" s="94">
        <v>484</v>
      </c>
      <c r="C54" s="698"/>
      <c r="D54" s="87">
        <v>24</v>
      </c>
      <c r="E54" s="87">
        <v>118</v>
      </c>
      <c r="F54" s="87"/>
      <c r="G54" s="87">
        <v>170</v>
      </c>
      <c r="H54" s="87">
        <v>122</v>
      </c>
      <c r="I54" s="87">
        <v>50</v>
      </c>
      <c r="J54" s="87"/>
      <c r="K54" s="94">
        <v>222</v>
      </c>
      <c r="L54" s="87">
        <v>6</v>
      </c>
      <c r="M54" s="87">
        <v>45</v>
      </c>
      <c r="N54" s="87"/>
      <c r="O54" s="87">
        <v>79</v>
      </c>
      <c r="P54" s="87">
        <v>61</v>
      </c>
      <c r="Q54" s="87">
        <v>31</v>
      </c>
    </row>
    <row r="55" spans="1:17" ht="15" customHeight="1" x14ac:dyDescent="0.2">
      <c r="A55" s="86">
        <v>2016</v>
      </c>
      <c r="B55" s="94">
        <v>592</v>
      </c>
      <c r="C55" s="698"/>
      <c r="D55" s="87">
        <v>25</v>
      </c>
      <c r="E55" s="87">
        <v>151</v>
      </c>
      <c r="F55" s="87"/>
      <c r="G55" s="87">
        <v>237</v>
      </c>
      <c r="H55" s="87">
        <v>131</v>
      </c>
      <c r="I55" s="87">
        <v>48</v>
      </c>
      <c r="J55" s="87"/>
      <c r="K55" s="94">
        <v>275</v>
      </c>
      <c r="L55" s="87">
        <v>17</v>
      </c>
      <c r="M55" s="87">
        <v>48</v>
      </c>
      <c r="N55" s="87"/>
      <c r="O55" s="87">
        <v>90</v>
      </c>
      <c r="P55" s="87">
        <v>82</v>
      </c>
      <c r="Q55" s="87">
        <v>38</v>
      </c>
    </row>
    <row r="56" spans="1:17" ht="15" customHeight="1" x14ac:dyDescent="0.2">
      <c r="A56" s="86"/>
      <c r="B56" s="94"/>
      <c r="C56" s="698"/>
      <c r="D56" s="87"/>
      <c r="E56" s="87"/>
      <c r="F56" s="87"/>
      <c r="G56" s="87"/>
      <c r="H56" s="87"/>
      <c r="I56" s="87"/>
      <c r="J56" s="87"/>
      <c r="K56" s="94"/>
      <c r="L56" s="87"/>
      <c r="M56" s="87"/>
      <c r="N56" s="87"/>
      <c r="O56" s="87"/>
      <c r="P56" s="87"/>
      <c r="Q56" s="87"/>
    </row>
    <row r="57" spans="1:17" x14ac:dyDescent="0.2">
      <c r="A57" s="64" t="s">
        <v>442</v>
      </c>
      <c r="B57" s="94">
        <f>AVERAGE(B51:B55)</f>
        <v>467.6</v>
      </c>
      <c r="C57" s="94"/>
      <c r="D57" s="94">
        <f t="shared" ref="D57:Q57" si="3">AVERAGE(D51:D55)</f>
        <v>29.4</v>
      </c>
      <c r="E57" s="94">
        <f t="shared" si="3"/>
        <v>125.8</v>
      </c>
      <c r="F57" s="94"/>
      <c r="G57" s="94">
        <f t="shared" si="3"/>
        <v>171.4</v>
      </c>
      <c r="H57" s="94">
        <f t="shared" si="3"/>
        <v>104.4</v>
      </c>
      <c r="I57" s="94">
        <f t="shared" si="3"/>
        <v>36.6</v>
      </c>
      <c r="J57" s="94"/>
      <c r="K57" s="94">
        <f t="shared" si="3"/>
        <v>191.4</v>
      </c>
      <c r="L57" s="94">
        <f t="shared" si="3"/>
        <v>10</v>
      </c>
      <c r="M57" s="94">
        <f t="shared" si="3"/>
        <v>39.799999999999997</v>
      </c>
      <c r="N57" s="94"/>
      <c r="O57" s="94">
        <f t="shared" si="3"/>
        <v>63</v>
      </c>
      <c r="P57" s="94">
        <f t="shared" si="3"/>
        <v>52.4</v>
      </c>
      <c r="Q57" s="94">
        <f t="shared" si="3"/>
        <v>26.2</v>
      </c>
    </row>
    <row r="58" spans="1:17" x14ac:dyDescent="0.2">
      <c r="A58" s="18"/>
      <c r="B58" s="23"/>
      <c r="C58" s="18"/>
      <c r="D58" s="19"/>
      <c r="E58" s="20"/>
      <c r="F58" s="20"/>
      <c r="G58" s="20"/>
      <c r="H58" s="20"/>
      <c r="I58" s="20"/>
      <c r="J58" s="20"/>
      <c r="K58" s="20"/>
      <c r="L58" s="20"/>
      <c r="M58" s="20"/>
      <c r="N58" s="20"/>
      <c r="O58" s="20"/>
      <c r="P58" s="20"/>
      <c r="Q58" s="20"/>
    </row>
    <row r="59" spans="1:17" x14ac:dyDescent="0.2">
      <c r="A59" s="698"/>
      <c r="B59" s="699"/>
      <c r="C59" s="698"/>
      <c r="D59" s="700"/>
      <c r="E59" s="80"/>
      <c r="F59" s="80"/>
      <c r="G59" s="80"/>
      <c r="H59" s="80"/>
      <c r="I59" s="80"/>
      <c r="J59" s="80"/>
      <c r="K59" s="80"/>
      <c r="L59" s="80"/>
      <c r="M59" s="80"/>
      <c r="N59" s="80"/>
      <c r="O59" s="80"/>
      <c r="P59" s="80"/>
      <c r="Q59" s="80"/>
    </row>
    <row r="60" spans="1:17" x14ac:dyDescent="0.2">
      <c r="A60" s="96" t="s">
        <v>191</v>
      </c>
      <c r="B60" s="95"/>
      <c r="C60" s="95"/>
      <c r="D60" s="95"/>
      <c r="E60" s="95"/>
      <c r="F60" s="95"/>
      <c r="G60" s="95"/>
      <c r="H60" s="95"/>
      <c r="I60" s="95"/>
      <c r="J60" s="95"/>
      <c r="K60" s="95"/>
      <c r="L60" s="95"/>
      <c r="M60" s="95"/>
      <c r="N60" s="95"/>
      <c r="O60" s="95"/>
      <c r="P60" s="95"/>
      <c r="Q60" s="95"/>
    </row>
    <row r="61" spans="1:17" ht="10.5" customHeight="1" x14ac:dyDescent="0.2">
      <c r="A61" s="1105" t="s">
        <v>214</v>
      </c>
      <c r="B61" s="896"/>
      <c r="C61" s="896"/>
      <c r="D61" s="896"/>
      <c r="E61" s="896"/>
      <c r="F61" s="896"/>
      <c r="G61" s="896"/>
      <c r="H61" s="896"/>
      <c r="I61" s="896"/>
      <c r="J61" s="896"/>
      <c r="K61" s="896"/>
      <c r="L61" s="896"/>
      <c r="M61" s="896"/>
      <c r="N61" s="896"/>
      <c r="O61" s="896"/>
      <c r="P61" s="896"/>
      <c r="Q61" s="896"/>
    </row>
    <row r="62" spans="1:17" ht="10.5" customHeight="1" x14ac:dyDescent="0.2">
      <c r="A62" s="896"/>
      <c r="B62" s="896"/>
      <c r="C62" s="896"/>
      <c r="D62" s="896"/>
      <c r="E62" s="896"/>
      <c r="F62" s="896"/>
      <c r="G62" s="896"/>
      <c r="H62" s="896"/>
      <c r="I62" s="896"/>
      <c r="J62" s="896"/>
      <c r="K62" s="896"/>
      <c r="L62" s="896"/>
      <c r="M62" s="896"/>
      <c r="N62" s="896"/>
      <c r="O62" s="896"/>
      <c r="P62" s="896"/>
      <c r="Q62" s="896"/>
    </row>
    <row r="63" spans="1:17" ht="10.5" customHeight="1" x14ac:dyDescent="0.2">
      <c r="A63" s="97"/>
      <c r="B63" s="95"/>
      <c r="C63" s="95"/>
      <c r="D63" s="95"/>
      <c r="E63" s="95"/>
      <c r="F63" s="95"/>
      <c r="G63" s="95"/>
      <c r="H63" s="95"/>
      <c r="I63" s="95"/>
      <c r="J63" s="95"/>
      <c r="K63" s="95"/>
      <c r="L63" s="95"/>
      <c r="M63" s="95"/>
      <c r="N63" s="95"/>
      <c r="O63" s="95"/>
      <c r="P63" s="95"/>
      <c r="Q63" s="95"/>
    </row>
    <row r="64" spans="1:17" ht="10.5" customHeight="1" x14ac:dyDescent="0.2">
      <c r="A64" s="863" t="s">
        <v>433</v>
      </c>
      <c r="B64" s="864"/>
      <c r="C64" s="95"/>
      <c r="D64" s="95"/>
      <c r="E64" s="95"/>
      <c r="F64" s="95"/>
      <c r="G64" s="95"/>
      <c r="H64" s="95"/>
      <c r="I64" s="95"/>
      <c r="J64" s="95"/>
      <c r="K64" s="95"/>
      <c r="L64" s="95"/>
      <c r="M64" s="95"/>
      <c r="N64" s="95"/>
      <c r="O64" s="95"/>
      <c r="P64" s="95"/>
      <c r="Q64" s="95"/>
    </row>
  </sheetData>
  <mergeCells count="32">
    <mergeCell ref="S1:U1"/>
    <mergeCell ref="Q4:Q5"/>
    <mergeCell ref="P4:P5"/>
    <mergeCell ref="A1:Q1"/>
    <mergeCell ref="B3:B5"/>
    <mergeCell ref="D3:E3"/>
    <mergeCell ref="O4:O5"/>
    <mergeCell ref="J4:J5"/>
    <mergeCell ref="K4:K5"/>
    <mergeCell ref="G3:M3"/>
    <mergeCell ref="O3:Q3"/>
    <mergeCell ref="G4:G5"/>
    <mergeCell ref="A3:A5"/>
    <mergeCell ref="M4:M5"/>
    <mergeCell ref="I4:I5"/>
    <mergeCell ref="D4:D5"/>
    <mergeCell ref="E4:E5"/>
    <mergeCell ref="H4:H5"/>
    <mergeCell ref="L4:L5"/>
    <mergeCell ref="L12:M12"/>
    <mergeCell ref="A61:Q62"/>
    <mergeCell ref="L13:M13"/>
    <mergeCell ref="L7:M7"/>
    <mergeCell ref="L10:M10"/>
    <mergeCell ref="L11:M11"/>
    <mergeCell ref="K35:L35"/>
    <mergeCell ref="A64:B64"/>
    <mergeCell ref="G7:H7"/>
    <mergeCell ref="G10:H10"/>
    <mergeCell ref="G11:H11"/>
    <mergeCell ref="G12:H12"/>
    <mergeCell ref="G13:H13"/>
  </mergeCells>
  <phoneticPr fontId="19" type="noConversion"/>
  <hyperlinks>
    <hyperlink ref="S1:U1" location="Contents!A1" display="Back to contents"/>
  </hyperlinks>
  <pageMargins left="0.75" right="0.75" top="1" bottom="1" header="0.5" footer="0.5"/>
  <pageSetup paperSize="9" scale="71" orientation="portrait" r:id="rId1"/>
  <headerFooter alignWithMargins="0"/>
  <ignoredErrors>
    <ignoredError sqref="B7:F7 I7:K7 B8 D8:E8 G8:M8 B32 D32:E32 G32:M32 B37 D37:E37 G37:I37 K37:M37 O37:Q37 B57 D57:E57 G57:I57 K57:M57 O57:Q57"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4"/>
  <sheetViews>
    <sheetView showGridLines="0" tabSelected="1" workbookViewId="0">
      <selection sqref="A1:N1"/>
    </sheetView>
  </sheetViews>
  <sheetFormatPr defaultRowHeight="11.25" x14ac:dyDescent="0.2"/>
  <cols>
    <col min="1" max="1" width="16.5" style="98" customWidth="1"/>
    <col min="2" max="2" width="17.1640625" style="98" customWidth="1"/>
    <col min="3" max="3" width="17.33203125" style="98" customWidth="1"/>
    <col min="4" max="4" width="15.1640625" style="98" customWidth="1"/>
    <col min="5" max="5" width="17.5" style="98" customWidth="1"/>
    <col min="6" max="6" width="14.5" style="98" customWidth="1"/>
    <col min="7" max="7" width="18.6640625" style="98" customWidth="1"/>
    <col min="8" max="8" width="1.83203125" style="98" customWidth="1"/>
    <col min="9" max="16384" width="9.33203125" style="98"/>
  </cols>
  <sheetData>
    <row r="1" spans="1:13" ht="18" customHeight="1" x14ac:dyDescent="0.2">
      <c r="A1" s="853" t="s">
        <v>443</v>
      </c>
      <c r="B1" s="906"/>
      <c r="C1" s="906"/>
      <c r="D1" s="906"/>
      <c r="E1" s="906"/>
      <c r="F1" s="906"/>
      <c r="G1" s="906"/>
      <c r="H1" s="906"/>
      <c r="I1" s="906"/>
      <c r="K1" s="852" t="s">
        <v>350</v>
      </c>
      <c r="L1" s="852"/>
      <c r="M1" s="852"/>
    </row>
    <row r="2" spans="1:13" ht="15" customHeight="1" x14ac:dyDescent="0.25">
      <c r="A2" s="6"/>
      <c r="B2" s="5"/>
      <c r="C2" s="5"/>
      <c r="D2" s="5"/>
      <c r="E2" s="5"/>
      <c r="F2" s="5"/>
      <c r="G2" s="8"/>
    </row>
    <row r="3" spans="1:13" s="100" customFormat="1" ht="15.75" customHeight="1" x14ac:dyDescent="0.2">
      <c r="A3" s="99"/>
      <c r="B3" s="860" t="s">
        <v>195</v>
      </c>
      <c r="C3" s="913" t="s">
        <v>168</v>
      </c>
      <c r="D3" s="913"/>
      <c r="E3" s="913"/>
      <c r="F3" s="913"/>
      <c r="G3" s="913"/>
    </row>
    <row r="4" spans="1:13" s="100" customFormat="1" ht="12.75" customHeight="1" x14ac:dyDescent="0.2">
      <c r="A4" s="101"/>
      <c r="B4" s="911"/>
      <c r="C4" s="865" t="s">
        <v>38</v>
      </c>
      <c r="D4" s="855" t="s">
        <v>196</v>
      </c>
      <c r="E4" s="855" t="s">
        <v>197</v>
      </c>
      <c r="F4" s="855" t="s">
        <v>198</v>
      </c>
      <c r="G4" s="855" t="s">
        <v>199</v>
      </c>
    </row>
    <row r="5" spans="1:13" s="100" customFormat="1" ht="15.75" customHeight="1" x14ac:dyDescent="0.2">
      <c r="A5" s="51"/>
      <c r="B5" s="911"/>
      <c r="C5" s="866"/>
      <c r="D5" s="856"/>
      <c r="E5" s="856"/>
      <c r="F5" s="856"/>
      <c r="G5" s="856"/>
    </row>
    <row r="6" spans="1:13" s="100" customFormat="1" ht="12.75" x14ac:dyDescent="0.2">
      <c r="A6" s="54"/>
      <c r="B6" s="912"/>
      <c r="C6" s="55" t="s">
        <v>42</v>
      </c>
      <c r="D6" s="55" t="s">
        <v>39</v>
      </c>
      <c r="E6" s="55" t="s">
        <v>40</v>
      </c>
      <c r="F6" s="55" t="s">
        <v>47</v>
      </c>
      <c r="G6" s="56" t="s">
        <v>41</v>
      </c>
    </row>
    <row r="7" spans="1:13" s="100" customFormat="1" ht="6" customHeight="1" x14ac:dyDescent="0.2">
      <c r="A7" s="101"/>
      <c r="B7" s="50"/>
      <c r="C7" s="102"/>
      <c r="D7" s="102"/>
      <c r="E7" s="102"/>
      <c r="F7" s="102"/>
      <c r="G7" s="103"/>
    </row>
    <row r="8" spans="1:13" s="100" customFormat="1" ht="13.5" customHeight="1" x14ac:dyDescent="0.2">
      <c r="A8" s="907" t="s">
        <v>282</v>
      </c>
      <c r="B8" s="908"/>
      <c r="C8" s="102"/>
      <c r="D8" s="102"/>
      <c r="E8" s="102"/>
      <c r="F8" s="102"/>
      <c r="G8" s="103"/>
    </row>
    <row r="9" spans="1:13" s="100" customFormat="1" ht="6" customHeight="1" x14ac:dyDescent="0.2">
      <c r="A9" s="101"/>
      <c r="B9" s="50"/>
      <c r="C9" s="102"/>
      <c r="D9" s="102"/>
      <c r="E9" s="102"/>
      <c r="F9" s="102"/>
      <c r="G9" s="103"/>
    </row>
    <row r="10" spans="1:13" s="100" customFormat="1" ht="12.75" x14ac:dyDescent="0.2">
      <c r="A10" s="232" t="s">
        <v>78</v>
      </c>
      <c r="B10" s="104">
        <v>867</v>
      </c>
      <c r="C10" s="105">
        <v>32</v>
      </c>
      <c r="D10" s="105">
        <v>729</v>
      </c>
      <c r="E10" s="105">
        <v>48</v>
      </c>
      <c r="F10" s="105">
        <v>0</v>
      </c>
      <c r="G10" s="105">
        <v>58</v>
      </c>
    </row>
    <row r="11" spans="1:13" s="100" customFormat="1" ht="6" customHeight="1" x14ac:dyDescent="0.2">
      <c r="A11" s="683"/>
      <c r="B11" s="104"/>
      <c r="C11" s="105"/>
      <c r="D11" s="105"/>
      <c r="E11" s="105"/>
      <c r="F11" s="105"/>
      <c r="G11" s="105"/>
    </row>
    <row r="12" spans="1:13" s="100" customFormat="1" ht="12.75" x14ac:dyDescent="0.2">
      <c r="A12" s="194" t="s">
        <v>45</v>
      </c>
      <c r="B12" s="104">
        <v>592</v>
      </c>
      <c r="C12" s="105">
        <v>23</v>
      </c>
      <c r="D12" s="105">
        <v>516</v>
      </c>
      <c r="E12" s="105">
        <v>18</v>
      </c>
      <c r="F12" s="105">
        <v>0</v>
      </c>
      <c r="G12" s="105">
        <v>35</v>
      </c>
    </row>
    <row r="13" spans="1:13" s="100" customFormat="1" ht="12.75" x14ac:dyDescent="0.2">
      <c r="A13" s="683" t="s">
        <v>46</v>
      </c>
      <c r="B13" s="104">
        <v>275</v>
      </c>
      <c r="C13" s="105">
        <v>9</v>
      </c>
      <c r="D13" s="105">
        <v>213</v>
      </c>
      <c r="E13" s="105">
        <v>30</v>
      </c>
      <c r="F13" s="105">
        <v>0</v>
      </c>
      <c r="G13" s="105">
        <v>23</v>
      </c>
    </row>
    <row r="14" spans="1:13" s="100" customFormat="1" ht="6" customHeight="1" x14ac:dyDescent="0.2">
      <c r="A14" s="683"/>
      <c r="B14" s="104"/>
      <c r="C14" s="105"/>
      <c r="D14" s="105"/>
      <c r="E14" s="105"/>
      <c r="F14" s="105"/>
      <c r="G14" s="105"/>
    </row>
    <row r="15" spans="1:13" s="100" customFormat="1" ht="12.75" x14ac:dyDescent="0.2">
      <c r="A15" s="194" t="s">
        <v>33</v>
      </c>
      <c r="B15" s="104">
        <v>42</v>
      </c>
      <c r="C15" s="105">
        <v>1</v>
      </c>
      <c r="D15" s="105">
        <v>32</v>
      </c>
      <c r="E15" s="105">
        <v>4</v>
      </c>
      <c r="F15" s="105">
        <v>0</v>
      </c>
      <c r="G15" s="105">
        <v>5</v>
      </c>
    </row>
    <row r="16" spans="1:13" s="100" customFormat="1" ht="12.75" x14ac:dyDescent="0.2">
      <c r="A16" s="194" t="s">
        <v>43</v>
      </c>
      <c r="B16" s="104">
        <v>199</v>
      </c>
      <c r="C16" s="105">
        <v>5</v>
      </c>
      <c r="D16" s="105">
        <v>178</v>
      </c>
      <c r="E16" s="105">
        <v>6</v>
      </c>
      <c r="F16" s="105">
        <v>0</v>
      </c>
      <c r="G16" s="105">
        <v>10</v>
      </c>
    </row>
    <row r="17" spans="1:7" s="100" customFormat="1" ht="12.75" x14ac:dyDescent="0.2">
      <c r="A17" s="194" t="s">
        <v>44</v>
      </c>
      <c r="B17" s="104">
        <v>327</v>
      </c>
      <c r="C17" s="105">
        <v>18</v>
      </c>
      <c r="D17" s="105">
        <v>285</v>
      </c>
      <c r="E17" s="105">
        <v>6</v>
      </c>
      <c r="F17" s="105">
        <v>0</v>
      </c>
      <c r="G17" s="105">
        <v>18</v>
      </c>
    </row>
    <row r="18" spans="1:7" s="100" customFormat="1" ht="12.75" x14ac:dyDescent="0.2">
      <c r="A18" s="194" t="s">
        <v>103</v>
      </c>
      <c r="B18" s="104">
        <v>213</v>
      </c>
      <c r="C18" s="105">
        <v>7</v>
      </c>
      <c r="D18" s="105">
        <v>178</v>
      </c>
      <c r="E18" s="105">
        <v>12</v>
      </c>
      <c r="F18" s="105">
        <v>0</v>
      </c>
      <c r="G18" s="105">
        <v>16</v>
      </c>
    </row>
    <row r="19" spans="1:7" s="100" customFormat="1" ht="12.75" x14ac:dyDescent="0.2">
      <c r="A19" s="194" t="s">
        <v>104</v>
      </c>
      <c r="B19" s="104">
        <v>86</v>
      </c>
      <c r="C19" s="105">
        <v>1</v>
      </c>
      <c r="D19" s="105">
        <v>56</v>
      </c>
      <c r="E19" s="105">
        <v>20</v>
      </c>
      <c r="F19" s="105">
        <v>0</v>
      </c>
      <c r="G19" s="105">
        <v>9</v>
      </c>
    </row>
    <row r="20" spans="1:7" s="100" customFormat="1" ht="6" customHeight="1" x14ac:dyDescent="0.2">
      <c r="A20" s="683"/>
      <c r="B20" s="104"/>
      <c r="C20" s="105"/>
      <c r="D20" s="105"/>
      <c r="E20" s="105"/>
      <c r="F20" s="105"/>
      <c r="G20" s="105"/>
    </row>
    <row r="21" spans="1:7" s="100" customFormat="1" ht="12.75" x14ac:dyDescent="0.2">
      <c r="A21" s="237" t="s">
        <v>45</v>
      </c>
      <c r="B21" s="104"/>
      <c r="C21" s="105"/>
      <c r="D21" s="105"/>
      <c r="E21" s="105"/>
      <c r="F21" s="105"/>
      <c r="G21" s="105"/>
    </row>
    <row r="22" spans="1:7" s="100" customFormat="1" ht="12.75" x14ac:dyDescent="0.2">
      <c r="A22" s="194" t="s">
        <v>33</v>
      </c>
      <c r="B22" s="104">
        <v>25</v>
      </c>
      <c r="C22" s="105">
        <v>1</v>
      </c>
      <c r="D22" s="105">
        <v>18</v>
      </c>
      <c r="E22" s="105">
        <v>2</v>
      </c>
      <c r="F22" s="105">
        <v>0</v>
      </c>
      <c r="G22" s="105">
        <v>4</v>
      </c>
    </row>
    <row r="23" spans="1:7" s="100" customFormat="1" ht="12.75" x14ac:dyDescent="0.2">
      <c r="A23" s="194" t="s">
        <v>43</v>
      </c>
      <c r="B23" s="104">
        <v>151</v>
      </c>
      <c r="C23" s="105">
        <v>3</v>
      </c>
      <c r="D23" s="105">
        <v>138</v>
      </c>
      <c r="E23" s="105">
        <v>4</v>
      </c>
      <c r="F23" s="105">
        <v>0</v>
      </c>
      <c r="G23" s="105">
        <v>6</v>
      </c>
    </row>
    <row r="24" spans="1:7" s="100" customFormat="1" ht="12.75" x14ac:dyDescent="0.2">
      <c r="A24" s="194" t="s">
        <v>44</v>
      </c>
      <c r="B24" s="104">
        <v>237</v>
      </c>
      <c r="C24" s="105">
        <v>15</v>
      </c>
      <c r="D24" s="105">
        <v>208</v>
      </c>
      <c r="E24" s="105">
        <v>2</v>
      </c>
      <c r="F24" s="105">
        <v>0</v>
      </c>
      <c r="G24" s="105">
        <v>12</v>
      </c>
    </row>
    <row r="25" spans="1:7" s="100" customFormat="1" ht="12.75" x14ac:dyDescent="0.2">
      <c r="A25" s="194" t="s">
        <v>103</v>
      </c>
      <c r="B25" s="104">
        <v>131</v>
      </c>
      <c r="C25" s="105">
        <v>4</v>
      </c>
      <c r="D25" s="105">
        <v>112</v>
      </c>
      <c r="E25" s="105">
        <v>6</v>
      </c>
      <c r="F25" s="105">
        <v>0</v>
      </c>
      <c r="G25" s="105">
        <v>9</v>
      </c>
    </row>
    <row r="26" spans="1:7" s="100" customFormat="1" ht="12.75" x14ac:dyDescent="0.2">
      <c r="A26" s="194" t="s">
        <v>104</v>
      </c>
      <c r="B26" s="104">
        <v>48</v>
      </c>
      <c r="C26" s="105">
        <v>0</v>
      </c>
      <c r="D26" s="105">
        <v>40</v>
      </c>
      <c r="E26" s="105">
        <v>4</v>
      </c>
      <c r="F26" s="105">
        <v>0</v>
      </c>
      <c r="G26" s="105">
        <v>4</v>
      </c>
    </row>
    <row r="27" spans="1:7" s="100" customFormat="1" ht="6" customHeight="1" x14ac:dyDescent="0.2">
      <c r="A27" s="683"/>
      <c r="B27" s="104"/>
      <c r="C27" s="105"/>
      <c r="D27" s="105"/>
      <c r="E27" s="105"/>
      <c r="F27" s="105"/>
      <c r="G27" s="105"/>
    </row>
    <row r="28" spans="1:7" s="100" customFormat="1" ht="12.75" x14ac:dyDescent="0.2">
      <c r="A28" s="237" t="s">
        <v>46</v>
      </c>
      <c r="B28" s="104"/>
      <c r="C28" s="105"/>
      <c r="D28" s="105"/>
      <c r="E28" s="105"/>
      <c r="F28" s="105"/>
      <c r="G28" s="105"/>
    </row>
    <row r="29" spans="1:7" s="100" customFormat="1" ht="12.75" x14ac:dyDescent="0.2">
      <c r="A29" s="194" t="s">
        <v>33</v>
      </c>
      <c r="B29" s="104">
        <v>17</v>
      </c>
      <c r="C29" s="105">
        <v>0</v>
      </c>
      <c r="D29" s="105">
        <v>14</v>
      </c>
      <c r="E29" s="105">
        <v>2</v>
      </c>
      <c r="F29" s="105">
        <v>0</v>
      </c>
      <c r="G29" s="105">
        <v>1</v>
      </c>
    </row>
    <row r="30" spans="1:7" s="100" customFormat="1" ht="12.75" x14ac:dyDescent="0.2">
      <c r="A30" s="194" t="s">
        <v>43</v>
      </c>
      <c r="B30" s="104">
        <v>48</v>
      </c>
      <c r="C30" s="105">
        <v>2</v>
      </c>
      <c r="D30" s="105">
        <v>40</v>
      </c>
      <c r="E30" s="105">
        <v>2</v>
      </c>
      <c r="F30" s="105">
        <v>0</v>
      </c>
      <c r="G30" s="105">
        <v>4</v>
      </c>
    </row>
    <row r="31" spans="1:7" s="100" customFormat="1" ht="12.75" x14ac:dyDescent="0.2">
      <c r="A31" s="194" t="s">
        <v>44</v>
      </c>
      <c r="B31" s="104">
        <v>90</v>
      </c>
      <c r="C31" s="105">
        <v>3</v>
      </c>
      <c r="D31" s="105">
        <v>77</v>
      </c>
      <c r="E31" s="105">
        <v>4</v>
      </c>
      <c r="F31" s="105">
        <v>0</v>
      </c>
      <c r="G31" s="105">
        <v>6</v>
      </c>
    </row>
    <row r="32" spans="1:7" s="100" customFormat="1" ht="12.75" x14ac:dyDescent="0.2">
      <c r="A32" s="194" t="s">
        <v>103</v>
      </c>
      <c r="B32" s="104">
        <v>82</v>
      </c>
      <c r="C32" s="105">
        <v>3</v>
      </c>
      <c r="D32" s="105">
        <v>66</v>
      </c>
      <c r="E32" s="105">
        <v>6</v>
      </c>
      <c r="F32" s="105">
        <v>0</v>
      </c>
      <c r="G32" s="105">
        <v>7</v>
      </c>
    </row>
    <row r="33" spans="1:7" s="100" customFormat="1" ht="12.75" x14ac:dyDescent="0.2">
      <c r="A33" s="194" t="s">
        <v>104</v>
      </c>
      <c r="B33" s="104">
        <v>38</v>
      </c>
      <c r="C33" s="105">
        <v>1</v>
      </c>
      <c r="D33" s="105">
        <v>16</v>
      </c>
      <c r="E33" s="105">
        <v>16</v>
      </c>
      <c r="F33" s="105">
        <v>0</v>
      </c>
      <c r="G33" s="105">
        <v>5</v>
      </c>
    </row>
    <row r="34" spans="1:7" s="100" customFormat="1" ht="6" customHeight="1" x14ac:dyDescent="0.2">
      <c r="A34" s="235"/>
      <c r="B34" s="144"/>
      <c r="C34" s="228"/>
      <c r="D34" s="228"/>
      <c r="E34" s="228"/>
      <c r="F34" s="228"/>
      <c r="G34" s="230"/>
    </row>
    <row r="35" spans="1:7" s="100" customFormat="1" ht="13.5" customHeight="1" x14ac:dyDescent="0.2">
      <c r="A35" s="909" t="s">
        <v>280</v>
      </c>
      <c r="B35" s="910"/>
      <c r="C35" s="228"/>
      <c r="D35" s="228"/>
      <c r="E35" s="228"/>
      <c r="F35" s="228"/>
      <c r="G35" s="230"/>
    </row>
    <row r="36" spans="1:7" s="100" customFormat="1" ht="6" customHeight="1" x14ac:dyDescent="0.2">
      <c r="A36" s="235"/>
      <c r="B36" s="144"/>
      <c r="C36" s="228"/>
      <c r="D36" s="228"/>
      <c r="E36" s="228"/>
      <c r="F36" s="228"/>
      <c r="G36" s="230"/>
    </row>
    <row r="37" spans="1:7" s="100" customFormat="1" ht="12.75" x14ac:dyDescent="0.2">
      <c r="A37" s="232" t="s">
        <v>78</v>
      </c>
      <c r="B37" s="104">
        <v>867</v>
      </c>
      <c r="C37" s="105">
        <v>663</v>
      </c>
      <c r="D37" s="105">
        <v>129</v>
      </c>
      <c r="E37" s="105">
        <v>48</v>
      </c>
      <c r="F37" s="105">
        <v>0</v>
      </c>
      <c r="G37" s="105">
        <v>27</v>
      </c>
    </row>
    <row r="38" spans="1:7" s="100" customFormat="1" ht="6" customHeight="1" x14ac:dyDescent="0.2">
      <c r="A38" s="683"/>
      <c r="B38" s="104"/>
      <c r="C38" s="105"/>
      <c r="D38" s="105"/>
      <c r="E38" s="105"/>
      <c r="F38" s="105"/>
      <c r="G38" s="105"/>
    </row>
    <row r="39" spans="1:7" s="100" customFormat="1" ht="12.75" x14ac:dyDescent="0.2">
      <c r="A39" s="194" t="s">
        <v>45</v>
      </c>
      <c r="B39" s="104">
        <v>592</v>
      </c>
      <c r="C39" s="105">
        <v>481</v>
      </c>
      <c r="D39" s="105">
        <v>79</v>
      </c>
      <c r="E39" s="105">
        <v>18</v>
      </c>
      <c r="F39" s="105">
        <v>0</v>
      </c>
      <c r="G39" s="105">
        <v>14</v>
      </c>
    </row>
    <row r="40" spans="1:7" s="100" customFormat="1" ht="12.75" x14ac:dyDescent="0.2">
      <c r="A40" s="683" t="s">
        <v>46</v>
      </c>
      <c r="B40" s="104">
        <v>275</v>
      </c>
      <c r="C40" s="105">
        <v>182</v>
      </c>
      <c r="D40" s="105">
        <v>50</v>
      </c>
      <c r="E40" s="105">
        <v>30</v>
      </c>
      <c r="F40" s="105">
        <v>0</v>
      </c>
      <c r="G40" s="105">
        <v>13</v>
      </c>
    </row>
    <row r="41" spans="1:7" s="100" customFormat="1" ht="6" customHeight="1" x14ac:dyDescent="0.2">
      <c r="A41" s="683"/>
      <c r="B41" s="104"/>
      <c r="C41" s="105"/>
      <c r="D41" s="105"/>
      <c r="E41" s="105"/>
      <c r="F41" s="105"/>
      <c r="G41" s="105"/>
    </row>
    <row r="42" spans="1:7" s="100" customFormat="1" ht="12.75" x14ac:dyDescent="0.2">
      <c r="A42" s="194" t="s">
        <v>33</v>
      </c>
      <c r="B42" s="104">
        <v>42</v>
      </c>
      <c r="C42" s="105">
        <v>30</v>
      </c>
      <c r="D42" s="105">
        <v>6</v>
      </c>
      <c r="E42" s="105">
        <v>4</v>
      </c>
      <c r="F42" s="105">
        <v>0</v>
      </c>
      <c r="G42" s="105">
        <v>2</v>
      </c>
    </row>
    <row r="43" spans="1:7" s="100" customFormat="1" ht="12.75" x14ac:dyDescent="0.2">
      <c r="A43" s="194" t="s">
        <v>43</v>
      </c>
      <c r="B43" s="104">
        <v>199</v>
      </c>
      <c r="C43" s="105">
        <v>167</v>
      </c>
      <c r="D43" s="105">
        <v>23</v>
      </c>
      <c r="E43" s="105">
        <v>6</v>
      </c>
      <c r="F43" s="105">
        <v>0</v>
      </c>
      <c r="G43" s="105">
        <v>3</v>
      </c>
    </row>
    <row r="44" spans="1:7" s="100" customFormat="1" ht="12.75" x14ac:dyDescent="0.2">
      <c r="A44" s="194" t="s">
        <v>44</v>
      </c>
      <c r="B44" s="104">
        <v>327</v>
      </c>
      <c r="C44" s="105">
        <v>269</v>
      </c>
      <c r="D44" s="105">
        <v>45</v>
      </c>
      <c r="E44" s="105">
        <v>6</v>
      </c>
      <c r="F44" s="105">
        <v>0</v>
      </c>
      <c r="G44" s="105">
        <v>7</v>
      </c>
    </row>
    <row r="45" spans="1:7" s="100" customFormat="1" ht="12.75" x14ac:dyDescent="0.2">
      <c r="A45" s="194" t="s">
        <v>103</v>
      </c>
      <c r="B45" s="104">
        <v>213</v>
      </c>
      <c r="C45" s="105">
        <v>165</v>
      </c>
      <c r="D45" s="105">
        <v>28</v>
      </c>
      <c r="E45" s="105">
        <v>12</v>
      </c>
      <c r="F45" s="105">
        <v>0</v>
      </c>
      <c r="G45" s="105">
        <v>8</v>
      </c>
    </row>
    <row r="46" spans="1:7" s="100" customFormat="1" ht="12.75" x14ac:dyDescent="0.2">
      <c r="A46" s="194" t="s">
        <v>104</v>
      </c>
      <c r="B46" s="104">
        <v>86</v>
      </c>
      <c r="C46" s="105">
        <v>32</v>
      </c>
      <c r="D46" s="105">
        <v>27</v>
      </c>
      <c r="E46" s="105">
        <v>20</v>
      </c>
      <c r="F46" s="105">
        <v>0</v>
      </c>
      <c r="G46" s="105">
        <v>7</v>
      </c>
    </row>
    <row r="47" spans="1:7" s="100" customFormat="1" ht="6" customHeight="1" x14ac:dyDescent="0.2">
      <c r="A47" s="683"/>
      <c r="B47" s="104"/>
      <c r="C47" s="105"/>
      <c r="D47" s="105"/>
      <c r="E47" s="105"/>
      <c r="F47" s="105"/>
      <c r="G47" s="105"/>
    </row>
    <row r="48" spans="1:7" s="100" customFormat="1" ht="12.75" x14ac:dyDescent="0.2">
      <c r="A48" s="237" t="s">
        <v>45</v>
      </c>
      <c r="B48" s="104"/>
      <c r="C48" s="105"/>
      <c r="D48" s="105"/>
      <c r="E48" s="105"/>
      <c r="F48" s="105"/>
      <c r="G48" s="105"/>
    </row>
    <row r="49" spans="1:8" s="100" customFormat="1" ht="12.75" x14ac:dyDescent="0.2">
      <c r="A49" s="194" t="s">
        <v>33</v>
      </c>
      <c r="B49" s="104">
        <v>25</v>
      </c>
      <c r="C49" s="105">
        <v>19</v>
      </c>
      <c r="D49" s="105">
        <v>2</v>
      </c>
      <c r="E49" s="105">
        <v>2</v>
      </c>
      <c r="F49" s="105">
        <v>0</v>
      </c>
      <c r="G49" s="105">
        <v>2</v>
      </c>
    </row>
    <row r="50" spans="1:8" s="100" customFormat="1" ht="12.75" x14ac:dyDescent="0.2">
      <c r="A50" s="194" t="s">
        <v>43</v>
      </c>
      <c r="B50" s="104">
        <v>151</v>
      </c>
      <c r="C50" s="105">
        <v>128</v>
      </c>
      <c r="D50" s="105">
        <v>17</v>
      </c>
      <c r="E50" s="105">
        <v>4</v>
      </c>
      <c r="F50" s="105">
        <v>0</v>
      </c>
      <c r="G50" s="105">
        <v>2</v>
      </c>
    </row>
    <row r="51" spans="1:8" s="100" customFormat="1" ht="12.75" x14ac:dyDescent="0.2">
      <c r="A51" s="194" t="s">
        <v>44</v>
      </c>
      <c r="B51" s="104">
        <v>237</v>
      </c>
      <c r="C51" s="105">
        <v>197</v>
      </c>
      <c r="D51" s="105">
        <v>34</v>
      </c>
      <c r="E51" s="105">
        <v>2</v>
      </c>
      <c r="F51" s="105">
        <v>0</v>
      </c>
      <c r="G51" s="105">
        <v>4</v>
      </c>
    </row>
    <row r="52" spans="1:8" s="100" customFormat="1" ht="12.75" x14ac:dyDescent="0.2">
      <c r="A52" s="194" t="s">
        <v>103</v>
      </c>
      <c r="B52" s="104">
        <v>131</v>
      </c>
      <c r="C52" s="105">
        <v>109</v>
      </c>
      <c r="D52" s="105">
        <v>12</v>
      </c>
      <c r="E52" s="105">
        <v>6</v>
      </c>
      <c r="F52" s="105">
        <v>0</v>
      </c>
      <c r="G52" s="105">
        <v>4</v>
      </c>
    </row>
    <row r="53" spans="1:8" s="100" customFormat="1" ht="12.75" x14ac:dyDescent="0.2">
      <c r="A53" s="194" t="s">
        <v>104</v>
      </c>
      <c r="B53" s="104">
        <v>48</v>
      </c>
      <c r="C53" s="105">
        <v>28</v>
      </c>
      <c r="D53" s="105">
        <v>14</v>
      </c>
      <c r="E53" s="105">
        <v>4</v>
      </c>
      <c r="F53" s="105">
        <v>0</v>
      </c>
      <c r="G53" s="105">
        <v>2</v>
      </c>
    </row>
    <row r="54" spans="1:8" s="100" customFormat="1" ht="6" customHeight="1" x14ac:dyDescent="0.2">
      <c r="A54" s="683"/>
      <c r="B54" s="104"/>
      <c r="C54" s="105"/>
      <c r="D54" s="105"/>
      <c r="E54" s="105"/>
      <c r="F54" s="105"/>
      <c r="G54" s="105"/>
    </row>
    <row r="55" spans="1:8" s="100" customFormat="1" ht="12.75" x14ac:dyDescent="0.2">
      <c r="A55" s="237" t="s">
        <v>46</v>
      </c>
      <c r="B55" s="104"/>
      <c r="C55" s="105"/>
      <c r="D55" s="105"/>
      <c r="E55" s="105"/>
      <c r="F55" s="105"/>
      <c r="G55" s="105"/>
    </row>
    <row r="56" spans="1:8" s="100" customFormat="1" ht="12.75" x14ac:dyDescent="0.2">
      <c r="A56" s="194" t="s">
        <v>33</v>
      </c>
      <c r="B56" s="104">
        <v>17</v>
      </c>
      <c r="C56" s="105">
        <v>11</v>
      </c>
      <c r="D56" s="105">
        <v>4</v>
      </c>
      <c r="E56" s="105">
        <v>2</v>
      </c>
      <c r="F56" s="105">
        <v>0</v>
      </c>
      <c r="G56" s="105">
        <v>0</v>
      </c>
    </row>
    <row r="57" spans="1:8" s="100" customFormat="1" ht="12.75" x14ac:dyDescent="0.2">
      <c r="A57" s="194" t="s">
        <v>43</v>
      </c>
      <c r="B57" s="104">
        <v>48</v>
      </c>
      <c r="C57" s="105">
        <v>39</v>
      </c>
      <c r="D57" s="105">
        <v>6</v>
      </c>
      <c r="E57" s="105">
        <v>2</v>
      </c>
      <c r="F57" s="105">
        <v>0</v>
      </c>
      <c r="G57" s="105">
        <v>1</v>
      </c>
    </row>
    <row r="58" spans="1:8" s="100" customFormat="1" ht="12.75" x14ac:dyDescent="0.2">
      <c r="A58" s="194" t="s">
        <v>44</v>
      </c>
      <c r="B58" s="104">
        <v>90</v>
      </c>
      <c r="C58" s="105">
        <v>72</v>
      </c>
      <c r="D58" s="105">
        <v>11</v>
      </c>
      <c r="E58" s="105">
        <v>4</v>
      </c>
      <c r="F58" s="105">
        <v>0</v>
      </c>
      <c r="G58" s="105">
        <v>3</v>
      </c>
    </row>
    <row r="59" spans="1:8" s="100" customFormat="1" ht="12.75" x14ac:dyDescent="0.2">
      <c r="A59" s="194" t="s">
        <v>103</v>
      </c>
      <c r="B59" s="104">
        <v>82</v>
      </c>
      <c r="C59" s="105">
        <v>56</v>
      </c>
      <c r="D59" s="105">
        <v>16</v>
      </c>
      <c r="E59" s="105">
        <v>6</v>
      </c>
      <c r="F59" s="105">
        <v>0</v>
      </c>
      <c r="G59" s="105">
        <v>4</v>
      </c>
    </row>
    <row r="60" spans="1:8" s="100" customFormat="1" ht="12.75" x14ac:dyDescent="0.2">
      <c r="A60" s="194" t="s">
        <v>104</v>
      </c>
      <c r="B60" s="104">
        <v>38</v>
      </c>
      <c r="C60" s="105">
        <v>4</v>
      </c>
      <c r="D60" s="105">
        <v>13</v>
      </c>
      <c r="E60" s="105">
        <v>16</v>
      </c>
      <c r="F60" s="105">
        <v>0</v>
      </c>
      <c r="G60" s="105">
        <v>5</v>
      </c>
    </row>
    <row r="61" spans="1:8" s="100" customFormat="1" ht="6" customHeight="1" x14ac:dyDescent="0.2">
      <c r="A61" s="108"/>
      <c r="B61" s="109"/>
      <c r="C61" s="109"/>
      <c r="D61" s="109"/>
      <c r="E61" s="109"/>
      <c r="F61" s="109"/>
      <c r="G61" s="109"/>
    </row>
    <row r="62" spans="1:8" s="100" customFormat="1" ht="12.75" customHeight="1" x14ac:dyDescent="0.2">
      <c r="A62" s="47"/>
      <c r="B62" s="47"/>
      <c r="C62" s="47"/>
      <c r="D62" s="47"/>
      <c r="E62" s="47"/>
      <c r="F62" s="47"/>
      <c r="G62" s="47"/>
    </row>
    <row r="63" spans="1:8" ht="12" customHeight="1" x14ac:dyDescent="0.2">
      <c r="A63" s="110" t="s">
        <v>191</v>
      </c>
      <c r="B63"/>
      <c r="C63"/>
      <c r="D63"/>
      <c r="E63"/>
      <c r="F63"/>
      <c r="G63"/>
    </row>
    <row r="64" spans="1:8" s="761" customFormat="1" ht="11.25" customHeight="1" x14ac:dyDescent="0.2">
      <c r="A64" s="905" t="s">
        <v>1006</v>
      </c>
      <c r="B64" s="905"/>
      <c r="C64" s="905"/>
      <c r="D64" s="905"/>
      <c r="E64" s="905"/>
      <c r="F64" s="905"/>
      <c r="G64" s="905"/>
      <c r="H64" s="765"/>
    </row>
    <row r="65" spans="1:8" s="761" customFormat="1" ht="11.25" customHeight="1" x14ac:dyDescent="0.2">
      <c r="A65" s="905"/>
      <c r="B65" s="905"/>
      <c r="C65" s="905"/>
      <c r="D65" s="905"/>
      <c r="E65" s="905"/>
      <c r="F65" s="905"/>
      <c r="G65" s="905"/>
      <c r="H65" s="765"/>
    </row>
    <row r="66" spans="1:8" s="761" customFormat="1" ht="11.25" customHeight="1" x14ac:dyDescent="0.2">
      <c r="A66" s="905"/>
      <c r="B66" s="905"/>
      <c r="C66" s="905"/>
      <c r="D66" s="905"/>
      <c r="E66" s="905"/>
      <c r="F66" s="905"/>
      <c r="G66" s="905"/>
      <c r="H66" s="765"/>
    </row>
    <row r="67" spans="1:8" s="761" customFormat="1" ht="11.25" customHeight="1" x14ac:dyDescent="0.2">
      <c r="A67" s="905"/>
      <c r="B67" s="905"/>
      <c r="C67" s="905"/>
      <c r="D67" s="905"/>
      <c r="E67" s="905"/>
      <c r="F67" s="905"/>
      <c r="G67" s="905"/>
      <c r="H67" s="765"/>
    </row>
    <row r="68" spans="1:8" s="761" customFormat="1" ht="11.25" customHeight="1" x14ac:dyDescent="0.2">
      <c r="A68" s="905"/>
      <c r="B68" s="905"/>
      <c r="C68" s="905"/>
      <c r="D68" s="905"/>
      <c r="E68" s="905"/>
      <c r="F68" s="905"/>
      <c r="G68" s="905"/>
      <c r="H68" s="765"/>
    </row>
    <row r="69" spans="1:8" s="761" customFormat="1" ht="11.25" customHeight="1" x14ac:dyDescent="0.2">
      <c r="A69" s="905"/>
      <c r="B69" s="905"/>
      <c r="C69" s="905"/>
      <c r="D69" s="905"/>
      <c r="E69" s="905"/>
      <c r="F69" s="905"/>
      <c r="G69" s="905"/>
      <c r="H69" s="765"/>
    </row>
    <row r="70" spans="1:8" s="761" customFormat="1" ht="11.25" customHeight="1" x14ac:dyDescent="0.2">
      <c r="A70" s="905"/>
      <c r="B70" s="905"/>
      <c r="C70" s="905"/>
      <c r="D70" s="905"/>
      <c r="E70" s="905"/>
      <c r="F70" s="905"/>
      <c r="G70" s="905"/>
      <c r="H70" s="765"/>
    </row>
    <row r="71" spans="1:8" ht="11.25" customHeight="1" x14ac:dyDescent="0.2">
      <c r="A71" s="905"/>
      <c r="B71" s="905"/>
      <c r="C71" s="905"/>
      <c r="D71" s="905"/>
      <c r="E71" s="905"/>
      <c r="F71" s="905"/>
      <c r="G71" s="905"/>
      <c r="H71" s="765"/>
    </row>
    <row r="72" spans="1:8" x14ac:dyDescent="0.2">
      <c r="A72" s="867" t="s">
        <v>455</v>
      </c>
      <c r="B72" s="868"/>
      <c r="C72" s="868"/>
      <c r="D72" s="868"/>
      <c r="E72" s="868"/>
      <c r="F72" s="868"/>
      <c r="G72" s="868"/>
      <c r="H72" s="868"/>
    </row>
    <row r="73" spans="1:8" x14ac:dyDescent="0.2">
      <c r="A73" s="903"/>
      <c r="B73" s="904"/>
      <c r="C73" s="763"/>
      <c r="D73" s="763"/>
      <c r="E73" s="763"/>
      <c r="F73" s="763"/>
      <c r="G73" s="763"/>
    </row>
    <row r="74" spans="1:8" x14ac:dyDescent="0.2">
      <c r="A74" s="903" t="s">
        <v>433</v>
      </c>
      <c r="B74" s="904"/>
    </row>
  </sheetData>
  <mergeCells count="15">
    <mergeCell ref="A72:H72"/>
    <mergeCell ref="A73:B73"/>
    <mergeCell ref="A74:B74"/>
    <mergeCell ref="A64:G71"/>
    <mergeCell ref="K1:M1"/>
    <mergeCell ref="A1:I1"/>
    <mergeCell ref="A8:B8"/>
    <mergeCell ref="A35:B35"/>
    <mergeCell ref="B3:B6"/>
    <mergeCell ref="C4:C5"/>
    <mergeCell ref="D4:D5"/>
    <mergeCell ref="C3:G3"/>
    <mergeCell ref="E4:E5"/>
    <mergeCell ref="F4:F5"/>
    <mergeCell ref="G4:G5"/>
  </mergeCells>
  <phoneticPr fontId="19" type="noConversion"/>
  <hyperlinks>
    <hyperlink ref="K1:M1" location="Contents!A1" display="Back to contents"/>
  </hyperlinks>
  <pageMargins left="0.75" right="0.75" top="1" bottom="1" header="0.5" footer="0.5"/>
  <pageSetup paperSize="9" scale="8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6"/>
  <sheetViews>
    <sheetView showGridLines="0" zoomScaleNormal="100" workbookViewId="0">
      <selection sqref="A1:N1"/>
    </sheetView>
  </sheetViews>
  <sheetFormatPr defaultColWidth="9.1640625" defaultRowHeight="11.25" customHeight="1" x14ac:dyDescent="0.2"/>
  <cols>
    <col min="1" max="1" width="13.6640625" style="16" customWidth="1"/>
    <col min="2" max="2" width="11.6640625" style="16" customWidth="1"/>
    <col min="3" max="3" width="13.1640625" style="16" customWidth="1"/>
    <col min="4" max="8" width="13.5" style="16" customWidth="1"/>
    <col min="9" max="9" width="12.6640625" style="16" customWidth="1"/>
    <col min="10" max="10" width="12.1640625" style="16" customWidth="1"/>
    <col min="11" max="11" width="11.5" style="16" customWidth="1"/>
    <col min="12" max="12" width="10" style="16" customWidth="1"/>
    <col min="13" max="13" width="11.83203125" style="206" customWidth="1"/>
    <col min="14" max="14" width="13.33203125" style="16" customWidth="1"/>
    <col min="15" max="15" width="2.83203125" style="16" customWidth="1"/>
    <col min="16" max="16384" width="9.1640625" style="16"/>
  </cols>
  <sheetData>
    <row r="1" spans="1:18" ht="18" customHeight="1" x14ac:dyDescent="0.2">
      <c r="A1" s="923" t="s">
        <v>444</v>
      </c>
      <c r="B1" s="923"/>
      <c r="C1" s="923"/>
      <c r="D1" s="923"/>
      <c r="E1" s="923"/>
      <c r="F1" s="923"/>
      <c r="G1" s="923"/>
      <c r="H1" s="923"/>
      <c r="I1" s="923"/>
      <c r="J1" s="923"/>
      <c r="K1" s="923"/>
      <c r="L1" s="923"/>
      <c r="M1" s="923"/>
      <c r="N1" s="923"/>
      <c r="P1" s="824" t="s">
        <v>350</v>
      </c>
      <c r="Q1" s="824"/>
      <c r="R1" s="824"/>
    </row>
    <row r="2" spans="1:18" ht="11.25" customHeight="1" x14ac:dyDescent="0.2">
      <c r="A2" s="576"/>
      <c r="B2" s="576"/>
      <c r="C2" s="576"/>
      <c r="D2" s="576"/>
      <c r="E2" s="576"/>
      <c r="F2" s="576"/>
      <c r="G2" s="576"/>
      <c r="H2" s="576"/>
      <c r="I2" s="576"/>
      <c r="J2" s="576"/>
      <c r="K2" s="576"/>
      <c r="L2" s="576"/>
      <c r="M2" s="576"/>
      <c r="N2" s="576"/>
    </row>
    <row r="3" spans="1:18" ht="13.5" customHeight="1" x14ac:dyDescent="0.25">
      <c r="A3" s="577"/>
      <c r="B3" s="844" t="s">
        <v>147</v>
      </c>
      <c r="C3" s="844" t="s">
        <v>204</v>
      </c>
      <c r="D3" s="844" t="s">
        <v>35</v>
      </c>
      <c r="E3" s="844" t="s">
        <v>398</v>
      </c>
      <c r="F3" s="844" t="s">
        <v>374</v>
      </c>
      <c r="G3" s="844" t="s">
        <v>375</v>
      </c>
      <c r="H3" s="844" t="s">
        <v>376</v>
      </c>
      <c r="K3" s="921" t="s">
        <v>37</v>
      </c>
      <c r="L3" s="916" t="s">
        <v>400</v>
      </c>
      <c r="M3" s="916" t="s">
        <v>200</v>
      </c>
      <c r="N3" s="916" t="s">
        <v>48</v>
      </c>
    </row>
    <row r="4" spans="1:18" ht="13.5" customHeight="1" x14ac:dyDescent="0.25">
      <c r="A4" s="577"/>
      <c r="B4" s="844"/>
      <c r="C4" s="844"/>
      <c r="D4" s="844"/>
      <c r="E4" s="844"/>
      <c r="F4" s="844"/>
      <c r="G4" s="844"/>
      <c r="H4" s="844"/>
      <c r="I4" s="844" t="s">
        <v>94</v>
      </c>
      <c r="J4" s="844"/>
      <c r="K4" s="921"/>
      <c r="L4" s="916"/>
      <c r="M4" s="916"/>
      <c r="N4" s="916"/>
    </row>
    <row r="5" spans="1:18" s="567" customFormat="1" ht="12.75" x14ac:dyDescent="0.2">
      <c r="A5" s="578"/>
      <c r="B5" s="918"/>
      <c r="C5" s="917"/>
      <c r="D5" s="917"/>
      <c r="E5" s="844"/>
      <c r="F5" s="844"/>
      <c r="G5" s="844"/>
      <c r="H5" s="844"/>
      <c r="I5" s="596"/>
      <c r="J5" s="596"/>
      <c r="K5" s="917"/>
      <c r="L5" s="917"/>
      <c r="M5" s="918"/>
      <c r="N5" s="917"/>
    </row>
    <row r="6" spans="1:18" s="567" customFormat="1" ht="12.75" x14ac:dyDescent="0.2">
      <c r="A6" s="578"/>
      <c r="B6" s="918"/>
      <c r="C6" s="917"/>
      <c r="D6" s="917"/>
      <c r="E6" s="844"/>
      <c r="F6" s="844"/>
      <c r="G6" s="844"/>
      <c r="H6" s="844"/>
      <c r="I6" s="843" t="s">
        <v>201</v>
      </c>
      <c r="J6" s="582" t="s">
        <v>95</v>
      </c>
      <c r="K6" s="917"/>
      <c r="L6" s="917"/>
      <c r="M6" s="918"/>
      <c r="N6" s="917"/>
    </row>
    <row r="7" spans="1:18" s="567" customFormat="1" ht="12.75" x14ac:dyDescent="0.2">
      <c r="A7" s="578"/>
      <c r="B7" s="918"/>
      <c r="C7" s="917"/>
      <c r="D7" s="917"/>
      <c r="E7" s="844"/>
      <c r="F7" s="844"/>
      <c r="G7" s="844"/>
      <c r="H7" s="844"/>
      <c r="I7" s="918"/>
      <c r="J7" s="919" t="s">
        <v>34</v>
      </c>
      <c r="K7" s="917"/>
      <c r="L7" s="917"/>
      <c r="M7" s="918"/>
      <c r="N7" s="917"/>
    </row>
    <row r="8" spans="1:18" s="567" customFormat="1" ht="12.75" x14ac:dyDescent="0.2">
      <c r="A8" s="578"/>
      <c r="B8" s="918"/>
      <c r="C8" s="917"/>
      <c r="D8" s="917"/>
      <c r="E8" s="844"/>
      <c r="F8" s="844"/>
      <c r="G8" s="844"/>
      <c r="H8" s="844"/>
      <c r="I8" s="918"/>
      <c r="J8" s="919"/>
      <c r="K8" s="917"/>
      <c r="L8" s="917"/>
      <c r="M8" s="918"/>
      <c r="N8" s="917"/>
    </row>
    <row r="9" spans="1:18" s="567" customFormat="1" ht="4.5" customHeight="1" x14ac:dyDescent="0.2">
      <c r="A9" s="581"/>
      <c r="B9" s="581"/>
      <c r="C9" s="581"/>
      <c r="D9" s="581"/>
      <c r="E9" s="581"/>
      <c r="F9" s="581"/>
      <c r="G9" s="581"/>
      <c r="H9" s="581"/>
      <c r="I9" s="581"/>
      <c r="J9" s="581"/>
      <c r="K9" s="581"/>
      <c r="L9" s="581"/>
      <c r="M9" s="581"/>
      <c r="N9" s="581"/>
    </row>
    <row r="10" spans="1:18" s="567" customFormat="1" ht="6" customHeight="1" x14ac:dyDescent="0.2">
      <c r="A10" s="587"/>
      <c r="B10" s="587"/>
      <c r="C10" s="587"/>
      <c r="D10" s="587"/>
      <c r="E10" s="587"/>
      <c r="F10" s="587"/>
      <c r="G10" s="587"/>
      <c r="H10" s="587"/>
      <c r="I10" s="587"/>
      <c r="J10" s="587"/>
      <c r="K10" s="587"/>
      <c r="L10" s="587"/>
      <c r="M10" s="587"/>
      <c r="N10" s="587"/>
    </row>
    <row r="11" spans="1:18" s="567" customFormat="1" ht="15" customHeight="1" x14ac:dyDescent="0.2">
      <c r="A11" s="922" t="s">
        <v>352</v>
      </c>
      <c r="B11" s="922"/>
      <c r="C11" s="922"/>
      <c r="D11" s="922"/>
      <c r="E11" s="922"/>
      <c r="F11" s="922"/>
      <c r="G11" s="922"/>
      <c r="H11" s="922"/>
      <c r="I11" s="922"/>
      <c r="J11" s="922"/>
      <c r="K11" s="922"/>
      <c r="L11" s="922"/>
      <c r="M11" s="587"/>
      <c r="N11" s="587"/>
    </row>
    <row r="12" spans="1:18" s="567" customFormat="1" ht="6" customHeight="1" x14ac:dyDescent="0.2">
      <c r="A12" s="587"/>
      <c r="B12" s="587"/>
      <c r="C12" s="587"/>
      <c r="D12" s="587"/>
      <c r="E12" s="587"/>
      <c r="F12" s="587"/>
      <c r="G12" s="587"/>
      <c r="H12" s="587"/>
      <c r="I12" s="587"/>
      <c r="J12" s="587"/>
      <c r="K12" s="587"/>
      <c r="L12" s="587"/>
      <c r="M12" s="587"/>
      <c r="N12" s="587"/>
    </row>
    <row r="13" spans="1:18" s="566" customFormat="1" ht="15" customHeight="1" x14ac:dyDescent="0.2">
      <c r="A13" s="580" t="s">
        <v>78</v>
      </c>
      <c r="B13" s="716">
        <v>867</v>
      </c>
      <c r="C13" s="234">
        <v>473</v>
      </c>
      <c r="D13" s="234">
        <v>362</v>
      </c>
      <c r="E13" s="234">
        <v>650</v>
      </c>
      <c r="F13" s="234">
        <v>43</v>
      </c>
      <c r="G13" s="234">
        <v>114</v>
      </c>
      <c r="H13" s="234">
        <v>765</v>
      </c>
      <c r="I13" s="234">
        <v>426</v>
      </c>
      <c r="J13" s="234">
        <v>154</v>
      </c>
      <c r="K13" s="234">
        <v>123</v>
      </c>
      <c r="L13" s="234">
        <v>28</v>
      </c>
      <c r="M13" s="234">
        <v>25</v>
      </c>
      <c r="N13" s="234">
        <v>112</v>
      </c>
    </row>
    <row r="14" spans="1:18" s="566" customFormat="1" ht="6" customHeight="1" x14ac:dyDescent="0.2">
      <c r="A14" s="567"/>
      <c r="B14" s="104"/>
      <c r="C14" s="229"/>
      <c r="D14" s="229"/>
      <c r="E14" s="229"/>
      <c r="F14" s="229"/>
      <c r="G14" s="229"/>
      <c r="H14" s="229"/>
      <c r="I14" s="229"/>
      <c r="J14" s="229"/>
      <c r="K14" s="229"/>
      <c r="L14" s="229"/>
      <c r="M14" s="229"/>
      <c r="N14" s="229"/>
    </row>
    <row r="15" spans="1:18" s="566" customFormat="1" ht="14.25" customHeight="1" x14ac:dyDescent="0.2">
      <c r="A15" s="584" t="s">
        <v>45</v>
      </c>
      <c r="B15" s="104">
        <v>592</v>
      </c>
      <c r="C15" s="229">
        <v>345</v>
      </c>
      <c r="D15" s="229">
        <v>237</v>
      </c>
      <c r="E15" s="229">
        <v>455</v>
      </c>
      <c r="F15" s="229">
        <v>20</v>
      </c>
      <c r="G15" s="229">
        <v>65</v>
      </c>
      <c r="H15" s="229">
        <v>510</v>
      </c>
      <c r="I15" s="229">
        <v>292</v>
      </c>
      <c r="J15" s="229">
        <v>111</v>
      </c>
      <c r="K15" s="229">
        <v>96</v>
      </c>
      <c r="L15" s="229">
        <v>25</v>
      </c>
      <c r="M15" s="229">
        <v>19</v>
      </c>
      <c r="N15" s="229">
        <v>84</v>
      </c>
    </row>
    <row r="16" spans="1:18" s="566" customFormat="1" ht="14.25" customHeight="1" x14ac:dyDescent="0.2">
      <c r="A16" s="567" t="s">
        <v>46</v>
      </c>
      <c r="B16" s="104">
        <v>275</v>
      </c>
      <c r="C16" s="229">
        <v>128</v>
      </c>
      <c r="D16" s="229">
        <v>125</v>
      </c>
      <c r="E16" s="229">
        <v>195</v>
      </c>
      <c r="F16" s="229">
        <v>23</v>
      </c>
      <c r="G16" s="229">
        <v>49</v>
      </c>
      <c r="H16" s="229">
        <v>255</v>
      </c>
      <c r="I16" s="229">
        <v>134</v>
      </c>
      <c r="J16" s="229">
        <v>43</v>
      </c>
      <c r="K16" s="229">
        <v>27</v>
      </c>
      <c r="L16" s="229">
        <v>3</v>
      </c>
      <c r="M16" s="229">
        <v>6</v>
      </c>
      <c r="N16" s="229">
        <v>28</v>
      </c>
    </row>
    <row r="17" spans="1:14" s="566" customFormat="1" ht="6" customHeight="1" x14ac:dyDescent="0.2">
      <c r="A17" s="567"/>
      <c r="B17" s="104"/>
      <c r="C17" s="229"/>
      <c r="D17" s="229"/>
      <c r="E17" s="229"/>
      <c r="F17" s="229"/>
      <c r="G17" s="229"/>
      <c r="H17" s="229"/>
      <c r="I17" s="229"/>
      <c r="J17" s="229"/>
      <c r="K17" s="229"/>
      <c r="L17" s="229"/>
      <c r="M17" s="229"/>
      <c r="N17" s="229"/>
    </row>
    <row r="18" spans="1:14" s="566" customFormat="1" ht="14.25" customHeight="1" x14ac:dyDescent="0.2">
      <c r="A18" s="584" t="s">
        <v>33</v>
      </c>
      <c r="B18" s="104">
        <v>42</v>
      </c>
      <c r="C18" s="229">
        <v>16</v>
      </c>
      <c r="D18" s="229">
        <v>7</v>
      </c>
      <c r="E18" s="229">
        <v>20</v>
      </c>
      <c r="F18" s="229">
        <v>4</v>
      </c>
      <c r="G18" s="229">
        <v>6</v>
      </c>
      <c r="H18" s="229">
        <v>26</v>
      </c>
      <c r="I18" s="229">
        <v>16</v>
      </c>
      <c r="J18" s="229">
        <v>6</v>
      </c>
      <c r="K18" s="229">
        <v>8</v>
      </c>
      <c r="L18" s="229">
        <v>10</v>
      </c>
      <c r="M18" s="229">
        <v>2</v>
      </c>
      <c r="N18" s="229">
        <v>2</v>
      </c>
    </row>
    <row r="19" spans="1:14" s="566" customFormat="1" ht="14.25" customHeight="1" x14ac:dyDescent="0.2">
      <c r="A19" s="584" t="s">
        <v>43</v>
      </c>
      <c r="B19" s="104">
        <v>199</v>
      </c>
      <c r="C19" s="229">
        <v>122</v>
      </c>
      <c r="D19" s="229">
        <v>74</v>
      </c>
      <c r="E19" s="229">
        <v>152</v>
      </c>
      <c r="F19" s="229">
        <v>3</v>
      </c>
      <c r="G19" s="229">
        <v>19</v>
      </c>
      <c r="H19" s="229">
        <v>173</v>
      </c>
      <c r="I19" s="229">
        <v>118</v>
      </c>
      <c r="J19" s="229">
        <v>38</v>
      </c>
      <c r="K19" s="229">
        <v>36</v>
      </c>
      <c r="L19" s="229">
        <v>8</v>
      </c>
      <c r="M19" s="229">
        <v>3</v>
      </c>
      <c r="N19" s="229">
        <v>29</v>
      </c>
    </row>
    <row r="20" spans="1:14" s="566" customFormat="1" ht="14.25" customHeight="1" x14ac:dyDescent="0.2">
      <c r="A20" s="584" t="s">
        <v>44</v>
      </c>
      <c r="B20" s="104">
        <v>327</v>
      </c>
      <c r="C20" s="229">
        <v>184</v>
      </c>
      <c r="D20" s="229">
        <v>154</v>
      </c>
      <c r="E20" s="229">
        <v>261</v>
      </c>
      <c r="F20" s="229">
        <v>20</v>
      </c>
      <c r="G20" s="229">
        <v>32</v>
      </c>
      <c r="H20" s="229">
        <v>289</v>
      </c>
      <c r="I20" s="229">
        <v>182</v>
      </c>
      <c r="J20" s="229">
        <v>66</v>
      </c>
      <c r="K20" s="229">
        <v>46</v>
      </c>
      <c r="L20" s="229">
        <v>6</v>
      </c>
      <c r="M20" s="229">
        <v>11</v>
      </c>
      <c r="N20" s="229">
        <v>39</v>
      </c>
    </row>
    <row r="21" spans="1:14" s="566" customFormat="1" ht="14.25" customHeight="1" x14ac:dyDescent="0.2">
      <c r="A21" s="584" t="s">
        <v>103</v>
      </c>
      <c r="B21" s="104">
        <v>213</v>
      </c>
      <c r="C21" s="229">
        <v>108</v>
      </c>
      <c r="D21" s="229">
        <v>109</v>
      </c>
      <c r="E21" s="229">
        <v>168</v>
      </c>
      <c r="F21" s="229">
        <v>7</v>
      </c>
      <c r="G21" s="229">
        <v>36</v>
      </c>
      <c r="H21" s="229">
        <v>195</v>
      </c>
      <c r="I21" s="229">
        <v>94</v>
      </c>
      <c r="J21" s="229">
        <v>37</v>
      </c>
      <c r="K21" s="229">
        <v>29</v>
      </c>
      <c r="L21" s="229">
        <v>4</v>
      </c>
      <c r="M21" s="229">
        <v>9</v>
      </c>
      <c r="N21" s="229">
        <v>30</v>
      </c>
    </row>
    <row r="22" spans="1:14" s="566" customFormat="1" ht="14.25" customHeight="1" x14ac:dyDescent="0.2">
      <c r="A22" s="584" t="s">
        <v>104</v>
      </c>
      <c r="B22" s="104">
        <v>86</v>
      </c>
      <c r="C22" s="229">
        <v>43</v>
      </c>
      <c r="D22" s="229">
        <v>18</v>
      </c>
      <c r="E22" s="229">
        <v>49</v>
      </c>
      <c r="F22" s="229">
        <v>9</v>
      </c>
      <c r="G22" s="229">
        <v>21</v>
      </c>
      <c r="H22" s="229">
        <v>82</v>
      </c>
      <c r="I22" s="229">
        <v>16</v>
      </c>
      <c r="J22" s="229">
        <v>7</v>
      </c>
      <c r="K22" s="229">
        <v>4</v>
      </c>
      <c r="L22" s="229">
        <v>0</v>
      </c>
      <c r="M22" s="229">
        <v>0</v>
      </c>
      <c r="N22" s="229">
        <v>12</v>
      </c>
    </row>
    <row r="23" spans="1:14" s="566" customFormat="1" ht="6" customHeight="1" x14ac:dyDescent="0.2">
      <c r="A23" s="567"/>
      <c r="B23" s="104"/>
      <c r="C23" s="229"/>
      <c r="D23" s="229"/>
      <c r="E23" s="229"/>
      <c r="F23" s="229"/>
      <c r="G23" s="229"/>
      <c r="H23" s="229"/>
      <c r="I23" s="229"/>
      <c r="J23" s="229"/>
      <c r="K23" s="229"/>
      <c r="L23" s="229"/>
      <c r="M23" s="229"/>
      <c r="N23" s="229"/>
    </row>
    <row r="24" spans="1:14" s="566" customFormat="1" ht="14.25" customHeight="1" x14ac:dyDescent="0.2">
      <c r="A24" s="566" t="s">
        <v>45</v>
      </c>
      <c r="B24" s="104"/>
      <c r="C24" s="229"/>
      <c r="D24" s="229"/>
      <c r="E24" s="229"/>
      <c r="F24" s="229"/>
      <c r="G24" s="229"/>
      <c r="H24" s="229"/>
      <c r="I24" s="229"/>
      <c r="J24" s="229"/>
      <c r="K24" s="229"/>
      <c r="L24" s="229"/>
      <c r="M24" s="229"/>
      <c r="N24" s="229"/>
    </row>
    <row r="25" spans="1:14" s="566" customFormat="1" ht="14.25" customHeight="1" x14ac:dyDescent="0.2">
      <c r="A25" s="584" t="s">
        <v>33</v>
      </c>
      <c r="B25" s="104">
        <v>25</v>
      </c>
      <c r="C25" s="229">
        <v>11</v>
      </c>
      <c r="D25" s="229">
        <v>4</v>
      </c>
      <c r="E25" s="229">
        <v>12</v>
      </c>
      <c r="F25" s="229">
        <v>3</v>
      </c>
      <c r="G25" s="229">
        <v>4</v>
      </c>
      <c r="H25" s="229">
        <v>15</v>
      </c>
      <c r="I25" s="229">
        <v>10</v>
      </c>
      <c r="J25" s="229">
        <v>6</v>
      </c>
      <c r="K25" s="229">
        <v>5</v>
      </c>
      <c r="L25" s="229">
        <v>7</v>
      </c>
      <c r="M25" s="229">
        <v>0</v>
      </c>
      <c r="N25" s="229">
        <v>1</v>
      </c>
    </row>
    <row r="26" spans="1:14" s="566" customFormat="1" ht="14.25" customHeight="1" x14ac:dyDescent="0.2">
      <c r="A26" s="584" t="s">
        <v>43</v>
      </c>
      <c r="B26" s="104">
        <v>151</v>
      </c>
      <c r="C26" s="229">
        <v>94</v>
      </c>
      <c r="D26" s="229">
        <v>47</v>
      </c>
      <c r="E26" s="229">
        <v>114</v>
      </c>
      <c r="F26" s="229">
        <v>1</v>
      </c>
      <c r="G26" s="229">
        <v>11</v>
      </c>
      <c r="H26" s="229">
        <v>127</v>
      </c>
      <c r="I26" s="229">
        <v>88</v>
      </c>
      <c r="J26" s="229">
        <v>28</v>
      </c>
      <c r="K26" s="229">
        <v>32</v>
      </c>
      <c r="L26" s="229">
        <v>8</v>
      </c>
      <c r="M26" s="229">
        <v>2</v>
      </c>
      <c r="N26" s="229">
        <v>21</v>
      </c>
    </row>
    <row r="27" spans="1:14" s="566" customFormat="1" ht="14.25" customHeight="1" x14ac:dyDescent="0.2">
      <c r="A27" s="584" t="s">
        <v>44</v>
      </c>
      <c r="B27" s="104">
        <v>237</v>
      </c>
      <c r="C27" s="229">
        <v>140</v>
      </c>
      <c r="D27" s="229">
        <v>103</v>
      </c>
      <c r="E27" s="229">
        <v>187</v>
      </c>
      <c r="F27" s="229">
        <v>11</v>
      </c>
      <c r="G27" s="229">
        <v>24</v>
      </c>
      <c r="H27" s="229">
        <v>206</v>
      </c>
      <c r="I27" s="229">
        <v>127</v>
      </c>
      <c r="J27" s="229">
        <v>49</v>
      </c>
      <c r="K27" s="229">
        <v>36</v>
      </c>
      <c r="L27" s="229">
        <v>6</v>
      </c>
      <c r="M27" s="229">
        <v>9</v>
      </c>
      <c r="N27" s="229">
        <v>30</v>
      </c>
    </row>
    <row r="28" spans="1:14" s="566" customFormat="1" ht="14.25" customHeight="1" x14ac:dyDescent="0.2">
      <c r="A28" s="584" t="s">
        <v>103</v>
      </c>
      <c r="B28" s="104">
        <v>131</v>
      </c>
      <c r="C28" s="229">
        <v>70</v>
      </c>
      <c r="D28" s="229">
        <v>65</v>
      </c>
      <c r="E28" s="229">
        <v>106</v>
      </c>
      <c r="F28" s="229">
        <v>1</v>
      </c>
      <c r="G28" s="229">
        <v>19</v>
      </c>
      <c r="H28" s="229">
        <v>115</v>
      </c>
      <c r="I28" s="229">
        <v>52</v>
      </c>
      <c r="J28" s="229">
        <v>22</v>
      </c>
      <c r="K28" s="229">
        <v>19</v>
      </c>
      <c r="L28" s="229">
        <v>4</v>
      </c>
      <c r="M28" s="229">
        <v>8</v>
      </c>
      <c r="N28" s="229">
        <v>22</v>
      </c>
    </row>
    <row r="29" spans="1:14" s="566" customFormat="1" ht="14.25" customHeight="1" x14ac:dyDescent="0.2">
      <c r="A29" s="584" t="s">
        <v>104</v>
      </c>
      <c r="B29" s="104">
        <v>48</v>
      </c>
      <c r="C29" s="229">
        <v>30</v>
      </c>
      <c r="D29" s="229">
        <v>18</v>
      </c>
      <c r="E29" s="229">
        <v>36</v>
      </c>
      <c r="F29" s="229">
        <v>4</v>
      </c>
      <c r="G29" s="229">
        <v>7</v>
      </c>
      <c r="H29" s="229">
        <v>47</v>
      </c>
      <c r="I29" s="229">
        <v>15</v>
      </c>
      <c r="J29" s="229">
        <v>6</v>
      </c>
      <c r="K29" s="229">
        <v>4</v>
      </c>
      <c r="L29" s="229">
        <v>0</v>
      </c>
      <c r="M29" s="229">
        <v>0</v>
      </c>
      <c r="N29" s="229">
        <v>10</v>
      </c>
    </row>
    <row r="30" spans="1:14" s="566" customFormat="1" ht="6" customHeight="1" x14ac:dyDescent="0.2">
      <c r="A30" s="567"/>
      <c r="B30" s="104"/>
      <c r="C30" s="229"/>
      <c r="D30" s="229"/>
      <c r="E30" s="229"/>
      <c r="F30" s="229"/>
      <c r="G30" s="229"/>
      <c r="H30" s="229"/>
      <c r="I30" s="229"/>
      <c r="J30" s="229"/>
      <c r="K30" s="229"/>
      <c r="L30" s="229"/>
      <c r="M30" s="229"/>
      <c r="N30" s="229"/>
    </row>
    <row r="31" spans="1:14" s="566" customFormat="1" ht="14.25" customHeight="1" x14ac:dyDescent="0.2">
      <c r="A31" s="566" t="s">
        <v>46</v>
      </c>
      <c r="B31" s="104"/>
      <c r="C31" s="229"/>
      <c r="D31" s="229"/>
      <c r="E31" s="229"/>
      <c r="F31" s="229"/>
      <c r="G31" s="229"/>
      <c r="H31" s="229"/>
      <c r="I31" s="229"/>
      <c r="J31" s="229"/>
      <c r="K31" s="229"/>
      <c r="L31" s="229"/>
      <c r="M31" s="229"/>
      <c r="N31" s="229"/>
    </row>
    <row r="32" spans="1:14" s="566" customFormat="1" ht="14.25" customHeight="1" x14ac:dyDescent="0.2">
      <c r="A32" s="584" t="s">
        <v>33</v>
      </c>
      <c r="B32" s="104">
        <v>17</v>
      </c>
      <c r="C32" s="229">
        <v>5</v>
      </c>
      <c r="D32" s="229">
        <v>3</v>
      </c>
      <c r="E32" s="229">
        <v>8</v>
      </c>
      <c r="F32" s="229">
        <v>1</v>
      </c>
      <c r="G32" s="229">
        <v>2</v>
      </c>
      <c r="H32" s="229">
        <v>11</v>
      </c>
      <c r="I32" s="229">
        <v>6</v>
      </c>
      <c r="J32" s="229">
        <v>0</v>
      </c>
      <c r="K32" s="229">
        <v>3</v>
      </c>
      <c r="L32" s="229">
        <v>3</v>
      </c>
      <c r="M32" s="229">
        <v>2</v>
      </c>
      <c r="N32" s="229">
        <v>1</v>
      </c>
    </row>
    <row r="33" spans="1:14" s="566" customFormat="1" ht="14.25" customHeight="1" x14ac:dyDescent="0.2">
      <c r="A33" s="584" t="s">
        <v>43</v>
      </c>
      <c r="B33" s="104">
        <v>48</v>
      </c>
      <c r="C33" s="229">
        <v>28</v>
      </c>
      <c r="D33" s="229">
        <v>27</v>
      </c>
      <c r="E33" s="229">
        <v>38</v>
      </c>
      <c r="F33" s="229">
        <v>2</v>
      </c>
      <c r="G33" s="229">
        <v>8</v>
      </c>
      <c r="H33" s="229">
        <v>46</v>
      </c>
      <c r="I33" s="229">
        <v>30</v>
      </c>
      <c r="J33" s="229">
        <v>10</v>
      </c>
      <c r="K33" s="229">
        <v>4</v>
      </c>
      <c r="L33" s="229">
        <v>0</v>
      </c>
      <c r="M33" s="229">
        <v>1</v>
      </c>
      <c r="N33" s="229">
        <v>8</v>
      </c>
    </row>
    <row r="34" spans="1:14" s="566" customFormat="1" ht="14.25" customHeight="1" x14ac:dyDescent="0.2">
      <c r="A34" s="584" t="s">
        <v>44</v>
      </c>
      <c r="B34" s="104">
        <v>90</v>
      </c>
      <c r="C34" s="229">
        <v>44</v>
      </c>
      <c r="D34" s="229">
        <v>51</v>
      </c>
      <c r="E34" s="229">
        <v>74</v>
      </c>
      <c r="F34" s="229">
        <v>9</v>
      </c>
      <c r="G34" s="229">
        <v>8</v>
      </c>
      <c r="H34" s="229">
        <v>83</v>
      </c>
      <c r="I34" s="229">
        <v>55</v>
      </c>
      <c r="J34" s="229">
        <v>17</v>
      </c>
      <c r="K34" s="229">
        <v>10</v>
      </c>
      <c r="L34" s="229">
        <v>0</v>
      </c>
      <c r="M34" s="229">
        <v>2</v>
      </c>
      <c r="N34" s="229">
        <v>9</v>
      </c>
    </row>
    <row r="35" spans="1:14" s="566" customFormat="1" ht="14.25" customHeight="1" x14ac:dyDescent="0.2">
      <c r="A35" s="584" t="s">
        <v>103</v>
      </c>
      <c r="B35" s="104">
        <v>82</v>
      </c>
      <c r="C35" s="229">
        <v>38</v>
      </c>
      <c r="D35" s="229">
        <v>44</v>
      </c>
      <c r="E35" s="229">
        <v>62</v>
      </c>
      <c r="F35" s="229">
        <v>6</v>
      </c>
      <c r="G35" s="229">
        <v>17</v>
      </c>
      <c r="H35" s="229">
        <v>80</v>
      </c>
      <c r="I35" s="229">
        <v>42</v>
      </c>
      <c r="J35" s="229">
        <v>15</v>
      </c>
      <c r="K35" s="229">
        <v>10</v>
      </c>
      <c r="L35" s="229">
        <v>0</v>
      </c>
      <c r="M35" s="229">
        <v>1</v>
      </c>
      <c r="N35" s="229">
        <v>8</v>
      </c>
    </row>
    <row r="36" spans="1:14" s="566" customFormat="1" ht="14.25" customHeight="1" x14ac:dyDescent="0.2">
      <c r="A36" s="584" t="s">
        <v>104</v>
      </c>
      <c r="B36" s="104">
        <v>38</v>
      </c>
      <c r="C36" s="229">
        <v>13</v>
      </c>
      <c r="D36" s="229">
        <v>0</v>
      </c>
      <c r="E36" s="229">
        <v>13</v>
      </c>
      <c r="F36" s="229">
        <v>5</v>
      </c>
      <c r="G36" s="229">
        <v>14</v>
      </c>
      <c r="H36" s="229">
        <v>35</v>
      </c>
      <c r="I36" s="229">
        <v>1</v>
      </c>
      <c r="J36" s="229">
        <v>1</v>
      </c>
      <c r="K36" s="229">
        <v>0</v>
      </c>
      <c r="L36" s="229">
        <v>0</v>
      </c>
      <c r="M36" s="229">
        <v>0</v>
      </c>
      <c r="N36" s="229">
        <v>2</v>
      </c>
    </row>
    <row r="37" spans="1:14" s="566" customFormat="1" ht="6" customHeight="1" x14ac:dyDescent="0.2">
      <c r="A37" s="584"/>
      <c r="B37" s="584"/>
      <c r="C37" s="76"/>
      <c r="D37" s="76"/>
      <c r="E37" s="76"/>
      <c r="F37" s="76"/>
      <c r="G37" s="76"/>
      <c r="H37" s="76"/>
      <c r="I37" s="76"/>
      <c r="J37" s="76"/>
      <c r="K37" s="76"/>
      <c r="L37" s="76"/>
      <c r="M37" s="76"/>
      <c r="N37" s="76"/>
    </row>
    <row r="38" spans="1:14" s="566" customFormat="1" ht="14.25" customHeight="1" x14ac:dyDescent="0.2">
      <c r="A38" s="920" t="s">
        <v>351</v>
      </c>
      <c r="B38" s="920"/>
      <c r="C38" s="920"/>
      <c r="D38" s="920"/>
      <c r="E38" s="920"/>
      <c r="F38" s="920"/>
      <c r="G38" s="920"/>
      <c r="H38" s="920"/>
      <c r="I38" s="920"/>
      <c r="J38" s="920"/>
      <c r="K38" s="76"/>
      <c r="L38" s="76"/>
      <c r="M38" s="76"/>
      <c r="N38" s="76"/>
    </row>
    <row r="39" spans="1:14" s="566" customFormat="1" ht="6" customHeight="1" x14ac:dyDescent="0.2">
      <c r="A39" s="579"/>
      <c r="B39" s="579"/>
      <c r="C39" s="76"/>
      <c r="D39" s="76"/>
      <c r="E39" s="76"/>
      <c r="F39" s="76"/>
      <c r="G39" s="76"/>
      <c r="H39" s="76"/>
      <c r="I39" s="76"/>
      <c r="J39" s="76"/>
      <c r="K39" s="76"/>
      <c r="L39" s="76"/>
      <c r="M39" s="76"/>
      <c r="N39" s="76"/>
    </row>
    <row r="40" spans="1:14" s="567" customFormat="1" ht="14.25" customHeight="1" x14ac:dyDescent="0.2">
      <c r="A40" s="580" t="s">
        <v>78</v>
      </c>
      <c r="B40" s="104">
        <v>867</v>
      </c>
      <c r="C40" s="104">
        <v>483</v>
      </c>
      <c r="D40" s="104">
        <v>375</v>
      </c>
      <c r="E40" s="104">
        <v>662</v>
      </c>
      <c r="F40" s="104">
        <v>80</v>
      </c>
      <c r="G40" s="104">
        <v>150</v>
      </c>
      <c r="H40" s="104">
        <v>779</v>
      </c>
      <c r="I40" s="104">
        <v>632</v>
      </c>
      <c r="J40" s="104">
        <v>365</v>
      </c>
      <c r="K40" s="104">
        <v>145</v>
      </c>
      <c r="L40" s="104">
        <v>30</v>
      </c>
      <c r="M40" s="104">
        <v>30</v>
      </c>
      <c r="N40" s="104">
        <v>330</v>
      </c>
    </row>
    <row r="41" spans="1:14" s="567" customFormat="1" ht="6" customHeight="1" x14ac:dyDescent="0.2">
      <c r="B41" s="104"/>
      <c r="C41" s="229"/>
      <c r="D41" s="229"/>
      <c r="E41" s="229"/>
      <c r="F41" s="229"/>
      <c r="G41" s="229"/>
      <c r="H41" s="229"/>
      <c r="I41" s="229"/>
      <c r="J41" s="229"/>
      <c r="K41" s="229"/>
      <c r="L41" s="229"/>
      <c r="M41" s="229"/>
      <c r="N41" s="229"/>
    </row>
    <row r="42" spans="1:14" s="567" customFormat="1" ht="14.25" customHeight="1" x14ac:dyDescent="0.2">
      <c r="A42" s="584" t="s">
        <v>45</v>
      </c>
      <c r="B42" s="104">
        <v>592</v>
      </c>
      <c r="C42" s="229">
        <v>354</v>
      </c>
      <c r="D42" s="229">
        <v>247</v>
      </c>
      <c r="E42" s="229">
        <v>464</v>
      </c>
      <c r="F42" s="229">
        <v>42</v>
      </c>
      <c r="G42" s="229">
        <v>93</v>
      </c>
      <c r="H42" s="229">
        <v>520</v>
      </c>
      <c r="I42" s="229">
        <v>442</v>
      </c>
      <c r="J42" s="229">
        <v>260</v>
      </c>
      <c r="K42" s="229">
        <v>113</v>
      </c>
      <c r="L42" s="229">
        <v>27</v>
      </c>
      <c r="M42" s="229">
        <v>23</v>
      </c>
      <c r="N42" s="229">
        <v>239</v>
      </c>
    </row>
    <row r="43" spans="1:14" s="567" customFormat="1" ht="14.25" customHeight="1" x14ac:dyDescent="0.2">
      <c r="A43" s="567" t="s">
        <v>46</v>
      </c>
      <c r="B43" s="104">
        <v>275</v>
      </c>
      <c r="C43" s="229">
        <v>129</v>
      </c>
      <c r="D43" s="229">
        <v>128</v>
      </c>
      <c r="E43" s="229">
        <v>198</v>
      </c>
      <c r="F43" s="229">
        <v>38</v>
      </c>
      <c r="G43" s="229">
        <v>57</v>
      </c>
      <c r="H43" s="229">
        <v>259</v>
      </c>
      <c r="I43" s="229">
        <v>190</v>
      </c>
      <c r="J43" s="229">
        <v>105</v>
      </c>
      <c r="K43" s="229">
        <v>32</v>
      </c>
      <c r="L43" s="229">
        <v>3</v>
      </c>
      <c r="M43" s="229">
        <v>7</v>
      </c>
      <c r="N43" s="229">
        <v>91</v>
      </c>
    </row>
    <row r="44" spans="1:14" s="567" customFormat="1" ht="6" customHeight="1" x14ac:dyDescent="0.2">
      <c r="B44" s="104"/>
      <c r="C44" s="229"/>
      <c r="D44" s="229"/>
      <c r="E44" s="229"/>
      <c r="F44" s="229"/>
      <c r="G44" s="229"/>
      <c r="H44" s="229"/>
      <c r="I44" s="229"/>
      <c r="J44" s="229"/>
      <c r="K44" s="229"/>
      <c r="L44" s="229"/>
      <c r="M44" s="229"/>
      <c r="N44" s="229"/>
    </row>
    <row r="45" spans="1:14" s="567" customFormat="1" ht="14.25" customHeight="1" x14ac:dyDescent="0.2">
      <c r="A45" s="584" t="s">
        <v>33</v>
      </c>
      <c r="B45" s="104">
        <v>42</v>
      </c>
      <c r="C45" s="229">
        <v>16</v>
      </c>
      <c r="D45" s="229">
        <v>7</v>
      </c>
      <c r="E45" s="229">
        <v>20</v>
      </c>
      <c r="F45" s="229">
        <v>5</v>
      </c>
      <c r="G45" s="229">
        <v>7</v>
      </c>
      <c r="H45" s="229">
        <v>26</v>
      </c>
      <c r="I45" s="229">
        <v>22</v>
      </c>
      <c r="J45" s="229">
        <v>11</v>
      </c>
      <c r="K45" s="229">
        <v>10</v>
      </c>
      <c r="L45" s="229">
        <v>10</v>
      </c>
      <c r="M45" s="229">
        <v>2</v>
      </c>
      <c r="N45" s="229">
        <v>12</v>
      </c>
    </row>
    <row r="46" spans="1:14" s="567" customFormat="1" ht="14.25" customHeight="1" x14ac:dyDescent="0.2">
      <c r="A46" s="584" t="s">
        <v>43</v>
      </c>
      <c r="B46" s="104">
        <v>199</v>
      </c>
      <c r="C46" s="229">
        <v>124</v>
      </c>
      <c r="D46" s="229">
        <v>75</v>
      </c>
      <c r="E46" s="229">
        <v>154</v>
      </c>
      <c r="F46" s="229">
        <v>12</v>
      </c>
      <c r="G46" s="229">
        <v>33</v>
      </c>
      <c r="H46" s="229">
        <v>176</v>
      </c>
      <c r="I46" s="229">
        <v>163</v>
      </c>
      <c r="J46" s="229">
        <v>79</v>
      </c>
      <c r="K46" s="229">
        <v>44</v>
      </c>
      <c r="L46" s="229">
        <v>10</v>
      </c>
      <c r="M46" s="229">
        <v>3</v>
      </c>
      <c r="N46" s="229">
        <v>74</v>
      </c>
    </row>
    <row r="47" spans="1:14" s="567" customFormat="1" ht="14.25" customHeight="1" x14ac:dyDescent="0.2">
      <c r="A47" s="584" t="s">
        <v>44</v>
      </c>
      <c r="B47" s="104">
        <v>327</v>
      </c>
      <c r="C47" s="229">
        <v>188</v>
      </c>
      <c r="D47" s="229">
        <v>163</v>
      </c>
      <c r="E47" s="229">
        <v>267</v>
      </c>
      <c r="F47" s="229">
        <v>34</v>
      </c>
      <c r="G47" s="229">
        <v>42</v>
      </c>
      <c r="H47" s="229">
        <v>296</v>
      </c>
      <c r="I47" s="229">
        <v>249</v>
      </c>
      <c r="J47" s="229">
        <v>147</v>
      </c>
      <c r="K47" s="229">
        <v>55</v>
      </c>
      <c r="L47" s="229">
        <v>6</v>
      </c>
      <c r="M47" s="229">
        <v>14</v>
      </c>
      <c r="N47" s="229">
        <v>127</v>
      </c>
    </row>
    <row r="48" spans="1:14" s="567" customFormat="1" ht="14.25" customHeight="1" x14ac:dyDescent="0.2">
      <c r="A48" s="584" t="s">
        <v>103</v>
      </c>
      <c r="B48" s="104">
        <v>213</v>
      </c>
      <c r="C48" s="229">
        <v>111</v>
      </c>
      <c r="D48" s="229">
        <v>112</v>
      </c>
      <c r="E48" s="229">
        <v>172</v>
      </c>
      <c r="F48" s="229">
        <v>17</v>
      </c>
      <c r="G48" s="229">
        <v>44</v>
      </c>
      <c r="H48" s="229">
        <v>198</v>
      </c>
      <c r="I48" s="229">
        <v>156</v>
      </c>
      <c r="J48" s="229">
        <v>100</v>
      </c>
      <c r="K48" s="229">
        <v>32</v>
      </c>
      <c r="L48" s="229">
        <v>4</v>
      </c>
      <c r="M48" s="229">
        <v>11</v>
      </c>
      <c r="N48" s="229">
        <v>84</v>
      </c>
    </row>
    <row r="49" spans="1:14" s="567" customFormat="1" ht="14.25" customHeight="1" x14ac:dyDescent="0.2">
      <c r="A49" s="584" t="s">
        <v>104</v>
      </c>
      <c r="B49" s="104">
        <v>86</v>
      </c>
      <c r="C49" s="229">
        <v>44</v>
      </c>
      <c r="D49" s="229">
        <v>18</v>
      </c>
      <c r="E49" s="229">
        <v>49</v>
      </c>
      <c r="F49" s="229">
        <v>12</v>
      </c>
      <c r="G49" s="229">
        <v>24</v>
      </c>
      <c r="H49" s="229">
        <v>83</v>
      </c>
      <c r="I49" s="229">
        <v>42</v>
      </c>
      <c r="J49" s="229">
        <v>28</v>
      </c>
      <c r="K49" s="229">
        <v>4</v>
      </c>
      <c r="L49" s="229">
        <v>0</v>
      </c>
      <c r="M49" s="229">
        <v>0</v>
      </c>
      <c r="N49" s="229">
        <v>33</v>
      </c>
    </row>
    <row r="50" spans="1:14" s="567" customFormat="1" ht="6" customHeight="1" x14ac:dyDescent="0.2">
      <c r="B50" s="104"/>
      <c r="C50" s="229"/>
      <c r="D50" s="229"/>
      <c r="E50" s="229"/>
      <c r="F50" s="229"/>
      <c r="G50" s="229"/>
      <c r="H50" s="229"/>
      <c r="I50" s="229"/>
      <c r="J50" s="229"/>
      <c r="K50" s="229"/>
      <c r="L50" s="229"/>
      <c r="M50" s="229"/>
      <c r="N50" s="229"/>
    </row>
    <row r="51" spans="1:14" s="567" customFormat="1" ht="14.25" customHeight="1" x14ac:dyDescent="0.2">
      <c r="A51" s="566" t="s">
        <v>45</v>
      </c>
      <c r="B51" s="104"/>
      <c r="C51" s="229"/>
      <c r="D51" s="229"/>
      <c r="E51" s="229"/>
      <c r="F51" s="229"/>
      <c r="G51" s="229"/>
      <c r="H51" s="229"/>
      <c r="I51" s="229"/>
      <c r="J51" s="229"/>
      <c r="K51" s="229"/>
      <c r="L51" s="229"/>
      <c r="M51" s="229"/>
      <c r="N51" s="229"/>
    </row>
    <row r="52" spans="1:14" s="567" customFormat="1" ht="14.25" customHeight="1" x14ac:dyDescent="0.2">
      <c r="A52" s="584" t="s">
        <v>33</v>
      </c>
      <c r="B52" s="104">
        <v>25</v>
      </c>
      <c r="C52" s="229">
        <v>11</v>
      </c>
      <c r="D52" s="229">
        <v>4</v>
      </c>
      <c r="E52" s="229">
        <v>12</v>
      </c>
      <c r="F52" s="229">
        <v>3</v>
      </c>
      <c r="G52" s="229">
        <v>4</v>
      </c>
      <c r="H52" s="229">
        <v>15</v>
      </c>
      <c r="I52" s="229">
        <v>13</v>
      </c>
      <c r="J52" s="229">
        <v>8</v>
      </c>
      <c r="K52" s="229">
        <v>7</v>
      </c>
      <c r="L52" s="229">
        <v>7</v>
      </c>
      <c r="M52" s="229">
        <v>0</v>
      </c>
      <c r="N52" s="229">
        <v>7</v>
      </c>
    </row>
    <row r="53" spans="1:14" s="567" customFormat="1" ht="14.25" customHeight="1" x14ac:dyDescent="0.2">
      <c r="A53" s="584" t="s">
        <v>43</v>
      </c>
      <c r="B53" s="104">
        <v>151</v>
      </c>
      <c r="C53" s="229">
        <v>96</v>
      </c>
      <c r="D53" s="229">
        <v>47</v>
      </c>
      <c r="E53" s="229">
        <v>115</v>
      </c>
      <c r="F53" s="229">
        <v>8</v>
      </c>
      <c r="G53" s="229">
        <v>24</v>
      </c>
      <c r="H53" s="229">
        <v>129</v>
      </c>
      <c r="I53" s="229">
        <v>120</v>
      </c>
      <c r="J53" s="229">
        <v>59</v>
      </c>
      <c r="K53" s="229">
        <v>38</v>
      </c>
      <c r="L53" s="229">
        <v>10</v>
      </c>
      <c r="M53" s="229">
        <v>2</v>
      </c>
      <c r="N53" s="229">
        <v>56</v>
      </c>
    </row>
    <row r="54" spans="1:14" s="567" customFormat="1" ht="14.25" customHeight="1" x14ac:dyDescent="0.2">
      <c r="A54" s="584" t="s">
        <v>44</v>
      </c>
      <c r="B54" s="104">
        <v>237</v>
      </c>
      <c r="C54" s="229">
        <v>144</v>
      </c>
      <c r="D54" s="229">
        <v>112</v>
      </c>
      <c r="E54" s="229">
        <v>193</v>
      </c>
      <c r="F54" s="229">
        <v>20</v>
      </c>
      <c r="G54" s="229">
        <v>31</v>
      </c>
      <c r="H54" s="229">
        <v>212</v>
      </c>
      <c r="I54" s="229">
        <v>182</v>
      </c>
      <c r="J54" s="229">
        <v>110</v>
      </c>
      <c r="K54" s="229">
        <v>43</v>
      </c>
      <c r="L54" s="229">
        <v>6</v>
      </c>
      <c r="M54" s="229">
        <v>12</v>
      </c>
      <c r="N54" s="229">
        <v>97</v>
      </c>
    </row>
    <row r="55" spans="1:14" s="567" customFormat="1" ht="14.25" customHeight="1" x14ac:dyDescent="0.2">
      <c r="A55" s="584" t="s">
        <v>103</v>
      </c>
      <c r="B55" s="104">
        <v>131</v>
      </c>
      <c r="C55" s="229">
        <v>72</v>
      </c>
      <c r="D55" s="229">
        <v>66</v>
      </c>
      <c r="E55" s="229">
        <v>108</v>
      </c>
      <c r="F55" s="229">
        <v>5</v>
      </c>
      <c r="G55" s="229">
        <v>24</v>
      </c>
      <c r="H55" s="229">
        <v>117</v>
      </c>
      <c r="I55" s="229">
        <v>93</v>
      </c>
      <c r="J55" s="229">
        <v>62</v>
      </c>
      <c r="K55" s="229">
        <v>21</v>
      </c>
      <c r="L55" s="229">
        <v>4</v>
      </c>
      <c r="M55" s="229">
        <v>9</v>
      </c>
      <c r="N55" s="229">
        <v>56</v>
      </c>
    </row>
    <row r="56" spans="1:14" s="567" customFormat="1" ht="14.25" customHeight="1" x14ac:dyDescent="0.2">
      <c r="A56" s="584" t="s">
        <v>104</v>
      </c>
      <c r="B56" s="104">
        <v>48</v>
      </c>
      <c r="C56" s="229">
        <v>31</v>
      </c>
      <c r="D56" s="229">
        <v>18</v>
      </c>
      <c r="E56" s="229">
        <v>36</v>
      </c>
      <c r="F56" s="229">
        <v>6</v>
      </c>
      <c r="G56" s="229">
        <v>10</v>
      </c>
      <c r="H56" s="229">
        <v>47</v>
      </c>
      <c r="I56" s="229">
        <v>34</v>
      </c>
      <c r="J56" s="229">
        <v>21</v>
      </c>
      <c r="K56" s="229">
        <v>4</v>
      </c>
      <c r="L56" s="229">
        <v>0</v>
      </c>
      <c r="M56" s="229">
        <v>0</v>
      </c>
      <c r="N56" s="229">
        <v>23</v>
      </c>
    </row>
    <row r="57" spans="1:14" s="567" customFormat="1" ht="6" customHeight="1" x14ac:dyDescent="0.2">
      <c r="B57" s="104"/>
      <c r="C57" s="229"/>
      <c r="D57" s="229"/>
      <c r="E57" s="229"/>
      <c r="F57" s="229"/>
      <c r="G57" s="229"/>
      <c r="H57" s="229"/>
      <c r="I57" s="229"/>
      <c r="J57" s="229"/>
      <c r="K57" s="229"/>
      <c r="L57" s="229"/>
      <c r="M57" s="229"/>
      <c r="N57" s="229"/>
    </row>
    <row r="58" spans="1:14" s="567" customFormat="1" ht="14.25" customHeight="1" x14ac:dyDescent="0.2">
      <c r="A58" s="566" t="s">
        <v>46</v>
      </c>
      <c r="B58" s="104"/>
      <c r="C58" s="229"/>
      <c r="D58" s="229"/>
      <c r="E58" s="229"/>
      <c r="F58" s="229"/>
      <c r="G58" s="229"/>
      <c r="H58" s="229"/>
      <c r="I58" s="229"/>
      <c r="J58" s="229"/>
      <c r="K58" s="229"/>
      <c r="L58" s="229"/>
      <c r="M58" s="229"/>
      <c r="N58" s="229"/>
    </row>
    <row r="59" spans="1:14" s="567" customFormat="1" ht="14.25" customHeight="1" x14ac:dyDescent="0.2">
      <c r="A59" s="584" t="s">
        <v>33</v>
      </c>
      <c r="B59" s="104">
        <v>17</v>
      </c>
      <c r="C59" s="229">
        <v>5</v>
      </c>
      <c r="D59" s="229">
        <v>3</v>
      </c>
      <c r="E59" s="229">
        <v>8</v>
      </c>
      <c r="F59" s="229">
        <v>2</v>
      </c>
      <c r="G59" s="229">
        <v>3</v>
      </c>
      <c r="H59" s="229">
        <v>11</v>
      </c>
      <c r="I59" s="229">
        <v>9</v>
      </c>
      <c r="J59" s="229">
        <v>3</v>
      </c>
      <c r="K59" s="229">
        <v>3</v>
      </c>
      <c r="L59" s="229">
        <v>3</v>
      </c>
      <c r="M59" s="229">
        <v>2</v>
      </c>
      <c r="N59" s="229">
        <v>5</v>
      </c>
    </row>
    <row r="60" spans="1:14" s="567" customFormat="1" ht="14.25" customHeight="1" x14ac:dyDescent="0.2">
      <c r="A60" s="584" t="s">
        <v>43</v>
      </c>
      <c r="B60" s="104">
        <v>48</v>
      </c>
      <c r="C60" s="229">
        <v>28</v>
      </c>
      <c r="D60" s="229">
        <v>28</v>
      </c>
      <c r="E60" s="229">
        <v>39</v>
      </c>
      <c r="F60" s="229">
        <v>4</v>
      </c>
      <c r="G60" s="229">
        <v>9</v>
      </c>
      <c r="H60" s="229">
        <v>47</v>
      </c>
      <c r="I60" s="229">
        <v>43</v>
      </c>
      <c r="J60" s="229">
        <v>20</v>
      </c>
      <c r="K60" s="229">
        <v>6</v>
      </c>
      <c r="L60" s="229">
        <v>0</v>
      </c>
      <c r="M60" s="229">
        <v>1</v>
      </c>
      <c r="N60" s="229">
        <v>18</v>
      </c>
    </row>
    <row r="61" spans="1:14" s="567" customFormat="1" ht="14.25" customHeight="1" x14ac:dyDescent="0.2">
      <c r="A61" s="584" t="s">
        <v>44</v>
      </c>
      <c r="B61" s="104">
        <v>90</v>
      </c>
      <c r="C61" s="229">
        <v>44</v>
      </c>
      <c r="D61" s="229">
        <v>51</v>
      </c>
      <c r="E61" s="229">
        <v>74</v>
      </c>
      <c r="F61" s="229">
        <v>14</v>
      </c>
      <c r="G61" s="229">
        <v>11</v>
      </c>
      <c r="H61" s="229">
        <v>84</v>
      </c>
      <c r="I61" s="229">
        <v>67</v>
      </c>
      <c r="J61" s="229">
        <v>37</v>
      </c>
      <c r="K61" s="229">
        <v>12</v>
      </c>
      <c r="L61" s="229">
        <v>0</v>
      </c>
      <c r="M61" s="229">
        <v>2</v>
      </c>
      <c r="N61" s="229">
        <v>30</v>
      </c>
    </row>
    <row r="62" spans="1:14" s="567" customFormat="1" ht="14.25" customHeight="1" x14ac:dyDescent="0.2">
      <c r="A62" s="584" t="s">
        <v>103</v>
      </c>
      <c r="B62" s="104">
        <v>82</v>
      </c>
      <c r="C62" s="229">
        <v>39</v>
      </c>
      <c r="D62" s="229">
        <v>46</v>
      </c>
      <c r="E62" s="229">
        <v>64</v>
      </c>
      <c r="F62" s="229">
        <v>12</v>
      </c>
      <c r="G62" s="229">
        <v>20</v>
      </c>
      <c r="H62" s="229">
        <v>81</v>
      </c>
      <c r="I62" s="229">
        <v>63</v>
      </c>
      <c r="J62" s="229">
        <v>38</v>
      </c>
      <c r="K62" s="229">
        <v>11</v>
      </c>
      <c r="L62" s="229">
        <v>0</v>
      </c>
      <c r="M62" s="229">
        <v>2</v>
      </c>
      <c r="N62" s="229">
        <v>28</v>
      </c>
    </row>
    <row r="63" spans="1:14" s="567" customFormat="1" ht="14.25" customHeight="1" x14ac:dyDescent="0.2">
      <c r="A63" s="584" t="s">
        <v>104</v>
      </c>
      <c r="B63" s="104">
        <v>38</v>
      </c>
      <c r="C63" s="229">
        <v>13</v>
      </c>
      <c r="D63" s="229">
        <v>0</v>
      </c>
      <c r="E63" s="229">
        <v>13</v>
      </c>
      <c r="F63" s="229">
        <v>6</v>
      </c>
      <c r="G63" s="229">
        <v>14</v>
      </c>
      <c r="H63" s="229">
        <v>36</v>
      </c>
      <c r="I63" s="229">
        <v>8</v>
      </c>
      <c r="J63" s="229">
        <v>7</v>
      </c>
      <c r="K63" s="229">
        <v>0</v>
      </c>
      <c r="L63" s="229">
        <v>0</v>
      </c>
      <c r="M63" s="229">
        <v>0</v>
      </c>
      <c r="N63" s="229">
        <v>10</v>
      </c>
    </row>
    <row r="64" spans="1:14" s="567" customFormat="1" ht="6" customHeight="1" thickBot="1" x14ac:dyDescent="0.25">
      <c r="A64" s="593"/>
      <c r="B64" s="593"/>
      <c r="C64" s="233"/>
      <c r="D64" s="233"/>
      <c r="E64" s="233"/>
      <c r="F64" s="233"/>
      <c r="G64" s="233"/>
      <c r="H64" s="233"/>
      <c r="I64" s="233"/>
      <c r="J64" s="233"/>
      <c r="K64" s="233"/>
      <c r="L64" s="233"/>
      <c r="M64" s="233"/>
      <c r="N64" s="233"/>
    </row>
    <row r="65" spans="1:14" ht="12.75" customHeight="1" x14ac:dyDescent="0.2">
      <c r="A65" s="440"/>
      <c r="B65" s="440"/>
      <c r="C65" s="591"/>
      <c r="D65" s="591"/>
      <c r="E65" s="591"/>
      <c r="F65" s="591"/>
      <c r="G65" s="591"/>
      <c r="H65" s="591"/>
      <c r="I65" s="591"/>
      <c r="J65" s="591"/>
      <c r="K65" s="591"/>
      <c r="L65" s="591"/>
      <c r="M65" s="591"/>
    </row>
    <row r="66" spans="1:14" s="563" customFormat="1" ht="11.25" customHeight="1" x14ac:dyDescent="0.2">
      <c r="A66" s="124" t="s">
        <v>202</v>
      </c>
      <c r="B66" s="445"/>
      <c r="C66" s="589"/>
      <c r="D66" s="589"/>
      <c r="E66" s="589"/>
      <c r="F66" s="589"/>
      <c r="G66" s="589"/>
      <c r="H66" s="589"/>
      <c r="I66" s="589"/>
      <c r="J66" s="589"/>
      <c r="K66" s="589"/>
      <c r="L66" s="589"/>
      <c r="M66" s="589"/>
    </row>
    <row r="67" spans="1:14" s="563" customFormat="1" ht="11.25" customHeight="1" x14ac:dyDescent="0.2">
      <c r="A67" s="848" t="s">
        <v>973</v>
      </c>
      <c r="B67" s="848"/>
      <c r="C67" s="848"/>
      <c r="D67" s="848"/>
      <c r="E67" s="848"/>
      <c r="F67" s="848"/>
      <c r="G67" s="848"/>
      <c r="H67" s="848"/>
      <c r="I67" s="848"/>
      <c r="J67" s="848"/>
      <c r="K67" s="848"/>
      <c r="L67" s="848"/>
      <c r="M67" s="589"/>
    </row>
    <row r="68" spans="1:14" s="563" customFormat="1" ht="11.25" customHeight="1" x14ac:dyDescent="0.2">
      <c r="A68" s="848"/>
      <c r="B68" s="848"/>
      <c r="C68" s="848"/>
      <c r="D68" s="848"/>
      <c r="E68" s="848"/>
      <c r="F68" s="848"/>
      <c r="G68" s="848"/>
      <c r="H68" s="848"/>
      <c r="I68" s="848"/>
      <c r="J68" s="848"/>
      <c r="K68" s="848"/>
      <c r="L68" s="848"/>
      <c r="M68" s="589"/>
    </row>
    <row r="69" spans="1:14" s="563" customFormat="1" ht="11.25" customHeight="1" x14ac:dyDescent="0.2">
      <c r="A69" s="848"/>
      <c r="B69" s="848"/>
      <c r="C69" s="848"/>
      <c r="D69" s="848"/>
      <c r="E69" s="848"/>
      <c r="F69" s="848"/>
      <c r="G69" s="848"/>
      <c r="H69" s="848"/>
      <c r="I69" s="848"/>
      <c r="J69" s="848"/>
      <c r="K69" s="848"/>
      <c r="L69" s="848"/>
      <c r="M69" s="762"/>
      <c r="N69" s="762"/>
    </row>
    <row r="70" spans="1:14" s="563" customFormat="1" ht="11.25" customHeight="1" x14ac:dyDescent="0.2">
      <c r="A70" s="868" t="s">
        <v>203</v>
      </c>
      <c r="B70" s="868"/>
      <c r="C70" s="868"/>
      <c r="D70" s="868"/>
      <c r="E70" s="868"/>
      <c r="F70" s="868"/>
      <c r="G70" s="868"/>
      <c r="H70" s="868"/>
      <c r="I70" s="868"/>
      <c r="J70" s="868"/>
      <c r="K70" s="868"/>
      <c r="L70" s="868"/>
      <c r="M70" s="868"/>
      <c r="N70" s="868"/>
    </row>
    <row r="71" spans="1:14" s="563" customFormat="1" ht="11.25" customHeight="1" x14ac:dyDescent="0.2">
      <c r="M71" s="586"/>
    </row>
    <row r="72" spans="1:14" s="563" customFormat="1" ht="11.25" customHeight="1" x14ac:dyDescent="0.2">
      <c r="A72" s="914" t="s">
        <v>433</v>
      </c>
      <c r="B72" s="915"/>
      <c r="M72" s="586"/>
    </row>
    <row r="73" spans="1:14" s="563" customFormat="1" ht="11.25" customHeight="1" x14ac:dyDescent="0.2">
      <c r="M73" s="586"/>
    </row>
    <row r="74" spans="1:14" s="563" customFormat="1" ht="11.25" customHeight="1" x14ac:dyDescent="0.2">
      <c r="M74" s="586"/>
    </row>
    <row r="75" spans="1:14" s="563" customFormat="1" ht="11.25" customHeight="1" x14ac:dyDescent="0.2">
      <c r="M75" s="586"/>
    </row>
    <row r="76" spans="1:14" s="563" customFormat="1" ht="11.25" customHeight="1" x14ac:dyDescent="0.2">
      <c r="M76" s="586"/>
    </row>
  </sheetData>
  <mergeCells count="21">
    <mergeCell ref="P1:R1"/>
    <mergeCell ref="A38:J38"/>
    <mergeCell ref="M3:M8"/>
    <mergeCell ref="K3:K8"/>
    <mergeCell ref="A11:L11"/>
    <mergeCell ref="A1:N1"/>
    <mergeCell ref="B3:B8"/>
    <mergeCell ref="C3:C8"/>
    <mergeCell ref="E3:E8"/>
    <mergeCell ref="F3:F8"/>
    <mergeCell ref="G3:G8"/>
    <mergeCell ref="H3:H8"/>
    <mergeCell ref="A72:B72"/>
    <mergeCell ref="A70:N70"/>
    <mergeCell ref="N3:N8"/>
    <mergeCell ref="L3:L8"/>
    <mergeCell ref="D3:D8"/>
    <mergeCell ref="I6:I8"/>
    <mergeCell ref="J7:J8"/>
    <mergeCell ref="I4:J4"/>
    <mergeCell ref="A67:L69"/>
  </mergeCells>
  <phoneticPr fontId="19" type="noConversion"/>
  <hyperlinks>
    <hyperlink ref="P1:R1" location="Contents!A1" display="Back to contents"/>
  </hyperlinks>
  <pageMargins left="0.75" right="0.75" top="1" bottom="1" header="0.5" footer="0.5"/>
  <pageSetup paperSize="9" scale="87" fitToWidth="0" fitToHeight="0" orientation="landscape" r:id="rId1"/>
  <headerFooter alignWithMargins="0"/>
  <rowBreaks count="1" manualBreakCount="1">
    <brk id="37" max="1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4"/>
  <sheetViews>
    <sheetView showGridLines="0" zoomScaleNormal="100" workbookViewId="0">
      <selection sqref="A1:N1"/>
    </sheetView>
  </sheetViews>
  <sheetFormatPr defaultColWidth="9.1640625" defaultRowHeight="11.25" customHeight="1" x14ac:dyDescent="0.2"/>
  <cols>
    <col min="1" max="1" width="18.5" style="16" customWidth="1"/>
    <col min="2" max="2" width="12" style="16" customWidth="1"/>
    <col min="3" max="3" width="15.33203125" style="16" customWidth="1"/>
    <col min="4" max="8" width="14" style="16" customWidth="1"/>
    <col min="9" max="9" width="13.33203125" style="16" customWidth="1"/>
    <col min="10" max="10" width="12.1640625" style="16" bestFit="1" customWidth="1"/>
    <col min="11" max="12" width="10" style="16" customWidth="1"/>
    <col min="13" max="13" width="10" style="206" customWidth="1"/>
    <col min="14" max="14" width="11.5" style="206" customWidth="1"/>
    <col min="15" max="15" width="2.33203125" style="206" customWidth="1"/>
    <col min="16" max="16" width="17.5" style="16" customWidth="1"/>
    <col min="17" max="17" width="3" style="16" customWidth="1"/>
    <col min="18" max="16384" width="9.1640625" style="16"/>
  </cols>
  <sheetData>
    <row r="1" spans="1:20" ht="18" customHeight="1" x14ac:dyDescent="0.2">
      <c r="A1" s="847" t="s">
        <v>445</v>
      </c>
      <c r="B1" s="847"/>
      <c r="C1" s="847"/>
      <c r="D1" s="847"/>
      <c r="E1" s="847"/>
      <c r="F1" s="847"/>
      <c r="G1" s="847"/>
      <c r="H1" s="847"/>
      <c r="I1" s="847"/>
      <c r="J1" s="847"/>
      <c r="K1" s="847"/>
      <c r="L1" s="847"/>
      <c r="M1" s="847"/>
      <c r="N1" s="847"/>
      <c r="O1" s="847"/>
      <c r="P1" s="847"/>
      <c r="R1" s="824" t="s">
        <v>350</v>
      </c>
      <c r="S1" s="824"/>
      <c r="T1" s="824"/>
    </row>
    <row r="2" spans="1:20" ht="18.75" customHeight="1" x14ac:dyDescent="0.2">
      <c r="A2" s="599"/>
      <c r="B2" s="599"/>
      <c r="C2" s="599"/>
      <c r="D2" s="599"/>
      <c r="E2" s="599"/>
      <c r="F2" s="599"/>
      <c r="G2" s="599"/>
      <c r="H2" s="599"/>
      <c r="I2" s="599"/>
      <c r="J2" s="599"/>
      <c r="K2" s="599"/>
      <c r="L2" s="599"/>
      <c r="M2" s="599"/>
      <c r="N2" s="599"/>
      <c r="O2" s="599"/>
      <c r="P2" s="779"/>
      <c r="Q2" s="779"/>
    </row>
    <row r="3" spans="1:20" s="567" customFormat="1" ht="12.75" customHeight="1" x14ac:dyDescent="0.2">
      <c r="A3" s="578"/>
      <c r="B3" s="919" t="s">
        <v>283</v>
      </c>
      <c r="C3" s="919" t="s">
        <v>204</v>
      </c>
      <c r="D3" s="919" t="s">
        <v>35</v>
      </c>
      <c r="E3" s="844" t="s">
        <v>398</v>
      </c>
      <c r="F3" s="844" t="s">
        <v>374</v>
      </c>
      <c r="G3" s="844" t="s">
        <v>375</v>
      </c>
      <c r="H3" s="844" t="s">
        <v>376</v>
      </c>
      <c r="I3" s="943" t="s">
        <v>94</v>
      </c>
      <c r="J3" s="943"/>
      <c r="K3" s="926" t="s">
        <v>37</v>
      </c>
      <c r="L3" s="941" t="s">
        <v>400</v>
      </c>
      <c r="M3" s="916" t="s">
        <v>200</v>
      </c>
      <c r="N3" s="933" t="s">
        <v>401</v>
      </c>
      <c r="O3" s="594"/>
      <c r="P3" s="930" t="s">
        <v>402</v>
      </c>
    </row>
    <row r="4" spans="1:20" s="567" customFormat="1" ht="12.75" customHeight="1" x14ac:dyDescent="0.2">
      <c r="A4" s="578"/>
      <c r="B4" s="934"/>
      <c r="C4" s="934"/>
      <c r="D4" s="934"/>
      <c r="E4" s="844"/>
      <c r="F4" s="844"/>
      <c r="G4" s="844"/>
      <c r="H4" s="844"/>
      <c r="I4" s="843" t="s">
        <v>201</v>
      </c>
      <c r="J4" s="582" t="s">
        <v>95</v>
      </c>
      <c r="K4" s="927"/>
      <c r="L4" s="942"/>
      <c r="M4" s="929"/>
      <c r="N4" s="933"/>
      <c r="O4" s="594"/>
      <c r="P4" s="931"/>
    </row>
    <row r="5" spans="1:20" s="567" customFormat="1" ht="12.75" customHeight="1" x14ac:dyDescent="0.2">
      <c r="A5" s="578"/>
      <c r="B5" s="934"/>
      <c r="C5" s="934"/>
      <c r="D5" s="934"/>
      <c r="E5" s="844"/>
      <c r="F5" s="844"/>
      <c r="G5" s="844"/>
      <c r="H5" s="844"/>
      <c r="I5" s="927"/>
      <c r="J5" s="919" t="s">
        <v>34</v>
      </c>
      <c r="K5" s="927"/>
      <c r="L5" s="942"/>
      <c r="M5" s="929"/>
      <c r="N5" s="933"/>
      <c r="O5" s="597"/>
      <c r="P5" s="931"/>
    </row>
    <row r="6" spans="1:20" s="567" customFormat="1" ht="48" customHeight="1" x14ac:dyDescent="0.2">
      <c r="A6" s="578"/>
      <c r="B6" s="934"/>
      <c r="C6" s="934"/>
      <c r="D6" s="934"/>
      <c r="E6" s="844"/>
      <c r="F6" s="844"/>
      <c r="G6" s="844"/>
      <c r="H6" s="844"/>
      <c r="I6" s="927"/>
      <c r="J6" s="919"/>
      <c r="K6" s="927"/>
      <c r="L6" s="942"/>
      <c r="M6" s="929"/>
      <c r="N6" s="933"/>
      <c r="O6" s="597"/>
      <c r="P6" s="931"/>
    </row>
    <row r="7" spans="1:20" s="567" customFormat="1" ht="9" customHeight="1" x14ac:dyDescent="0.2">
      <c r="A7" s="449"/>
      <c r="B7" s="449"/>
      <c r="C7" s="449"/>
      <c r="D7" s="449"/>
      <c r="E7" s="598"/>
      <c r="F7" s="598"/>
      <c r="G7" s="598"/>
      <c r="H7" s="598"/>
      <c r="I7" s="449"/>
      <c r="J7" s="449"/>
      <c r="K7" s="449"/>
      <c r="L7" s="449"/>
      <c r="M7" s="449"/>
      <c r="N7" s="449"/>
      <c r="O7" s="449"/>
      <c r="P7" s="449"/>
    </row>
    <row r="8" spans="1:20" s="567" customFormat="1" ht="15" customHeight="1" x14ac:dyDescent="0.2">
      <c r="A8" s="932" t="s">
        <v>281</v>
      </c>
      <c r="B8" s="932"/>
      <c r="C8" s="932"/>
      <c r="D8" s="932"/>
      <c r="E8" s="932"/>
      <c r="F8" s="932"/>
      <c r="G8" s="932"/>
      <c r="H8" s="932"/>
      <c r="I8" s="932"/>
      <c r="J8" s="932"/>
      <c r="K8" s="932"/>
      <c r="L8" s="932"/>
      <c r="M8" s="932"/>
      <c r="N8" s="592"/>
      <c r="O8" s="144"/>
      <c r="P8" s="144"/>
    </row>
    <row r="9" spans="1:20" s="567" customFormat="1" ht="6" customHeight="1" x14ac:dyDescent="0.2">
      <c r="A9" s="144"/>
      <c r="B9" s="144"/>
      <c r="C9" s="144"/>
      <c r="D9" s="144"/>
      <c r="E9" s="144"/>
      <c r="F9" s="144"/>
      <c r="G9" s="144"/>
      <c r="H9" s="144"/>
      <c r="I9" s="144"/>
      <c r="J9" s="144"/>
      <c r="K9" s="144"/>
      <c r="L9" s="144"/>
      <c r="M9" s="144"/>
      <c r="N9" s="144"/>
      <c r="O9" s="144"/>
      <c r="P9" s="144"/>
    </row>
    <row r="10" spans="1:20" s="566" customFormat="1" ht="15" customHeight="1" x14ac:dyDescent="0.2">
      <c r="A10" s="232" t="s">
        <v>149</v>
      </c>
      <c r="B10" s="234">
        <v>66</v>
      </c>
      <c r="C10" s="234">
        <v>14</v>
      </c>
      <c r="D10" s="234">
        <v>4</v>
      </c>
      <c r="E10" s="234">
        <v>18</v>
      </c>
      <c r="F10" s="234">
        <v>1</v>
      </c>
      <c r="G10" s="234">
        <v>4</v>
      </c>
      <c r="H10" s="234">
        <v>35</v>
      </c>
      <c r="I10" s="234">
        <v>3</v>
      </c>
      <c r="J10" s="234">
        <v>0</v>
      </c>
      <c r="K10" s="234">
        <v>5</v>
      </c>
      <c r="L10" s="234">
        <v>6</v>
      </c>
      <c r="M10" s="234">
        <v>3</v>
      </c>
      <c r="N10" s="234">
        <f>B10-H10-I10-K10-L10-M10</f>
        <v>14</v>
      </c>
      <c r="O10" s="717"/>
      <c r="P10" s="234">
        <v>16</v>
      </c>
    </row>
    <row r="11" spans="1:20" s="566" customFormat="1" ht="6" customHeight="1" x14ac:dyDescent="0.2">
      <c r="A11" s="568"/>
      <c r="B11" s="229"/>
      <c r="C11" s="229"/>
      <c r="D11" s="229"/>
      <c r="E11" s="229"/>
      <c r="F11" s="229"/>
      <c r="G11" s="229"/>
      <c r="H11" s="229"/>
      <c r="I11" s="229"/>
      <c r="J11" s="229"/>
      <c r="K11" s="229"/>
      <c r="L11" s="229"/>
      <c r="M11" s="229"/>
      <c r="N11" s="105"/>
      <c r="O11" s="717"/>
      <c r="P11" s="229"/>
    </row>
    <row r="12" spans="1:20" s="566" customFormat="1" ht="15" customHeight="1" x14ac:dyDescent="0.2">
      <c r="A12" s="584" t="s">
        <v>45</v>
      </c>
      <c r="B12" s="229">
        <v>43</v>
      </c>
      <c r="C12" s="229">
        <v>10</v>
      </c>
      <c r="D12" s="229">
        <v>3</v>
      </c>
      <c r="E12" s="229">
        <v>13</v>
      </c>
      <c r="F12" s="229">
        <v>1</v>
      </c>
      <c r="G12" s="229">
        <v>1</v>
      </c>
      <c r="H12" s="229">
        <v>18</v>
      </c>
      <c r="I12" s="229">
        <v>3</v>
      </c>
      <c r="J12" s="229">
        <v>0</v>
      </c>
      <c r="K12" s="229">
        <v>4</v>
      </c>
      <c r="L12" s="229">
        <v>5</v>
      </c>
      <c r="M12" s="229">
        <v>3</v>
      </c>
      <c r="N12" s="105">
        <f>B12-H12-I12-K12-L12-M12</f>
        <v>10</v>
      </c>
      <c r="O12" s="718"/>
      <c r="P12" s="229">
        <v>12</v>
      </c>
    </row>
    <row r="13" spans="1:20" s="566" customFormat="1" ht="15" customHeight="1" x14ac:dyDescent="0.2">
      <c r="A13" s="567" t="s">
        <v>46</v>
      </c>
      <c r="B13" s="229">
        <v>23</v>
      </c>
      <c r="C13" s="229">
        <v>4</v>
      </c>
      <c r="D13" s="229">
        <v>1</v>
      </c>
      <c r="E13" s="229">
        <v>5</v>
      </c>
      <c r="F13" s="229">
        <v>0</v>
      </c>
      <c r="G13" s="229">
        <v>3</v>
      </c>
      <c r="H13" s="229">
        <v>17</v>
      </c>
      <c r="I13" s="229">
        <v>0</v>
      </c>
      <c r="J13" s="229">
        <v>0</v>
      </c>
      <c r="K13" s="229">
        <v>1</v>
      </c>
      <c r="L13" s="229">
        <v>1</v>
      </c>
      <c r="M13" s="229">
        <v>0</v>
      </c>
      <c r="N13" s="105">
        <f t="shared" ref="N13:N33" si="0">B13-H13-I13-K13-L13-M13</f>
        <v>4</v>
      </c>
      <c r="O13" s="718"/>
      <c r="P13" s="229">
        <v>4</v>
      </c>
    </row>
    <row r="14" spans="1:20" s="566" customFormat="1" ht="6" customHeight="1" x14ac:dyDescent="0.2">
      <c r="A14" s="567"/>
      <c r="B14" s="229"/>
      <c r="C14" s="229"/>
      <c r="D14" s="229"/>
      <c r="E14" s="229"/>
      <c r="F14" s="229"/>
      <c r="G14" s="229"/>
      <c r="H14" s="229"/>
      <c r="I14" s="229"/>
      <c r="J14" s="229"/>
      <c r="K14" s="229"/>
      <c r="L14" s="229"/>
      <c r="M14" s="229"/>
      <c r="N14" s="105"/>
      <c r="O14" s="718"/>
      <c r="P14" s="229"/>
    </row>
    <row r="15" spans="1:20" s="566" customFormat="1" ht="15" customHeight="1" x14ac:dyDescent="0.2">
      <c r="A15" s="194" t="s">
        <v>33</v>
      </c>
      <c r="B15" s="229">
        <v>6</v>
      </c>
      <c r="C15" s="229">
        <v>0</v>
      </c>
      <c r="D15" s="229">
        <v>0</v>
      </c>
      <c r="E15" s="229">
        <v>0</v>
      </c>
      <c r="F15" s="229">
        <v>0</v>
      </c>
      <c r="G15" s="229">
        <v>0</v>
      </c>
      <c r="H15" s="229">
        <v>0</v>
      </c>
      <c r="I15" s="229">
        <v>0</v>
      </c>
      <c r="J15" s="229">
        <v>0</v>
      </c>
      <c r="K15" s="229">
        <v>2</v>
      </c>
      <c r="L15" s="229">
        <v>4</v>
      </c>
      <c r="M15" s="229">
        <v>0</v>
      </c>
      <c r="N15" s="105">
        <f t="shared" si="0"/>
        <v>0</v>
      </c>
      <c r="O15" s="718"/>
      <c r="P15" s="229">
        <v>1</v>
      </c>
    </row>
    <row r="16" spans="1:20" s="566" customFormat="1" ht="15" customHeight="1" x14ac:dyDescent="0.2">
      <c r="A16" s="194" t="s">
        <v>43</v>
      </c>
      <c r="B16" s="229">
        <v>5</v>
      </c>
      <c r="C16" s="229">
        <v>0</v>
      </c>
      <c r="D16" s="229">
        <v>0</v>
      </c>
      <c r="E16" s="229">
        <v>0</v>
      </c>
      <c r="F16" s="229">
        <v>0</v>
      </c>
      <c r="G16" s="229">
        <v>1</v>
      </c>
      <c r="H16" s="229">
        <v>1</v>
      </c>
      <c r="I16" s="229">
        <v>0</v>
      </c>
      <c r="J16" s="229">
        <v>0</v>
      </c>
      <c r="K16" s="229">
        <v>2</v>
      </c>
      <c r="L16" s="229">
        <v>0</v>
      </c>
      <c r="M16" s="229">
        <v>0</v>
      </c>
      <c r="N16" s="105">
        <f t="shared" si="0"/>
        <v>2</v>
      </c>
      <c r="O16" s="718"/>
      <c r="P16" s="229">
        <v>1</v>
      </c>
    </row>
    <row r="17" spans="1:16" s="566" customFormat="1" ht="15" customHeight="1" x14ac:dyDescent="0.2">
      <c r="A17" s="584" t="s">
        <v>44</v>
      </c>
      <c r="B17" s="229">
        <v>28</v>
      </c>
      <c r="C17" s="229">
        <v>8</v>
      </c>
      <c r="D17" s="229">
        <v>2</v>
      </c>
      <c r="E17" s="229">
        <v>10</v>
      </c>
      <c r="F17" s="229">
        <v>0</v>
      </c>
      <c r="G17" s="229">
        <v>1</v>
      </c>
      <c r="H17" s="229">
        <v>14</v>
      </c>
      <c r="I17" s="229">
        <v>3</v>
      </c>
      <c r="J17" s="229">
        <v>0</v>
      </c>
      <c r="K17" s="229">
        <v>1</v>
      </c>
      <c r="L17" s="229">
        <v>2</v>
      </c>
      <c r="M17" s="229">
        <v>1</v>
      </c>
      <c r="N17" s="105">
        <f t="shared" si="0"/>
        <v>7</v>
      </c>
      <c r="O17" s="718"/>
      <c r="P17" s="229">
        <v>9</v>
      </c>
    </row>
    <row r="18" spans="1:16" s="566" customFormat="1" ht="15" customHeight="1" x14ac:dyDescent="0.2">
      <c r="A18" s="584" t="s">
        <v>103</v>
      </c>
      <c r="B18" s="229">
        <v>11</v>
      </c>
      <c r="C18" s="229">
        <v>3</v>
      </c>
      <c r="D18" s="229">
        <v>2</v>
      </c>
      <c r="E18" s="229">
        <v>5</v>
      </c>
      <c r="F18" s="229">
        <v>0</v>
      </c>
      <c r="G18" s="229">
        <v>0</v>
      </c>
      <c r="H18" s="229">
        <v>7</v>
      </c>
      <c r="I18" s="229">
        <v>0</v>
      </c>
      <c r="J18" s="229">
        <v>0</v>
      </c>
      <c r="K18" s="229">
        <v>0</v>
      </c>
      <c r="L18" s="229">
        <v>0</v>
      </c>
      <c r="M18" s="229">
        <v>2</v>
      </c>
      <c r="N18" s="105">
        <f t="shared" si="0"/>
        <v>2</v>
      </c>
      <c r="O18" s="718"/>
      <c r="P18" s="229">
        <v>4</v>
      </c>
    </row>
    <row r="19" spans="1:16" s="566" customFormat="1" ht="15" customHeight="1" x14ac:dyDescent="0.2">
      <c r="A19" s="584" t="s">
        <v>104</v>
      </c>
      <c r="B19" s="229">
        <v>16</v>
      </c>
      <c r="C19" s="229">
        <v>3</v>
      </c>
      <c r="D19" s="229">
        <v>0</v>
      </c>
      <c r="E19" s="229">
        <v>3</v>
      </c>
      <c r="F19" s="229">
        <v>1</v>
      </c>
      <c r="G19" s="229">
        <v>2</v>
      </c>
      <c r="H19" s="229">
        <v>13</v>
      </c>
      <c r="I19" s="229">
        <v>0</v>
      </c>
      <c r="J19" s="229">
        <v>0</v>
      </c>
      <c r="K19" s="229">
        <v>0</v>
      </c>
      <c r="L19" s="229">
        <v>0</v>
      </c>
      <c r="M19" s="229">
        <v>0</v>
      </c>
      <c r="N19" s="105">
        <f t="shared" si="0"/>
        <v>3</v>
      </c>
      <c r="O19" s="718"/>
      <c r="P19" s="229">
        <v>1</v>
      </c>
    </row>
    <row r="20" spans="1:16" s="566" customFormat="1" ht="6" customHeight="1" x14ac:dyDescent="0.2">
      <c r="A20" s="567"/>
      <c r="B20" s="229"/>
      <c r="C20" s="229"/>
      <c r="D20" s="229"/>
      <c r="E20" s="229"/>
      <c r="F20" s="229"/>
      <c r="G20" s="229"/>
      <c r="H20" s="229"/>
      <c r="I20" s="229"/>
      <c r="J20" s="229"/>
      <c r="K20" s="229"/>
      <c r="L20" s="229"/>
      <c r="M20" s="229"/>
      <c r="N20" s="105"/>
      <c r="O20" s="718"/>
      <c r="P20" s="229"/>
    </row>
    <row r="21" spans="1:16" s="566" customFormat="1" ht="15" customHeight="1" x14ac:dyDescent="0.2">
      <c r="A21" s="566" t="s">
        <v>45</v>
      </c>
      <c r="B21" s="229"/>
      <c r="C21" s="229"/>
      <c r="D21" s="229"/>
      <c r="E21" s="229"/>
      <c r="F21" s="229"/>
      <c r="G21" s="229"/>
      <c r="H21" s="229"/>
      <c r="I21" s="229"/>
      <c r="J21" s="229"/>
      <c r="K21" s="229"/>
      <c r="L21" s="229"/>
      <c r="M21" s="229"/>
      <c r="N21" s="105"/>
      <c r="O21" s="718"/>
      <c r="P21" s="229"/>
    </row>
    <row r="22" spans="1:16" s="566" customFormat="1" ht="15" customHeight="1" x14ac:dyDescent="0.2">
      <c r="A22" s="194" t="s">
        <v>33</v>
      </c>
      <c r="B22" s="229">
        <v>4</v>
      </c>
      <c r="C22" s="229">
        <v>0</v>
      </c>
      <c r="D22" s="229">
        <v>0</v>
      </c>
      <c r="E22" s="229">
        <v>0</v>
      </c>
      <c r="F22" s="229">
        <v>0</v>
      </c>
      <c r="G22" s="229">
        <v>0</v>
      </c>
      <c r="H22" s="229">
        <v>0</v>
      </c>
      <c r="I22" s="229">
        <v>0</v>
      </c>
      <c r="J22" s="229">
        <v>0</v>
      </c>
      <c r="K22" s="229">
        <v>1</v>
      </c>
      <c r="L22" s="229">
        <v>3</v>
      </c>
      <c r="M22" s="229">
        <v>0</v>
      </c>
      <c r="N22" s="105">
        <f t="shared" si="0"/>
        <v>0</v>
      </c>
      <c r="O22" s="718"/>
      <c r="P22" s="229">
        <v>0</v>
      </c>
    </row>
    <row r="23" spans="1:16" s="566" customFormat="1" ht="15" customHeight="1" x14ac:dyDescent="0.2">
      <c r="A23" s="194" t="s">
        <v>43</v>
      </c>
      <c r="B23" s="229">
        <v>4</v>
      </c>
      <c r="C23" s="229">
        <v>0</v>
      </c>
      <c r="D23" s="229">
        <v>0</v>
      </c>
      <c r="E23" s="229">
        <v>0</v>
      </c>
      <c r="F23" s="229">
        <v>0</v>
      </c>
      <c r="G23" s="229">
        <v>0</v>
      </c>
      <c r="H23" s="229">
        <v>0</v>
      </c>
      <c r="I23" s="229">
        <v>0</v>
      </c>
      <c r="J23" s="229">
        <v>0</v>
      </c>
      <c r="K23" s="229">
        <v>2</v>
      </c>
      <c r="L23" s="229">
        <v>0</v>
      </c>
      <c r="M23" s="229">
        <v>0</v>
      </c>
      <c r="N23" s="105">
        <f t="shared" si="0"/>
        <v>2</v>
      </c>
      <c r="O23" s="718"/>
      <c r="P23" s="229">
        <v>0</v>
      </c>
    </row>
    <row r="24" spans="1:16" s="566" customFormat="1" ht="15" customHeight="1" x14ac:dyDescent="0.2">
      <c r="A24" s="584" t="s">
        <v>44</v>
      </c>
      <c r="B24" s="229">
        <v>22</v>
      </c>
      <c r="C24" s="229">
        <v>6</v>
      </c>
      <c r="D24" s="229">
        <v>1</v>
      </c>
      <c r="E24" s="229">
        <v>7</v>
      </c>
      <c r="F24" s="229">
        <v>0</v>
      </c>
      <c r="G24" s="229">
        <v>1</v>
      </c>
      <c r="H24" s="229">
        <v>10</v>
      </c>
      <c r="I24" s="229">
        <v>3</v>
      </c>
      <c r="J24" s="229">
        <v>0</v>
      </c>
      <c r="K24" s="229">
        <v>1</v>
      </c>
      <c r="L24" s="229">
        <v>2</v>
      </c>
      <c r="M24" s="229">
        <v>1</v>
      </c>
      <c r="N24" s="105">
        <f t="shared" si="0"/>
        <v>5</v>
      </c>
      <c r="O24" s="718"/>
      <c r="P24" s="229">
        <v>7</v>
      </c>
    </row>
    <row r="25" spans="1:16" s="566" customFormat="1" ht="15" customHeight="1" x14ac:dyDescent="0.2">
      <c r="A25" s="584" t="s">
        <v>103</v>
      </c>
      <c r="B25" s="229">
        <v>8</v>
      </c>
      <c r="C25" s="229">
        <v>2</v>
      </c>
      <c r="D25" s="229">
        <v>2</v>
      </c>
      <c r="E25" s="229">
        <v>4</v>
      </c>
      <c r="F25" s="229">
        <v>0</v>
      </c>
      <c r="G25" s="229">
        <v>0</v>
      </c>
      <c r="H25" s="229">
        <v>4</v>
      </c>
      <c r="I25" s="229">
        <v>0</v>
      </c>
      <c r="J25" s="229">
        <v>0</v>
      </c>
      <c r="K25" s="229">
        <v>0</v>
      </c>
      <c r="L25" s="229">
        <v>0</v>
      </c>
      <c r="M25" s="229">
        <v>2</v>
      </c>
      <c r="N25" s="105">
        <f t="shared" si="0"/>
        <v>2</v>
      </c>
      <c r="O25" s="718"/>
      <c r="P25" s="229">
        <v>4</v>
      </c>
    </row>
    <row r="26" spans="1:16" s="566" customFormat="1" ht="15" customHeight="1" x14ac:dyDescent="0.2">
      <c r="A26" s="584" t="s">
        <v>104</v>
      </c>
      <c r="B26" s="229">
        <v>5</v>
      </c>
      <c r="C26" s="229">
        <v>2</v>
      </c>
      <c r="D26" s="229">
        <v>0</v>
      </c>
      <c r="E26" s="229">
        <v>2</v>
      </c>
      <c r="F26" s="229">
        <v>1</v>
      </c>
      <c r="G26" s="229">
        <v>0</v>
      </c>
      <c r="H26" s="229">
        <v>4</v>
      </c>
      <c r="I26" s="229">
        <v>0</v>
      </c>
      <c r="J26" s="229">
        <v>0</v>
      </c>
      <c r="K26" s="229">
        <v>0</v>
      </c>
      <c r="L26" s="229">
        <v>0</v>
      </c>
      <c r="M26" s="229">
        <v>0</v>
      </c>
      <c r="N26" s="105">
        <f t="shared" si="0"/>
        <v>1</v>
      </c>
      <c r="O26" s="718"/>
      <c r="P26" s="229">
        <v>1</v>
      </c>
    </row>
    <row r="27" spans="1:16" s="566" customFormat="1" ht="6" customHeight="1" x14ac:dyDescent="0.2">
      <c r="A27" s="567"/>
      <c r="B27" s="229"/>
      <c r="C27" s="229"/>
      <c r="D27" s="229"/>
      <c r="E27" s="229"/>
      <c r="F27" s="229"/>
      <c r="G27" s="229"/>
      <c r="H27" s="229"/>
      <c r="I27" s="229"/>
      <c r="J27" s="229"/>
      <c r="K27" s="229"/>
      <c r="L27" s="229"/>
      <c r="M27" s="229"/>
      <c r="N27" s="105"/>
      <c r="O27" s="718"/>
      <c r="P27" s="229"/>
    </row>
    <row r="28" spans="1:16" s="566" customFormat="1" ht="15" customHeight="1" x14ac:dyDescent="0.2">
      <c r="A28" s="566" t="s">
        <v>46</v>
      </c>
      <c r="B28" s="229"/>
      <c r="C28" s="229"/>
      <c r="D28" s="229"/>
      <c r="E28" s="229"/>
      <c r="F28" s="229"/>
      <c r="G28" s="229"/>
      <c r="H28" s="229"/>
      <c r="I28" s="229"/>
      <c r="J28" s="229"/>
      <c r="K28" s="229"/>
      <c r="L28" s="229"/>
      <c r="M28" s="229"/>
      <c r="N28" s="105"/>
      <c r="O28" s="718"/>
      <c r="P28" s="229"/>
    </row>
    <row r="29" spans="1:16" s="566" customFormat="1" ht="15" customHeight="1" x14ac:dyDescent="0.2">
      <c r="A29" s="194" t="s">
        <v>33</v>
      </c>
      <c r="B29" s="229">
        <v>2</v>
      </c>
      <c r="C29" s="229">
        <v>0</v>
      </c>
      <c r="D29" s="229">
        <v>0</v>
      </c>
      <c r="E29" s="229">
        <v>0</v>
      </c>
      <c r="F29" s="229">
        <v>0</v>
      </c>
      <c r="G29" s="229">
        <v>0</v>
      </c>
      <c r="H29" s="229">
        <v>0</v>
      </c>
      <c r="I29" s="229">
        <v>0</v>
      </c>
      <c r="J29" s="229">
        <v>0</v>
      </c>
      <c r="K29" s="229">
        <v>1</v>
      </c>
      <c r="L29" s="229">
        <v>1</v>
      </c>
      <c r="M29" s="229">
        <v>0</v>
      </c>
      <c r="N29" s="105">
        <f t="shared" si="0"/>
        <v>0</v>
      </c>
      <c r="O29" s="718"/>
      <c r="P29" s="229">
        <v>1</v>
      </c>
    </row>
    <row r="30" spans="1:16" s="566" customFormat="1" ht="15" customHeight="1" x14ac:dyDescent="0.2">
      <c r="A30" s="194" t="s">
        <v>43</v>
      </c>
      <c r="B30" s="229">
        <v>1</v>
      </c>
      <c r="C30" s="229">
        <v>0</v>
      </c>
      <c r="D30" s="229">
        <v>0</v>
      </c>
      <c r="E30" s="229">
        <v>0</v>
      </c>
      <c r="F30" s="229">
        <v>0</v>
      </c>
      <c r="G30" s="229">
        <v>1</v>
      </c>
      <c r="H30" s="229">
        <v>1</v>
      </c>
      <c r="I30" s="229">
        <v>0</v>
      </c>
      <c r="J30" s="229">
        <v>0</v>
      </c>
      <c r="K30" s="229">
        <v>0</v>
      </c>
      <c r="L30" s="229">
        <v>0</v>
      </c>
      <c r="M30" s="229">
        <v>0</v>
      </c>
      <c r="N30" s="105">
        <f t="shared" si="0"/>
        <v>0</v>
      </c>
      <c r="O30" s="718"/>
      <c r="P30" s="229">
        <v>1</v>
      </c>
    </row>
    <row r="31" spans="1:16" s="566" customFormat="1" ht="15" customHeight="1" x14ac:dyDescent="0.2">
      <c r="A31" s="584" t="s">
        <v>44</v>
      </c>
      <c r="B31" s="229">
        <v>6</v>
      </c>
      <c r="C31" s="229">
        <v>2</v>
      </c>
      <c r="D31" s="229">
        <v>1</v>
      </c>
      <c r="E31" s="229">
        <v>3</v>
      </c>
      <c r="F31" s="229">
        <v>0</v>
      </c>
      <c r="G31" s="229">
        <v>0</v>
      </c>
      <c r="H31" s="229">
        <v>4</v>
      </c>
      <c r="I31" s="229">
        <v>0</v>
      </c>
      <c r="J31" s="229">
        <v>0</v>
      </c>
      <c r="K31" s="229">
        <v>0</v>
      </c>
      <c r="L31" s="229">
        <v>0</v>
      </c>
      <c r="M31" s="229">
        <v>0</v>
      </c>
      <c r="N31" s="105">
        <f t="shared" si="0"/>
        <v>2</v>
      </c>
      <c r="O31" s="718"/>
      <c r="P31" s="229">
        <v>2</v>
      </c>
    </row>
    <row r="32" spans="1:16" s="566" customFormat="1" ht="15" customHeight="1" x14ac:dyDescent="0.2">
      <c r="A32" s="584" t="s">
        <v>103</v>
      </c>
      <c r="B32" s="229">
        <v>3</v>
      </c>
      <c r="C32" s="229">
        <v>1</v>
      </c>
      <c r="D32" s="229">
        <v>0</v>
      </c>
      <c r="E32" s="229">
        <v>1</v>
      </c>
      <c r="F32" s="229">
        <v>0</v>
      </c>
      <c r="G32" s="229">
        <v>0</v>
      </c>
      <c r="H32" s="229">
        <v>3</v>
      </c>
      <c r="I32" s="229">
        <v>0</v>
      </c>
      <c r="J32" s="229">
        <v>0</v>
      </c>
      <c r="K32" s="229">
        <v>0</v>
      </c>
      <c r="L32" s="229">
        <v>0</v>
      </c>
      <c r="M32" s="229">
        <v>0</v>
      </c>
      <c r="N32" s="105">
        <f t="shared" si="0"/>
        <v>0</v>
      </c>
      <c r="O32" s="718"/>
      <c r="P32" s="229">
        <v>0</v>
      </c>
    </row>
    <row r="33" spans="1:16" s="566" customFormat="1" ht="15" customHeight="1" x14ac:dyDescent="0.2">
      <c r="A33" s="584" t="s">
        <v>104</v>
      </c>
      <c r="B33" s="229">
        <v>11</v>
      </c>
      <c r="C33" s="229">
        <v>1</v>
      </c>
      <c r="D33" s="229">
        <v>0</v>
      </c>
      <c r="E33" s="229">
        <v>1</v>
      </c>
      <c r="F33" s="229">
        <v>0</v>
      </c>
      <c r="G33" s="229">
        <v>2</v>
      </c>
      <c r="H33" s="229">
        <v>9</v>
      </c>
      <c r="I33" s="229">
        <v>0</v>
      </c>
      <c r="J33" s="229">
        <v>0</v>
      </c>
      <c r="K33" s="229">
        <v>0</v>
      </c>
      <c r="L33" s="229">
        <v>0</v>
      </c>
      <c r="M33" s="229">
        <v>0</v>
      </c>
      <c r="N33" s="105">
        <f t="shared" si="0"/>
        <v>2</v>
      </c>
      <c r="O33" s="718"/>
      <c r="P33" s="229">
        <v>0</v>
      </c>
    </row>
    <row r="34" spans="1:16" s="566" customFormat="1" ht="6" customHeight="1" x14ac:dyDescent="0.2">
      <c r="A34" s="584"/>
      <c r="B34" s="76"/>
      <c r="C34" s="76"/>
      <c r="D34" s="76"/>
      <c r="E34" s="76"/>
      <c r="F34" s="76"/>
      <c r="G34" s="76"/>
      <c r="H34" s="76"/>
      <c r="I34" s="76"/>
      <c r="J34" s="76"/>
      <c r="K34" s="76"/>
      <c r="L34" s="76"/>
      <c r="M34" s="76"/>
      <c r="N34" s="76"/>
      <c r="O34" s="76"/>
      <c r="P34" s="76"/>
    </row>
    <row r="35" spans="1:16" s="566" customFormat="1" ht="15" customHeight="1" x14ac:dyDescent="0.2">
      <c r="A35" s="920" t="s">
        <v>303</v>
      </c>
      <c r="B35" s="920"/>
      <c r="C35" s="920"/>
      <c r="D35" s="920"/>
      <c r="E35" s="920"/>
      <c r="F35" s="920"/>
      <c r="G35" s="920"/>
      <c r="H35" s="920"/>
      <c r="I35" s="920"/>
      <c r="J35" s="920"/>
      <c r="K35" s="920"/>
      <c r="L35" s="920"/>
      <c r="M35" s="920"/>
      <c r="N35" s="592"/>
      <c r="O35" s="144"/>
      <c r="P35" s="144"/>
    </row>
    <row r="36" spans="1:16" s="566" customFormat="1" ht="15" customHeight="1" x14ac:dyDescent="0.2">
      <c r="A36" s="928" t="s">
        <v>305</v>
      </c>
      <c r="B36" s="928"/>
      <c r="C36" s="928"/>
      <c r="D36" s="928"/>
      <c r="E36" s="928"/>
      <c r="F36" s="928"/>
      <c r="G36" s="928"/>
      <c r="H36" s="928"/>
      <c r="I36" s="928"/>
      <c r="J36" s="928"/>
      <c r="K36" s="928"/>
      <c r="L36" s="928"/>
      <c r="M36" s="928"/>
      <c r="N36" s="928"/>
      <c r="O36" s="928"/>
      <c r="P36" s="928"/>
    </row>
    <row r="37" spans="1:16" s="566" customFormat="1" ht="6" customHeight="1" x14ac:dyDescent="0.2">
      <c r="A37" s="144"/>
      <c r="B37" s="144"/>
      <c r="C37" s="144"/>
      <c r="D37" s="144"/>
      <c r="E37" s="144"/>
      <c r="F37" s="144"/>
      <c r="G37" s="144"/>
      <c r="H37" s="144"/>
      <c r="I37" s="144"/>
      <c r="J37" s="144"/>
      <c r="K37" s="144"/>
      <c r="L37" s="144"/>
      <c r="M37" s="144"/>
      <c r="N37" s="144"/>
      <c r="O37" s="144"/>
      <c r="P37" s="144"/>
    </row>
    <row r="38" spans="1:16" s="566" customFormat="1" ht="15" customHeight="1" x14ac:dyDescent="0.2">
      <c r="A38" s="232" t="s">
        <v>149</v>
      </c>
      <c r="B38" s="234">
        <v>187</v>
      </c>
      <c r="C38" s="234">
        <v>77</v>
      </c>
      <c r="D38" s="234">
        <v>23</v>
      </c>
      <c r="E38" s="234">
        <v>100</v>
      </c>
      <c r="F38" s="234">
        <v>2</v>
      </c>
      <c r="G38" s="234">
        <v>11</v>
      </c>
      <c r="H38" s="234">
        <v>131</v>
      </c>
      <c r="I38" s="234">
        <v>4</v>
      </c>
      <c r="J38" s="234">
        <v>0</v>
      </c>
      <c r="K38" s="234">
        <v>19</v>
      </c>
      <c r="L38" s="234">
        <v>8</v>
      </c>
      <c r="M38" s="234">
        <v>5</v>
      </c>
      <c r="N38" s="234">
        <f t="shared" ref="N38:N61" si="1">B38-H38-I38-K38-L38-M38</f>
        <v>20</v>
      </c>
      <c r="O38" s="717"/>
      <c r="P38" s="234">
        <v>35</v>
      </c>
    </row>
    <row r="39" spans="1:16" s="566" customFormat="1" ht="6" customHeight="1" x14ac:dyDescent="0.2">
      <c r="A39" s="568"/>
      <c r="B39" s="229"/>
      <c r="C39" s="229"/>
      <c r="D39" s="229"/>
      <c r="E39" s="229"/>
      <c r="F39" s="229"/>
      <c r="G39" s="229"/>
      <c r="H39" s="229"/>
      <c r="I39" s="229"/>
      <c r="J39" s="229"/>
      <c r="K39" s="229"/>
      <c r="L39" s="229"/>
      <c r="M39" s="229"/>
      <c r="N39" s="105"/>
      <c r="O39" s="717"/>
      <c r="P39" s="229"/>
    </row>
    <row r="40" spans="1:16" s="566" customFormat="1" ht="15" customHeight="1" x14ac:dyDescent="0.2">
      <c r="A40" s="584" t="s">
        <v>45</v>
      </c>
      <c r="B40" s="229">
        <v>143</v>
      </c>
      <c r="C40" s="229">
        <v>64</v>
      </c>
      <c r="D40" s="229">
        <v>16</v>
      </c>
      <c r="E40" s="229">
        <v>80</v>
      </c>
      <c r="F40" s="229">
        <v>1</v>
      </c>
      <c r="G40" s="229">
        <v>7</v>
      </c>
      <c r="H40" s="229">
        <v>96</v>
      </c>
      <c r="I40" s="229">
        <v>4</v>
      </c>
      <c r="J40" s="229">
        <v>0</v>
      </c>
      <c r="K40" s="229">
        <v>18</v>
      </c>
      <c r="L40" s="229">
        <v>7</v>
      </c>
      <c r="M40" s="229">
        <v>5</v>
      </c>
      <c r="N40" s="105">
        <f t="shared" si="1"/>
        <v>13</v>
      </c>
      <c r="O40" s="717"/>
      <c r="P40" s="229">
        <v>25</v>
      </c>
    </row>
    <row r="41" spans="1:16" s="566" customFormat="1" ht="15" customHeight="1" x14ac:dyDescent="0.2">
      <c r="A41" s="567" t="s">
        <v>46</v>
      </c>
      <c r="B41" s="229">
        <v>44</v>
      </c>
      <c r="C41" s="229">
        <v>13</v>
      </c>
      <c r="D41" s="229">
        <v>7</v>
      </c>
      <c r="E41" s="229">
        <v>20</v>
      </c>
      <c r="F41" s="229">
        <v>1</v>
      </c>
      <c r="G41" s="229">
        <v>4</v>
      </c>
      <c r="H41" s="229">
        <v>35</v>
      </c>
      <c r="I41" s="229">
        <v>0</v>
      </c>
      <c r="J41" s="229">
        <v>0</v>
      </c>
      <c r="K41" s="229">
        <v>1</v>
      </c>
      <c r="L41" s="229">
        <v>1</v>
      </c>
      <c r="M41" s="229">
        <v>0</v>
      </c>
      <c r="N41" s="105">
        <f t="shared" si="1"/>
        <v>7</v>
      </c>
      <c r="O41" s="717"/>
      <c r="P41" s="229">
        <v>10</v>
      </c>
    </row>
    <row r="42" spans="1:16" s="566" customFormat="1" ht="6" customHeight="1" x14ac:dyDescent="0.2">
      <c r="A42" s="567"/>
      <c r="B42" s="229"/>
      <c r="C42" s="229"/>
      <c r="D42" s="229"/>
      <c r="E42" s="229"/>
      <c r="F42" s="229"/>
      <c r="G42" s="229"/>
      <c r="H42" s="229"/>
      <c r="I42" s="229"/>
      <c r="J42" s="229"/>
      <c r="K42" s="229"/>
      <c r="L42" s="229"/>
      <c r="M42" s="229"/>
      <c r="N42" s="105"/>
      <c r="O42" s="717"/>
      <c r="P42" s="229"/>
    </row>
    <row r="43" spans="1:16" s="566" customFormat="1" ht="15" customHeight="1" x14ac:dyDescent="0.2">
      <c r="A43" s="194" t="s">
        <v>33</v>
      </c>
      <c r="B43" s="229">
        <v>12</v>
      </c>
      <c r="C43" s="229">
        <v>3</v>
      </c>
      <c r="D43" s="229">
        <v>0</v>
      </c>
      <c r="E43" s="229">
        <v>3</v>
      </c>
      <c r="F43" s="229">
        <v>0</v>
      </c>
      <c r="G43" s="229">
        <v>1</v>
      </c>
      <c r="H43" s="229">
        <v>4</v>
      </c>
      <c r="I43" s="229">
        <v>0</v>
      </c>
      <c r="J43" s="229">
        <v>0</v>
      </c>
      <c r="K43" s="229">
        <v>3</v>
      </c>
      <c r="L43" s="229">
        <v>5</v>
      </c>
      <c r="M43" s="229">
        <v>0</v>
      </c>
      <c r="N43" s="105">
        <f t="shared" si="1"/>
        <v>0</v>
      </c>
      <c r="O43" s="717"/>
      <c r="P43" s="229">
        <v>1</v>
      </c>
    </row>
    <row r="44" spans="1:16" s="566" customFormat="1" ht="15" customHeight="1" x14ac:dyDescent="0.2">
      <c r="A44" s="194" t="s">
        <v>43</v>
      </c>
      <c r="B44" s="229">
        <v>31</v>
      </c>
      <c r="C44" s="229">
        <v>17</v>
      </c>
      <c r="D44" s="229">
        <v>3</v>
      </c>
      <c r="E44" s="229">
        <v>20</v>
      </c>
      <c r="F44" s="229">
        <v>1</v>
      </c>
      <c r="G44" s="229">
        <v>1</v>
      </c>
      <c r="H44" s="229">
        <v>23</v>
      </c>
      <c r="I44" s="229">
        <v>0</v>
      </c>
      <c r="J44" s="229">
        <v>0</v>
      </c>
      <c r="K44" s="229">
        <v>6</v>
      </c>
      <c r="L44" s="229">
        <v>0</v>
      </c>
      <c r="M44" s="229">
        <v>0</v>
      </c>
      <c r="N44" s="105">
        <f t="shared" si="1"/>
        <v>2</v>
      </c>
      <c r="O44" s="717"/>
      <c r="P44" s="229">
        <v>7</v>
      </c>
    </row>
    <row r="45" spans="1:16" s="566" customFormat="1" ht="15" customHeight="1" x14ac:dyDescent="0.2">
      <c r="A45" s="584" t="s">
        <v>44</v>
      </c>
      <c r="B45" s="229">
        <v>71</v>
      </c>
      <c r="C45" s="229">
        <v>29</v>
      </c>
      <c r="D45" s="229">
        <v>9</v>
      </c>
      <c r="E45" s="229">
        <v>38</v>
      </c>
      <c r="F45" s="229">
        <v>0</v>
      </c>
      <c r="G45" s="229">
        <v>3</v>
      </c>
      <c r="H45" s="229">
        <v>46</v>
      </c>
      <c r="I45" s="229">
        <v>4</v>
      </c>
      <c r="J45" s="229">
        <v>0</v>
      </c>
      <c r="K45" s="229">
        <v>7</v>
      </c>
      <c r="L45" s="229">
        <v>3</v>
      </c>
      <c r="M45" s="229">
        <v>1</v>
      </c>
      <c r="N45" s="105">
        <f t="shared" si="1"/>
        <v>10</v>
      </c>
      <c r="O45" s="717"/>
      <c r="P45" s="229">
        <v>13</v>
      </c>
    </row>
    <row r="46" spans="1:16" s="566" customFormat="1" ht="15" customHeight="1" x14ac:dyDescent="0.2">
      <c r="A46" s="584" t="s">
        <v>103</v>
      </c>
      <c r="B46" s="229">
        <v>44</v>
      </c>
      <c r="C46" s="229">
        <v>19</v>
      </c>
      <c r="D46" s="229">
        <v>9</v>
      </c>
      <c r="E46" s="229">
        <v>28</v>
      </c>
      <c r="F46" s="229">
        <v>0</v>
      </c>
      <c r="G46" s="229">
        <v>2</v>
      </c>
      <c r="H46" s="229">
        <v>33</v>
      </c>
      <c r="I46" s="229">
        <v>0</v>
      </c>
      <c r="J46" s="229">
        <v>0</v>
      </c>
      <c r="K46" s="229">
        <v>3</v>
      </c>
      <c r="L46" s="229">
        <v>0</v>
      </c>
      <c r="M46" s="229">
        <v>4</v>
      </c>
      <c r="N46" s="105">
        <f t="shared" si="1"/>
        <v>4</v>
      </c>
      <c r="O46" s="717"/>
      <c r="P46" s="229">
        <v>10</v>
      </c>
    </row>
    <row r="47" spans="1:16" s="566" customFormat="1" ht="15" customHeight="1" x14ac:dyDescent="0.2">
      <c r="A47" s="584" t="s">
        <v>104</v>
      </c>
      <c r="B47" s="229">
        <v>29</v>
      </c>
      <c r="C47" s="229">
        <v>9</v>
      </c>
      <c r="D47" s="229">
        <v>2</v>
      </c>
      <c r="E47" s="229">
        <v>11</v>
      </c>
      <c r="F47" s="229">
        <v>1</v>
      </c>
      <c r="G47" s="229">
        <v>4</v>
      </c>
      <c r="H47" s="229">
        <v>25</v>
      </c>
      <c r="I47" s="229">
        <v>0</v>
      </c>
      <c r="J47" s="229">
        <v>0</v>
      </c>
      <c r="K47" s="229">
        <v>0</v>
      </c>
      <c r="L47" s="229">
        <v>0</v>
      </c>
      <c r="M47" s="229">
        <v>0</v>
      </c>
      <c r="N47" s="105">
        <f t="shared" si="1"/>
        <v>4</v>
      </c>
      <c r="O47" s="717"/>
      <c r="P47" s="229">
        <v>4</v>
      </c>
    </row>
    <row r="48" spans="1:16" s="566" customFormat="1" ht="6" customHeight="1" x14ac:dyDescent="0.2">
      <c r="A48" s="567"/>
      <c r="B48" s="229"/>
      <c r="C48" s="229"/>
      <c r="D48" s="229"/>
      <c r="E48" s="229"/>
      <c r="F48" s="229"/>
      <c r="G48" s="229"/>
      <c r="H48" s="229"/>
      <c r="I48" s="229"/>
      <c r="J48" s="229"/>
      <c r="K48" s="229"/>
      <c r="L48" s="229"/>
      <c r="M48" s="229"/>
      <c r="N48" s="105"/>
      <c r="O48" s="717"/>
      <c r="P48" s="229"/>
    </row>
    <row r="49" spans="1:16" s="566" customFormat="1" ht="15" customHeight="1" x14ac:dyDescent="0.2">
      <c r="A49" s="566" t="s">
        <v>45</v>
      </c>
      <c r="B49" s="229"/>
      <c r="C49" s="229"/>
      <c r="D49" s="229"/>
      <c r="E49" s="229"/>
      <c r="F49" s="229"/>
      <c r="G49" s="229"/>
      <c r="H49" s="229"/>
      <c r="I49" s="229"/>
      <c r="J49" s="229"/>
      <c r="K49" s="229"/>
      <c r="L49" s="229"/>
      <c r="M49" s="229"/>
      <c r="N49" s="105"/>
      <c r="O49" s="717"/>
      <c r="P49" s="229"/>
    </row>
    <row r="50" spans="1:16" s="566" customFormat="1" ht="15" customHeight="1" x14ac:dyDescent="0.2">
      <c r="A50" s="194" t="s">
        <v>33</v>
      </c>
      <c r="B50" s="229">
        <v>8</v>
      </c>
      <c r="C50" s="229">
        <v>1</v>
      </c>
      <c r="D50" s="229">
        <v>0</v>
      </c>
      <c r="E50" s="229">
        <v>1</v>
      </c>
      <c r="F50" s="229">
        <v>0</v>
      </c>
      <c r="G50" s="229">
        <v>1</v>
      </c>
      <c r="H50" s="229">
        <v>2</v>
      </c>
      <c r="I50" s="229">
        <v>0</v>
      </c>
      <c r="J50" s="229">
        <v>0</v>
      </c>
      <c r="K50" s="229">
        <v>2</v>
      </c>
      <c r="L50" s="229">
        <v>4</v>
      </c>
      <c r="M50" s="229">
        <v>0</v>
      </c>
      <c r="N50" s="105">
        <f t="shared" si="1"/>
        <v>0</v>
      </c>
      <c r="O50" s="717"/>
      <c r="P50" s="229">
        <v>0</v>
      </c>
    </row>
    <row r="51" spans="1:16" s="566" customFormat="1" ht="15" customHeight="1" x14ac:dyDescent="0.2">
      <c r="A51" s="194" t="s">
        <v>43</v>
      </c>
      <c r="B51" s="229">
        <v>25</v>
      </c>
      <c r="C51" s="229">
        <v>15</v>
      </c>
      <c r="D51" s="229">
        <v>1</v>
      </c>
      <c r="E51" s="229">
        <v>16</v>
      </c>
      <c r="F51" s="229">
        <v>0</v>
      </c>
      <c r="G51" s="229">
        <v>0</v>
      </c>
      <c r="H51" s="229">
        <v>17</v>
      </c>
      <c r="I51" s="229">
        <v>0</v>
      </c>
      <c r="J51" s="229">
        <v>0</v>
      </c>
      <c r="K51" s="229">
        <v>6</v>
      </c>
      <c r="L51" s="229">
        <v>0</v>
      </c>
      <c r="M51" s="229">
        <v>0</v>
      </c>
      <c r="N51" s="105">
        <f t="shared" si="1"/>
        <v>2</v>
      </c>
      <c r="O51" s="717"/>
      <c r="P51" s="229">
        <v>3</v>
      </c>
    </row>
    <row r="52" spans="1:16" s="566" customFormat="1" ht="15" customHeight="1" x14ac:dyDescent="0.2">
      <c r="A52" s="584" t="s">
        <v>44</v>
      </c>
      <c r="B52" s="229">
        <v>60</v>
      </c>
      <c r="C52" s="229">
        <v>25</v>
      </c>
      <c r="D52" s="229">
        <v>7</v>
      </c>
      <c r="E52" s="229">
        <v>32</v>
      </c>
      <c r="F52" s="229">
        <v>0</v>
      </c>
      <c r="G52" s="229">
        <v>3</v>
      </c>
      <c r="H52" s="229">
        <v>39</v>
      </c>
      <c r="I52" s="229">
        <v>4</v>
      </c>
      <c r="J52" s="229">
        <v>0</v>
      </c>
      <c r="K52" s="229">
        <v>7</v>
      </c>
      <c r="L52" s="229">
        <v>3</v>
      </c>
      <c r="M52" s="229">
        <v>1</v>
      </c>
      <c r="N52" s="105">
        <f t="shared" si="1"/>
        <v>6</v>
      </c>
      <c r="O52" s="717"/>
      <c r="P52" s="229">
        <v>10</v>
      </c>
    </row>
    <row r="53" spans="1:16" s="566" customFormat="1" ht="15" customHeight="1" x14ac:dyDescent="0.2">
      <c r="A53" s="584" t="s">
        <v>103</v>
      </c>
      <c r="B53" s="229">
        <v>36</v>
      </c>
      <c r="C53" s="229">
        <v>17</v>
      </c>
      <c r="D53" s="229">
        <v>6</v>
      </c>
      <c r="E53" s="229">
        <v>23</v>
      </c>
      <c r="F53" s="229">
        <v>0</v>
      </c>
      <c r="G53" s="229">
        <v>2</v>
      </c>
      <c r="H53" s="229">
        <v>25</v>
      </c>
      <c r="I53" s="229">
        <v>0</v>
      </c>
      <c r="J53" s="229">
        <v>0</v>
      </c>
      <c r="K53" s="229">
        <v>3</v>
      </c>
      <c r="L53" s="229">
        <v>0</v>
      </c>
      <c r="M53" s="229">
        <v>4</v>
      </c>
      <c r="N53" s="105">
        <f t="shared" si="1"/>
        <v>4</v>
      </c>
      <c r="O53" s="717"/>
      <c r="P53" s="229">
        <v>8</v>
      </c>
    </row>
    <row r="54" spans="1:16" s="566" customFormat="1" ht="15" customHeight="1" x14ac:dyDescent="0.2">
      <c r="A54" s="584" t="s">
        <v>104</v>
      </c>
      <c r="B54" s="229">
        <v>14</v>
      </c>
      <c r="C54" s="229">
        <v>6</v>
      </c>
      <c r="D54" s="229">
        <v>2</v>
      </c>
      <c r="E54" s="229">
        <v>8</v>
      </c>
      <c r="F54" s="229">
        <v>1</v>
      </c>
      <c r="G54" s="229">
        <v>1</v>
      </c>
      <c r="H54" s="229">
        <v>13</v>
      </c>
      <c r="I54" s="229">
        <v>0</v>
      </c>
      <c r="J54" s="229">
        <v>0</v>
      </c>
      <c r="K54" s="229">
        <v>0</v>
      </c>
      <c r="L54" s="229">
        <v>0</v>
      </c>
      <c r="M54" s="229">
        <v>0</v>
      </c>
      <c r="N54" s="105">
        <f t="shared" si="1"/>
        <v>1</v>
      </c>
      <c r="O54" s="717"/>
      <c r="P54" s="229">
        <v>4</v>
      </c>
    </row>
    <row r="55" spans="1:16" s="566" customFormat="1" ht="6" customHeight="1" x14ac:dyDescent="0.2">
      <c r="A55" s="567"/>
      <c r="B55" s="229"/>
      <c r="C55" s="229"/>
      <c r="D55" s="229"/>
      <c r="E55" s="229"/>
      <c r="F55" s="229"/>
      <c r="G55" s="229"/>
      <c r="H55" s="229"/>
      <c r="I55" s="229"/>
      <c r="J55" s="229"/>
      <c r="K55" s="229"/>
      <c r="L55" s="229"/>
      <c r="M55" s="229"/>
      <c r="N55" s="105"/>
      <c r="O55" s="717"/>
      <c r="P55" s="229"/>
    </row>
    <row r="56" spans="1:16" s="566" customFormat="1" ht="15" customHeight="1" x14ac:dyDescent="0.2">
      <c r="A56" s="566" t="s">
        <v>46</v>
      </c>
      <c r="B56" s="229"/>
      <c r="C56" s="229"/>
      <c r="D56" s="229"/>
      <c r="E56" s="229"/>
      <c r="F56" s="229"/>
      <c r="G56" s="229"/>
      <c r="H56" s="229"/>
      <c r="I56" s="229"/>
      <c r="J56" s="229"/>
      <c r="K56" s="229"/>
      <c r="L56" s="229"/>
      <c r="M56" s="229"/>
      <c r="N56" s="105"/>
      <c r="O56" s="717"/>
      <c r="P56" s="229"/>
    </row>
    <row r="57" spans="1:16" s="566" customFormat="1" ht="15" customHeight="1" x14ac:dyDescent="0.2">
      <c r="A57" s="194" t="s">
        <v>33</v>
      </c>
      <c r="B57" s="229">
        <v>4</v>
      </c>
      <c r="C57" s="229">
        <v>2</v>
      </c>
      <c r="D57" s="229">
        <v>0</v>
      </c>
      <c r="E57" s="229">
        <v>2</v>
      </c>
      <c r="F57" s="229">
        <v>0</v>
      </c>
      <c r="G57" s="229">
        <v>0</v>
      </c>
      <c r="H57" s="229">
        <v>2</v>
      </c>
      <c r="I57" s="229">
        <v>0</v>
      </c>
      <c r="J57" s="229">
        <v>0</v>
      </c>
      <c r="K57" s="229">
        <v>1</v>
      </c>
      <c r="L57" s="229">
        <v>1</v>
      </c>
      <c r="M57" s="229">
        <v>0</v>
      </c>
      <c r="N57" s="105">
        <f t="shared" si="1"/>
        <v>0</v>
      </c>
      <c r="O57" s="717"/>
      <c r="P57" s="229">
        <v>1</v>
      </c>
    </row>
    <row r="58" spans="1:16" s="566" customFormat="1" ht="15" customHeight="1" x14ac:dyDescent="0.2">
      <c r="A58" s="194" t="s">
        <v>43</v>
      </c>
      <c r="B58" s="229">
        <v>6</v>
      </c>
      <c r="C58" s="229">
        <v>2</v>
      </c>
      <c r="D58" s="229">
        <v>2</v>
      </c>
      <c r="E58" s="229">
        <v>4</v>
      </c>
      <c r="F58" s="229">
        <v>1</v>
      </c>
      <c r="G58" s="229">
        <v>1</v>
      </c>
      <c r="H58" s="229">
        <v>6</v>
      </c>
      <c r="I58" s="229">
        <v>0</v>
      </c>
      <c r="J58" s="229">
        <v>0</v>
      </c>
      <c r="K58" s="229">
        <v>0</v>
      </c>
      <c r="L58" s="229">
        <v>0</v>
      </c>
      <c r="M58" s="229">
        <v>0</v>
      </c>
      <c r="N58" s="105">
        <f t="shared" si="1"/>
        <v>0</v>
      </c>
      <c r="O58" s="717"/>
      <c r="P58" s="229">
        <v>4</v>
      </c>
    </row>
    <row r="59" spans="1:16" s="566" customFormat="1" ht="15" customHeight="1" x14ac:dyDescent="0.2">
      <c r="A59" s="584" t="s">
        <v>44</v>
      </c>
      <c r="B59" s="229">
        <v>11</v>
      </c>
      <c r="C59" s="229">
        <v>4</v>
      </c>
      <c r="D59" s="229">
        <v>2</v>
      </c>
      <c r="E59" s="229">
        <v>6</v>
      </c>
      <c r="F59" s="229">
        <v>0</v>
      </c>
      <c r="G59" s="229">
        <v>0</v>
      </c>
      <c r="H59" s="229">
        <v>7</v>
      </c>
      <c r="I59" s="229">
        <v>0</v>
      </c>
      <c r="J59" s="229">
        <v>0</v>
      </c>
      <c r="K59" s="229">
        <v>0</v>
      </c>
      <c r="L59" s="229">
        <v>0</v>
      </c>
      <c r="M59" s="229">
        <v>0</v>
      </c>
      <c r="N59" s="105">
        <f t="shared" si="1"/>
        <v>4</v>
      </c>
      <c r="O59" s="717"/>
      <c r="P59" s="229">
        <v>3</v>
      </c>
    </row>
    <row r="60" spans="1:16" s="566" customFormat="1" ht="15" customHeight="1" x14ac:dyDescent="0.2">
      <c r="A60" s="584" t="s">
        <v>103</v>
      </c>
      <c r="B60" s="229">
        <v>8</v>
      </c>
      <c r="C60" s="229">
        <v>2</v>
      </c>
      <c r="D60" s="229">
        <v>3</v>
      </c>
      <c r="E60" s="229">
        <v>5</v>
      </c>
      <c r="F60" s="229">
        <v>0</v>
      </c>
      <c r="G60" s="229">
        <v>0</v>
      </c>
      <c r="H60" s="229">
        <v>8</v>
      </c>
      <c r="I60" s="229">
        <v>0</v>
      </c>
      <c r="J60" s="229">
        <v>0</v>
      </c>
      <c r="K60" s="229">
        <v>0</v>
      </c>
      <c r="L60" s="229">
        <v>0</v>
      </c>
      <c r="M60" s="229">
        <v>0</v>
      </c>
      <c r="N60" s="105">
        <f t="shared" si="1"/>
        <v>0</v>
      </c>
      <c r="O60" s="717"/>
      <c r="P60" s="229">
        <v>2</v>
      </c>
    </row>
    <row r="61" spans="1:16" s="566" customFormat="1" ht="15" customHeight="1" x14ac:dyDescent="0.2">
      <c r="A61" s="584" t="s">
        <v>104</v>
      </c>
      <c r="B61" s="229">
        <v>15</v>
      </c>
      <c r="C61" s="229">
        <v>3</v>
      </c>
      <c r="D61" s="229">
        <v>0</v>
      </c>
      <c r="E61" s="229">
        <v>3</v>
      </c>
      <c r="F61" s="229">
        <v>0</v>
      </c>
      <c r="G61" s="229">
        <v>3</v>
      </c>
      <c r="H61" s="229">
        <v>12</v>
      </c>
      <c r="I61" s="229">
        <v>0</v>
      </c>
      <c r="J61" s="229">
        <v>0</v>
      </c>
      <c r="K61" s="229">
        <v>0</v>
      </c>
      <c r="L61" s="229">
        <v>0</v>
      </c>
      <c r="M61" s="229">
        <v>0</v>
      </c>
      <c r="N61" s="105">
        <f t="shared" si="1"/>
        <v>3</v>
      </c>
      <c r="O61" s="717"/>
      <c r="P61" s="229">
        <v>0</v>
      </c>
    </row>
    <row r="62" spans="1:16" s="567" customFormat="1" ht="6" customHeight="1" thickBot="1" x14ac:dyDescent="0.25">
      <c r="A62" s="593"/>
      <c r="B62" s="590"/>
      <c r="C62" s="590"/>
      <c r="D62" s="590"/>
      <c r="E62" s="590"/>
      <c r="F62" s="590"/>
      <c r="G62" s="590"/>
      <c r="H62" s="590"/>
      <c r="I62" s="590"/>
      <c r="J62" s="590"/>
      <c r="K62" s="590"/>
      <c r="L62" s="590"/>
      <c r="M62" s="590"/>
      <c r="N62" s="590"/>
      <c r="O62" s="590"/>
      <c r="P62" s="590"/>
    </row>
    <row r="63" spans="1:16" s="567" customFormat="1" ht="12.75" customHeight="1" x14ac:dyDescent="0.2">
      <c r="A63" s="584"/>
      <c r="B63" s="588"/>
      <c r="C63" s="588"/>
      <c r="D63" s="588"/>
      <c r="E63" s="588"/>
      <c r="F63" s="588"/>
      <c r="G63" s="588"/>
      <c r="H63" s="588"/>
      <c r="I63" s="588"/>
      <c r="J63" s="588"/>
      <c r="K63" s="588"/>
      <c r="L63" s="588"/>
      <c r="M63" s="588"/>
      <c r="N63" s="588"/>
      <c r="O63" s="588"/>
    </row>
    <row r="64" spans="1:16" s="601" customFormat="1" ht="11.25" customHeight="1" x14ac:dyDescent="0.2">
      <c r="A64" s="600" t="s">
        <v>202</v>
      </c>
      <c r="B64" s="585"/>
      <c r="C64" s="585"/>
      <c r="D64" s="585"/>
      <c r="E64" s="585"/>
      <c r="F64" s="585"/>
      <c r="G64" s="585"/>
      <c r="H64" s="585"/>
      <c r="I64" s="585"/>
      <c r="J64" s="585"/>
      <c r="K64" s="585"/>
      <c r="L64" s="585"/>
      <c r="M64" s="585"/>
      <c r="N64" s="585"/>
      <c r="O64" s="585"/>
    </row>
    <row r="65" spans="1:16" s="601" customFormat="1" ht="11.25" customHeight="1" x14ac:dyDescent="0.2">
      <c r="A65" s="924" t="s">
        <v>975</v>
      </c>
      <c r="B65" s="924"/>
      <c r="C65" s="924"/>
      <c r="D65" s="924"/>
      <c r="E65" s="924"/>
      <c r="F65" s="924"/>
      <c r="G65" s="924"/>
      <c r="H65" s="924"/>
      <c r="I65" s="924"/>
      <c r="J65" s="924"/>
      <c r="K65" s="924"/>
      <c r="L65" s="924"/>
      <c r="M65" s="924"/>
      <c r="N65" s="924"/>
      <c r="O65" s="924"/>
      <c r="P65" s="924"/>
    </row>
    <row r="66" spans="1:16" s="601" customFormat="1" ht="11.25" customHeight="1" x14ac:dyDescent="0.2">
      <c r="A66" s="924"/>
      <c r="B66" s="924"/>
      <c r="C66" s="924"/>
      <c r="D66" s="924"/>
      <c r="E66" s="924"/>
      <c r="F66" s="924"/>
      <c r="G66" s="924"/>
      <c r="H66" s="924"/>
      <c r="I66" s="924"/>
      <c r="J66" s="924"/>
      <c r="K66" s="924"/>
      <c r="L66" s="924"/>
      <c r="M66" s="924"/>
      <c r="N66" s="924"/>
      <c r="O66" s="924"/>
      <c r="P66" s="924"/>
    </row>
    <row r="67" spans="1:16" s="601" customFormat="1" ht="11.25" customHeight="1" x14ac:dyDescent="0.2">
      <c r="A67" s="924"/>
      <c r="B67" s="924"/>
      <c r="C67" s="924"/>
      <c r="D67" s="924"/>
      <c r="E67" s="924"/>
      <c r="F67" s="924"/>
      <c r="G67" s="924"/>
      <c r="H67" s="924"/>
      <c r="I67" s="924"/>
      <c r="J67" s="924"/>
      <c r="K67" s="924"/>
      <c r="L67" s="924"/>
      <c r="M67" s="924"/>
      <c r="N67" s="924"/>
      <c r="O67" s="924"/>
      <c r="P67" s="924"/>
    </row>
    <row r="68" spans="1:16" s="601" customFormat="1" ht="11.25" customHeight="1" x14ac:dyDescent="0.2">
      <c r="A68" s="924"/>
      <c r="B68" s="924"/>
      <c r="C68" s="924"/>
      <c r="D68" s="924"/>
      <c r="E68" s="924"/>
      <c r="F68" s="924"/>
      <c r="G68" s="924"/>
      <c r="H68" s="924"/>
      <c r="I68" s="924"/>
      <c r="J68" s="924"/>
      <c r="K68" s="924"/>
      <c r="L68" s="924"/>
      <c r="M68" s="924"/>
      <c r="N68" s="924"/>
      <c r="O68" s="924"/>
      <c r="P68" s="924"/>
    </row>
    <row r="69" spans="1:16" s="601" customFormat="1" ht="11.25" customHeight="1" x14ac:dyDescent="0.2">
      <c r="A69" s="924" t="s">
        <v>976</v>
      </c>
      <c r="B69" s="938"/>
      <c r="C69" s="938"/>
      <c r="D69" s="938"/>
      <c r="E69" s="938"/>
      <c r="F69" s="938"/>
      <c r="G69" s="938"/>
      <c r="H69" s="938"/>
      <c r="I69" s="938"/>
      <c r="J69" s="938"/>
      <c r="K69" s="938"/>
      <c r="L69" s="938"/>
      <c r="M69" s="938"/>
      <c r="N69" s="938"/>
      <c r="O69" s="938"/>
      <c r="P69" s="938"/>
    </row>
    <row r="70" spans="1:16" s="601" customFormat="1" ht="11.25" customHeight="1" x14ac:dyDescent="0.2">
      <c r="A70" s="924" t="s">
        <v>977</v>
      </c>
      <c r="B70" s="924"/>
      <c r="C70" s="924"/>
      <c r="D70" s="924"/>
      <c r="E70" s="924"/>
      <c r="F70" s="924"/>
      <c r="G70" s="924"/>
      <c r="H70" s="924"/>
      <c r="I70" s="924"/>
      <c r="J70" s="924"/>
      <c r="K70" s="924"/>
      <c r="L70" s="924"/>
      <c r="M70" s="924"/>
      <c r="N70" s="924"/>
      <c r="O70" s="924"/>
      <c r="P70" s="924"/>
    </row>
    <row r="71" spans="1:16" s="601" customFormat="1" ht="11.25" customHeight="1" x14ac:dyDescent="0.2">
      <c r="A71" s="924"/>
      <c r="B71" s="924"/>
      <c r="C71" s="924"/>
      <c r="D71" s="924"/>
      <c r="E71" s="924"/>
      <c r="F71" s="924"/>
      <c r="G71" s="924"/>
      <c r="H71" s="924"/>
      <c r="I71" s="924"/>
      <c r="J71" s="924"/>
      <c r="K71" s="924"/>
      <c r="L71" s="924"/>
      <c r="M71" s="924"/>
      <c r="N71" s="924"/>
      <c r="O71" s="924"/>
      <c r="P71" s="924"/>
    </row>
    <row r="72" spans="1:16" s="601" customFormat="1" ht="11.25" customHeight="1" x14ac:dyDescent="0.2">
      <c r="A72" s="924"/>
      <c r="B72" s="924"/>
      <c r="C72" s="924"/>
      <c r="D72" s="924"/>
      <c r="E72" s="924"/>
      <c r="F72" s="924"/>
      <c r="G72" s="924"/>
      <c r="H72" s="924"/>
      <c r="I72" s="924"/>
      <c r="J72" s="924"/>
      <c r="K72" s="924"/>
      <c r="L72" s="924"/>
      <c r="M72" s="924"/>
      <c r="N72" s="924"/>
      <c r="O72" s="924"/>
      <c r="P72" s="924"/>
    </row>
    <row r="73" spans="1:16" s="601" customFormat="1" ht="11.25" customHeight="1" x14ac:dyDescent="0.2">
      <c r="A73" s="924"/>
      <c r="B73" s="924"/>
      <c r="C73" s="924"/>
      <c r="D73" s="924"/>
      <c r="E73" s="924"/>
      <c r="F73" s="924"/>
      <c r="G73" s="924"/>
      <c r="H73" s="924"/>
      <c r="I73" s="924"/>
      <c r="J73" s="924"/>
      <c r="K73" s="924"/>
      <c r="L73" s="924"/>
      <c r="M73" s="924"/>
      <c r="N73" s="924"/>
      <c r="O73" s="924"/>
      <c r="P73" s="924"/>
    </row>
    <row r="74" spans="1:16" s="802" customFormat="1" ht="11.25" customHeight="1" x14ac:dyDescent="0.2">
      <c r="A74" s="924"/>
      <c r="B74" s="924"/>
      <c r="C74" s="924"/>
      <c r="D74" s="924"/>
      <c r="E74" s="924"/>
      <c r="F74" s="924"/>
      <c r="G74" s="924"/>
      <c r="H74" s="924"/>
      <c r="I74" s="924"/>
      <c r="J74" s="924"/>
      <c r="K74" s="924"/>
      <c r="L74" s="924"/>
      <c r="M74" s="924"/>
      <c r="N74" s="924"/>
      <c r="O74" s="924"/>
      <c r="P74" s="924"/>
    </row>
    <row r="75" spans="1:16" s="601" customFormat="1" ht="11.25" customHeight="1" x14ac:dyDescent="0.2">
      <c r="A75" s="788" t="s">
        <v>1008</v>
      </c>
      <c r="B75" s="788"/>
      <c r="C75" s="788"/>
      <c r="D75" s="788"/>
      <c r="E75" s="788"/>
      <c r="F75" s="788"/>
      <c r="G75" s="788"/>
      <c r="H75" s="788"/>
      <c r="I75" s="788"/>
      <c r="J75" s="788"/>
      <c r="K75" s="585"/>
      <c r="L75" s="585"/>
      <c r="M75" s="585"/>
      <c r="N75" s="585"/>
      <c r="O75" s="585"/>
    </row>
    <row r="76" spans="1:16" s="789" customFormat="1" ht="11.25" customHeight="1" x14ac:dyDescent="0.2">
      <c r="A76" s="925" t="s">
        <v>1007</v>
      </c>
      <c r="B76" s="925"/>
      <c r="C76" s="925"/>
      <c r="D76" s="925"/>
      <c r="E76" s="925"/>
      <c r="F76" s="925"/>
      <c r="G76" s="788"/>
      <c r="H76" s="788"/>
      <c r="I76" s="788"/>
      <c r="J76" s="788"/>
      <c r="K76" s="585"/>
      <c r="L76" s="585"/>
      <c r="M76" s="585"/>
      <c r="N76" s="585"/>
      <c r="O76" s="585"/>
    </row>
    <row r="77" spans="1:16" s="601" customFormat="1" ht="11.25" customHeight="1" x14ac:dyDescent="0.2">
      <c r="A77" s="925" t="s">
        <v>302</v>
      </c>
      <c r="B77" s="925"/>
      <c r="C77" s="925"/>
      <c r="D77" s="925"/>
      <c r="E77" s="602"/>
      <c r="F77" s="602"/>
      <c r="G77" s="602"/>
      <c r="H77" s="602"/>
      <c r="I77" s="603"/>
      <c r="J77" s="603"/>
      <c r="K77" s="585"/>
      <c r="L77" s="585"/>
      <c r="M77" s="585"/>
      <c r="N77" s="585"/>
      <c r="O77" s="585"/>
    </row>
    <row r="78" spans="1:16" s="601" customFormat="1" ht="11.25" customHeight="1" x14ac:dyDescent="0.2">
      <c r="A78" s="940" t="s">
        <v>980</v>
      </c>
      <c r="B78" s="940"/>
      <c r="C78" s="940"/>
      <c r="D78" s="940"/>
      <c r="E78" s="940"/>
      <c r="F78" s="940"/>
      <c r="G78" s="940"/>
      <c r="H78" s="940"/>
      <c r="I78" s="940"/>
      <c r="J78" s="940"/>
      <c r="K78" s="940"/>
      <c r="L78" s="940"/>
      <c r="M78" s="940"/>
      <c r="N78" s="940"/>
      <c r="O78" s="940"/>
      <c r="P78" s="940"/>
    </row>
    <row r="79" spans="1:16" s="601" customFormat="1" ht="11.25" customHeight="1" x14ac:dyDescent="0.2">
      <c r="A79" s="940"/>
      <c r="B79" s="940"/>
      <c r="C79" s="940"/>
      <c r="D79" s="940"/>
      <c r="E79" s="940"/>
      <c r="F79" s="940"/>
      <c r="G79" s="940"/>
      <c r="H79" s="940"/>
      <c r="I79" s="940"/>
      <c r="J79" s="940"/>
      <c r="K79" s="940"/>
      <c r="L79" s="940"/>
      <c r="M79" s="940"/>
      <c r="N79" s="940"/>
      <c r="O79" s="940"/>
      <c r="P79" s="940"/>
    </row>
    <row r="80" spans="1:16" s="802" customFormat="1" ht="11.25" customHeight="1" x14ac:dyDescent="0.2">
      <c r="A80" s="940"/>
      <c r="B80" s="940"/>
      <c r="C80" s="940"/>
      <c r="D80" s="940"/>
      <c r="E80" s="940"/>
      <c r="F80" s="940"/>
      <c r="G80" s="940"/>
      <c r="H80" s="940"/>
      <c r="I80" s="940"/>
      <c r="J80" s="940"/>
      <c r="K80" s="940"/>
      <c r="L80" s="940"/>
      <c r="M80" s="940"/>
      <c r="N80" s="940"/>
      <c r="O80" s="940"/>
      <c r="P80" s="940"/>
    </row>
    <row r="81" spans="1:16" s="601" customFormat="1" ht="11.25" customHeight="1" x14ac:dyDescent="0.2">
      <c r="A81" s="937" t="s">
        <v>203</v>
      </c>
      <c r="B81" s="937"/>
      <c r="C81" s="937"/>
      <c r="D81" s="937"/>
      <c r="E81" s="937"/>
      <c r="F81" s="937"/>
      <c r="G81" s="937"/>
      <c r="H81" s="937"/>
      <c r="I81" s="937"/>
      <c r="J81" s="937"/>
      <c r="K81" s="937"/>
      <c r="L81" s="937"/>
      <c r="M81" s="937"/>
      <c r="N81" s="937"/>
      <c r="O81" s="937"/>
      <c r="P81" s="937"/>
    </row>
    <row r="82" spans="1:16" s="601" customFormat="1" ht="11.25" customHeight="1" x14ac:dyDescent="0.2">
      <c r="A82" s="939" t="s">
        <v>1009</v>
      </c>
      <c r="B82" s="937"/>
      <c r="C82" s="937"/>
      <c r="D82" s="937"/>
      <c r="E82" s="937"/>
      <c r="F82" s="937"/>
      <c r="G82" s="937"/>
      <c r="H82" s="937"/>
      <c r="I82" s="937"/>
      <c r="J82" s="937"/>
      <c r="K82" s="937"/>
      <c r="L82" s="937"/>
      <c r="M82" s="937"/>
      <c r="N82" s="937"/>
      <c r="O82" s="937"/>
      <c r="P82" s="937"/>
    </row>
    <row r="83" spans="1:16" s="601" customFormat="1" ht="11.25" customHeight="1" x14ac:dyDescent="0.2">
      <c r="M83" s="595"/>
      <c r="N83" s="595"/>
      <c r="O83" s="595"/>
    </row>
    <row r="84" spans="1:16" s="601" customFormat="1" ht="11.25" customHeight="1" x14ac:dyDescent="0.2">
      <c r="A84" s="935" t="s">
        <v>433</v>
      </c>
      <c r="B84" s="936"/>
      <c r="C84" s="936"/>
      <c r="M84" s="595"/>
      <c r="N84" s="595"/>
      <c r="O84" s="595"/>
    </row>
  </sheetData>
  <mergeCells count="29">
    <mergeCell ref="L3:L6"/>
    <mergeCell ref="E3:E6"/>
    <mergeCell ref="F3:F6"/>
    <mergeCell ref="G3:G6"/>
    <mergeCell ref="H3:H6"/>
    <mergeCell ref="I3:J3"/>
    <mergeCell ref="A84:C84"/>
    <mergeCell ref="A81:P81"/>
    <mergeCell ref="A69:P69"/>
    <mergeCell ref="A82:P82"/>
    <mergeCell ref="A76:F76"/>
    <mergeCell ref="A70:P74"/>
    <mergeCell ref="A78:P80"/>
    <mergeCell ref="A65:P68"/>
    <mergeCell ref="R1:T1"/>
    <mergeCell ref="A77:D77"/>
    <mergeCell ref="J5:J6"/>
    <mergeCell ref="K3:K6"/>
    <mergeCell ref="A36:P36"/>
    <mergeCell ref="A35:M35"/>
    <mergeCell ref="M3:M6"/>
    <mergeCell ref="P3:P6"/>
    <mergeCell ref="A8:M8"/>
    <mergeCell ref="N3:N6"/>
    <mergeCell ref="C3:C6"/>
    <mergeCell ref="A1:P1"/>
    <mergeCell ref="B3:B6"/>
    <mergeCell ref="D3:D6"/>
    <mergeCell ref="I4:I6"/>
  </mergeCells>
  <phoneticPr fontId="19" type="noConversion"/>
  <hyperlinks>
    <hyperlink ref="R1:T1" location="Contents!A1" display="Back to contents"/>
  </hyperlinks>
  <pageMargins left="0.75" right="0.75" top="0.53" bottom="0.56000000000000005" header="0.32" footer="0.35"/>
  <pageSetup paperSize="9" scale="76" fitToWidth="0" fitToHeight="0" orientation="landscape" r:id="rId1"/>
  <headerFooter alignWithMargins="0"/>
  <rowBreaks count="1" manualBreakCount="1">
    <brk id="34" max="1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A19368962</value>
    </field>
    <field name="Objective-Title">
      <value order="0">Drug-related Deaths in 2017 - starting-point - Web colleagues version of Excel tables and charts for Drug-related Deaths in 2016 - with Table 4 corrected</value>
    </field>
    <field name="Objective-Description">
      <value order="0"/>
    </field>
    <field name="Objective-CreationStamp">
      <value order="0">2017-11-07T12:08:41Z</value>
    </field>
    <field name="Objective-IsApproved">
      <value order="0">false</value>
    </field>
    <field name="Objective-IsPublished">
      <value order="0">true</value>
    </field>
    <field name="Objective-DatePublished">
      <value order="0">2018-01-10T10:44:29Z</value>
    </field>
    <field name="Objective-ModificationStamp">
      <value order="0">2018-01-10T10:44:29Z</value>
    </field>
    <field name="Objective-Owner">
      <value order="0">Dixon, Frank FJ (N310421)</value>
    </field>
    <field name="Objective-Path">
      <value order="0">Objective Global Folder:SG File Plan:People, communities and living:Population and migration:Demography:Research and analysis: Demography:National Records of Scotland (NRS): Vital Events: Publications: Drug-related Deaths: 2016-2021</value>
    </field>
    <field name="Objective-Parent">
      <value order="0">National Records of Scotland (NRS): Vital Events: Publications: Drug-related Deaths: 2016-2021</value>
    </field>
    <field name="Objective-State">
      <value order="0">Published</value>
    </field>
    <field name="Objective-VersionId">
      <value order="0">vA27735044</value>
    </field>
    <field name="Objective-Version">
      <value order="0">2.0</value>
    </field>
    <field name="Objective-VersionNumber">
      <value order="0">3</value>
    </field>
    <field name="Objective-VersionComment">
      <value order="0"/>
    </field>
    <field name="Objective-FileNumber">
      <value order="0">qA613906</value>
    </field>
    <field name="Objective-Classification">
      <value order="0">OFFICIAL-SENSITIVE</value>
    </field>
    <field name="Objective-Caveats">
      <value order="0">Caveat for access to SG Fileplan</value>
    </field>
  </systemFields>
  <catalogues>
    <catalogue name="Document Type Catalogue" type="type" ori="id:cA35">
      <field name="Objective-Connect Creator">
        <value order="0"/>
      </field>
      <field name="Objective-Date Received">
        <value order="0"/>
      </field>
      <field name="Objective-Date of Original">
        <value order="0"/>
      </field>
      <field name="Objective-SG Web Publication - Category">
        <value order="0"/>
      </field>
      <field name="Objective-SG Web Publication - Category 2 Classifica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45</vt:i4>
      </vt:variant>
      <vt:variant>
        <vt:lpstr>Named Ranges</vt:lpstr>
      </vt:variant>
      <vt:variant>
        <vt:i4>39</vt:i4>
      </vt:variant>
    </vt:vector>
  </HeadingPairs>
  <TitlesOfParts>
    <vt:vector size="84" baseType="lpstr">
      <vt:lpstr>Contents</vt:lpstr>
      <vt:lpstr>1 - summary</vt:lpstr>
      <vt:lpstr>Figure 1</vt:lpstr>
      <vt:lpstr>2 - causes</vt:lpstr>
      <vt:lpstr>3 - drugs reported</vt:lpstr>
      <vt:lpstr>4 - sex and age</vt:lpstr>
      <vt:lpstr>5 - sex age cause</vt:lpstr>
      <vt:lpstr>6 - sex, age and drugs</vt:lpstr>
      <vt:lpstr>7 - only one drug involved</vt:lpstr>
      <vt:lpstr>8 - death rates by age</vt:lpstr>
      <vt:lpstr>9 - per problem drug user</vt:lpstr>
      <vt:lpstr>HB1 - summary</vt:lpstr>
      <vt:lpstr>HB2 - causes</vt:lpstr>
      <vt:lpstr>HB3 - drugs reported</vt:lpstr>
      <vt:lpstr>HB4 - rates by age-group</vt:lpstr>
      <vt:lpstr>HB5 - per problem drug user</vt:lpstr>
      <vt:lpstr>Figure 2</vt:lpstr>
      <vt:lpstr>C1 - summary</vt:lpstr>
      <vt:lpstr>C2 - causes</vt:lpstr>
      <vt:lpstr>C3 - drugs reported</vt:lpstr>
      <vt:lpstr>C4 - rates by age-group</vt:lpstr>
      <vt:lpstr>C5 - per problem drug user</vt:lpstr>
      <vt:lpstr>Figure 3</vt:lpstr>
      <vt:lpstr>X - different definitions</vt:lpstr>
      <vt:lpstr>Figure 4</vt:lpstr>
      <vt:lpstr>Y - ONS 'wide' defn - drugs</vt:lpstr>
      <vt:lpstr>Z - excluded and other causes</vt:lpstr>
      <vt:lpstr>NPS1</vt:lpstr>
      <vt:lpstr>NPS2</vt:lpstr>
      <vt:lpstr>NPS3</vt:lpstr>
      <vt:lpstr>CS1 - 'extra' deaths - drugs</vt:lpstr>
      <vt:lpstr>CS2 - 'extra' deaths - age sex</vt:lpstr>
      <vt:lpstr>EMCDDA - drug-induced deaths</vt:lpstr>
      <vt:lpstr>working + background</vt:lpstr>
      <vt:lpstr>unspecified drug</vt:lpstr>
      <vt:lpstr>1+ of main drugs implic</vt:lpstr>
      <vt:lpstr>8 calc Scots rates</vt:lpstr>
      <vt:lpstr>9 for prob drug user</vt:lpstr>
      <vt:lpstr>HB1 C1 calc first 5-yr aves</vt:lpstr>
      <vt:lpstr>HB4 calc HB rates</vt:lpstr>
      <vt:lpstr>Fig 2 calc rates</vt:lpstr>
      <vt:lpstr>C4 calc LA rates</vt:lpstr>
      <vt:lpstr>Fig 3 calc rates</vt:lpstr>
      <vt:lpstr>Fig 4 per million </vt:lpstr>
      <vt:lpstr>calc Scot rate for Table EMCDDA</vt:lpstr>
      <vt:lpstr>'1 - summary'!Print_Area</vt:lpstr>
      <vt:lpstr>'1+ of main drugs implic'!Print_Area</vt:lpstr>
      <vt:lpstr>'2 - causes'!Print_Area</vt:lpstr>
      <vt:lpstr>'3 - drugs reported'!Print_Area</vt:lpstr>
      <vt:lpstr>'4 - sex and age'!Print_Area</vt:lpstr>
      <vt:lpstr>'5 - sex age cause'!Print_Area</vt:lpstr>
      <vt:lpstr>'6 - sex, age and drugs'!Print_Area</vt:lpstr>
      <vt:lpstr>'7 - only one drug involved'!Print_Area</vt:lpstr>
      <vt:lpstr>'8 - death rates by age'!Print_Area</vt:lpstr>
      <vt:lpstr>'8 calc Scots rates'!Print_Area</vt:lpstr>
      <vt:lpstr>'9 - per problem drug user'!Print_Area</vt:lpstr>
      <vt:lpstr>'9 for prob drug user'!Print_Area</vt:lpstr>
      <vt:lpstr>'C1 - summary'!Print_Area</vt:lpstr>
      <vt:lpstr>'C2 - causes'!Print_Area</vt:lpstr>
      <vt:lpstr>'C3 - drugs reported'!Print_Area</vt:lpstr>
      <vt:lpstr>'C4 - rates by age-group'!Print_Area</vt:lpstr>
      <vt:lpstr>'C5 - per problem drug user'!Print_Area</vt:lpstr>
      <vt:lpstr>'CS1 - ''extra'' deaths - drugs'!Print_Area</vt:lpstr>
      <vt:lpstr>'CS2 - ''extra'' deaths - age sex'!Print_Area</vt:lpstr>
      <vt:lpstr>'EMCDDA - drug-induced deaths'!Print_Area</vt:lpstr>
      <vt:lpstr>'Fig 2 calc rates'!Print_Area</vt:lpstr>
      <vt:lpstr>'Fig 3 calc rates'!Print_Area</vt:lpstr>
      <vt:lpstr>'Figure 1'!Print_Area</vt:lpstr>
      <vt:lpstr>'Figure 2'!Print_Area</vt:lpstr>
      <vt:lpstr>'Figure 3'!Print_Area</vt:lpstr>
      <vt:lpstr>'Figure 4'!Print_Area</vt:lpstr>
      <vt:lpstr>'HB1 - summary'!Print_Area</vt:lpstr>
      <vt:lpstr>'HB1 C1 calc first 5-yr aves'!Print_Area</vt:lpstr>
      <vt:lpstr>'HB2 - causes'!Print_Area</vt:lpstr>
      <vt:lpstr>'HB3 - drugs reported'!Print_Area</vt:lpstr>
      <vt:lpstr>'HB4 - rates by age-group'!Print_Area</vt:lpstr>
      <vt:lpstr>'HB5 - per problem drug user'!Print_Area</vt:lpstr>
      <vt:lpstr>'NPS1'!Print_Area</vt:lpstr>
      <vt:lpstr>'NPS2'!Print_Area</vt:lpstr>
      <vt:lpstr>'NPS3'!Print_Area</vt:lpstr>
      <vt:lpstr>'unspecified drug'!Print_Area</vt:lpstr>
      <vt:lpstr>'X - different definitions'!Print_Area</vt:lpstr>
      <vt:lpstr>'Y - ONS ''wide'' defn - drugs'!Print_Area</vt:lpstr>
      <vt:lpstr>'Z - excluded and other causes'!Print_Area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Dixon FJ (Frank)</dc:creator>
  <cp:lastModifiedBy>Z612184</cp:lastModifiedBy>
  <cp:lastPrinted>2018-01-10T10:25:50Z</cp:lastPrinted>
  <dcterms:created xsi:type="dcterms:W3CDTF">2000-07-12T06:56:02Z</dcterms:created>
  <dcterms:modified xsi:type="dcterms:W3CDTF">2018-01-15T10:39:16Z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A19368962</vt:lpwstr>
  </property>
  <property fmtid="{D5CDD505-2E9C-101B-9397-08002B2CF9AE}" pid="4" name="Objective-Title">
    <vt:lpwstr>Drug-related Deaths in 2017 - starting-point - Web colleagues version of Excel tables and charts for Drug-related Deaths in 2016 - with Table 4 corrected</vt:lpwstr>
  </property>
  <property fmtid="{D5CDD505-2E9C-101B-9397-08002B2CF9AE}" pid="5" name="Objective-Comment">
    <vt:lpwstr>
    </vt:lpwstr>
  </property>
  <property fmtid="{D5CDD505-2E9C-101B-9397-08002B2CF9AE}" pid="6" name="Objective-CreationStamp">
    <vt:filetime>2017-11-07T12:08:47Z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2018-01-10T10:44:29Z</vt:filetime>
  </property>
  <property fmtid="{D5CDD505-2E9C-101B-9397-08002B2CF9AE}" pid="10" name="Objective-ModificationStamp">
    <vt:filetime>2018-01-10T10:45:17Z</vt:filetime>
  </property>
  <property fmtid="{D5CDD505-2E9C-101B-9397-08002B2CF9AE}" pid="11" name="Objective-Owner">
    <vt:lpwstr>Dixon, Frank FJ (N310421)</vt:lpwstr>
  </property>
  <property fmtid="{D5CDD505-2E9C-101B-9397-08002B2CF9AE}" pid="12" name="Objective-Path">
    <vt:lpwstr>Objective Global Folder:SG File Plan:People, communities and living:Population and migration:Demography:Research and analysis: Demography:National Records of Scotland (NRS): Vital Events: Publications: Drug-related Deaths: 2016-2021:</vt:lpwstr>
  </property>
  <property fmtid="{D5CDD505-2E9C-101B-9397-08002B2CF9AE}" pid="13" name="Objective-Parent">
    <vt:lpwstr>National Records of Scotland (NRS): Vital Events: Publications: Drug-related Deaths: 2016-2021</vt:lpwstr>
  </property>
  <property fmtid="{D5CDD505-2E9C-101B-9397-08002B2CF9AE}" pid="14" name="Objective-State">
    <vt:lpwstr>Published</vt:lpwstr>
  </property>
  <property fmtid="{D5CDD505-2E9C-101B-9397-08002B2CF9AE}" pid="15" name="Objective-Version">
    <vt:lpwstr>2.0</vt:lpwstr>
  </property>
  <property fmtid="{D5CDD505-2E9C-101B-9397-08002B2CF9AE}" pid="16" name="Objective-VersionNumber">
    <vt:r8>3</vt:r8>
  </property>
  <property fmtid="{D5CDD505-2E9C-101B-9397-08002B2CF9AE}" pid="17" name="Objective-VersionComment">
    <vt:lpwstr>
    </vt:lpwstr>
  </property>
  <property fmtid="{D5CDD505-2E9C-101B-9397-08002B2CF9AE}" pid="18" name="Objective-FileNumber">
    <vt:lpwstr>PROJ/11656</vt:lpwstr>
  </property>
  <property fmtid="{D5CDD505-2E9C-101B-9397-08002B2CF9AE}" pid="19" name="Objective-Classification">
    <vt:lpwstr>[Inherited - OFFICIAL-SENSITIVE]</vt:lpwstr>
  </property>
  <property fmtid="{D5CDD505-2E9C-101B-9397-08002B2CF9AE}" pid="20" name="Objective-Caveats">
    <vt:lpwstr>
    </vt:lpwstr>
  </property>
  <property fmtid="{D5CDD505-2E9C-101B-9397-08002B2CF9AE}" pid="21" name="Objective-Date of Original [system]">
    <vt:lpwstr>
    </vt:lpwstr>
  </property>
  <property fmtid="{D5CDD505-2E9C-101B-9397-08002B2CF9AE}" pid="22" name="Objective-Date Received [system]">
    <vt:lpwstr>
    </vt:lpwstr>
  </property>
  <property fmtid="{D5CDD505-2E9C-101B-9397-08002B2CF9AE}" pid="23" name="Objective-SG Web Publication - Category [system]">
    <vt:lpwstr>
    </vt:lpwstr>
  </property>
  <property fmtid="{D5CDD505-2E9C-101B-9397-08002B2CF9AE}" pid="24" name="Objective-SG Web Publication - Category 2 Classification [system]">
    <vt:lpwstr>
    </vt:lpwstr>
  </property>
  <property fmtid="{D5CDD505-2E9C-101B-9397-08002B2CF9AE}" pid="25" name="Objective-Description">
    <vt:lpwstr>
    </vt:lpwstr>
  </property>
  <property fmtid="{D5CDD505-2E9C-101B-9397-08002B2CF9AE}" pid="26" name="Objective-VersionId">
    <vt:lpwstr>vA27735044</vt:lpwstr>
  </property>
  <property fmtid="{D5CDD505-2E9C-101B-9397-08002B2CF9AE}" pid="27" name="Objective-Date Received">
    <vt:lpwstr>
    </vt:lpwstr>
  </property>
  <property fmtid="{D5CDD505-2E9C-101B-9397-08002B2CF9AE}" pid="28" name="Objective-Date of Original">
    <vt:lpwstr>
    </vt:lpwstr>
  </property>
  <property fmtid="{D5CDD505-2E9C-101B-9397-08002B2CF9AE}" pid="29" name="Objective-SG Web Publication - Category">
    <vt:lpwstr>
    </vt:lpwstr>
  </property>
  <property fmtid="{D5CDD505-2E9C-101B-9397-08002B2CF9AE}" pid="30" name="Objective-SG Web Publication - Category 2 Classification">
    <vt:lpwstr>
    </vt:lpwstr>
  </property>
  <property fmtid="{D5CDD505-2E9C-101B-9397-08002B2CF9AE}" pid="31" name="Objective-Connect Creator">
    <vt:lpwstr>
    </vt:lpwstr>
  </property>
  <property fmtid="{D5CDD505-2E9C-101B-9397-08002B2CF9AE}" pid="32" name="Objective-Connect Creator [system]">
    <vt:lpwstr>
    </vt:lpwstr>
  </property>
</Properties>
</file>