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cotsconnect-my.sharepoint.com/personal/ruby_adam_nrscotland_gov_uk/Documents/Publications/Household and dwellings estimates for Islands region aug 23/"/>
    </mc:Choice>
  </mc:AlternateContent>
  <xr:revisionPtr revIDLastSave="1" documentId="13_ncr:1_{49467EEA-298A-4CC3-BDB6-3EBCB7682087}" xr6:coauthVersionLast="47" xr6:coauthVersionMax="47" xr10:uidLastSave="{0D7545A7-F10E-42B8-8A4C-84C945076752}"/>
  <bookViews>
    <workbookView xWindow="3720" yWindow="135" windowWidth="21600" windowHeight="11265" xr2:uid="{00000000-000D-0000-FFFF-FFFF00000000}"/>
  </bookViews>
  <sheets>
    <sheet name="Cover Sheet" sheetId="1" r:id="rId1"/>
    <sheet name="Table of contents" sheetId="2" r:id="rId2"/>
    <sheet name="2005" sheetId="3" r:id="rId3"/>
    <sheet name="2006" sheetId="4" r:id="rId4"/>
    <sheet name="2007" sheetId="5" r:id="rId5"/>
    <sheet name="2008" sheetId="6" r:id="rId6"/>
    <sheet name="2009" sheetId="7" r:id="rId7"/>
    <sheet name="2010" sheetId="8" r:id="rId8"/>
    <sheet name="2011" sheetId="9" r:id="rId9"/>
    <sheet name="2012" sheetId="10" r:id="rId10"/>
    <sheet name="2013" sheetId="11" r:id="rId11"/>
    <sheet name="2014" sheetId="12" r:id="rId12"/>
    <sheet name="2015" sheetId="13" r:id="rId13"/>
    <sheet name="2016" sheetId="14" r:id="rId14"/>
    <sheet name="2017" sheetId="15" r:id="rId15"/>
    <sheet name="2018" sheetId="16" r:id="rId16"/>
    <sheet name="2019" sheetId="17" r:id="rId17"/>
    <sheet name="2020" sheetId="18" r:id="rId18"/>
    <sheet name="2021" sheetId="19" r:id="rId19"/>
    <sheet name="2022"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0" l="1"/>
  <c r="A3" i="19"/>
  <c r="A3" i="18"/>
  <c r="A3" i="17"/>
  <c r="A3" i="16"/>
  <c r="A3" i="15"/>
  <c r="A3" i="14"/>
  <c r="A3" i="13"/>
  <c r="A3" i="12"/>
  <c r="A3" i="11"/>
  <c r="A3" i="10"/>
  <c r="A3" i="9"/>
  <c r="A3" i="8"/>
  <c r="A3" i="7"/>
  <c r="A3" i="6"/>
  <c r="A3" i="5"/>
  <c r="A3" i="4"/>
  <c r="A3" i="3"/>
  <c r="A22" i="2"/>
  <c r="A21" i="2"/>
  <c r="A20" i="2"/>
  <c r="A19" i="2"/>
  <c r="A18" i="2"/>
  <c r="A17" i="2"/>
  <c r="A16" i="2"/>
  <c r="A15" i="2"/>
  <c r="A14" i="2"/>
  <c r="A13" i="2"/>
  <c r="A12" i="2"/>
  <c r="A11" i="2"/>
  <c r="A10" i="2"/>
  <c r="A9" i="2"/>
  <c r="A8" i="2"/>
  <c r="A7" i="2"/>
  <c r="A6" i="2"/>
  <c r="A5" i="2"/>
  <c r="A36" i="1"/>
</calcChain>
</file>

<file path=xl/sharedStrings.xml><?xml version="1.0" encoding="utf-8"?>
<sst xmlns="http://schemas.openxmlformats.org/spreadsheetml/2006/main" count="789" uniqueCount="100">
  <si>
    <t>Link to NRS website: Small area statistics on households and dwellings (opens a new window)</t>
  </si>
  <si>
    <t>Publication date</t>
  </si>
  <si>
    <t>Geographic coverage</t>
  </si>
  <si>
    <t>Time period of data</t>
  </si>
  <si>
    <t>Supplier</t>
  </si>
  <si>
    <t>National Records of Scotland (NRS)</t>
  </si>
  <si>
    <t>Department</t>
  </si>
  <si>
    <t>Household estimates and projections</t>
  </si>
  <si>
    <t>Source:</t>
  </si>
  <si>
    <t>General notes</t>
  </si>
  <si>
    <t>These statistics are based on the Scottish Island Regions 2021. They consist of aggregations of data zones. More information about island regions can be found on the Scottish Government website.</t>
  </si>
  <si>
    <t>Scottish Government Island Regions (opens in new window).</t>
  </si>
  <si>
    <t>Methodology</t>
  </si>
  <si>
    <t>Copyright and reproduction</t>
  </si>
  <si>
    <t>The content of this spreadsheet is © Crown copyright 2023.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</si>
  <si>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</si>
  <si>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</si>
  <si>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</si>
  <si>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</si>
  <si>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</si>
  <si>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 xml:space="preserve">These tables contain information on the number and characteristics of dwellings broken down by Scottish Island Regions as at September for each year from 2005 onwards. </t>
  </si>
  <si>
    <t>Island regions in Scotland, from 2005 to 2022</t>
  </si>
  <si>
    <t>December  2005 to December 2022.</t>
  </si>
  <si>
    <t>Scottish Assessors’ Portal data</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</si>
  <si>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</si>
  <si>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 xml:space="preserve">Dwellings estimates and characteristics of dwellings for Scottish Island Regions are based on aggregating 2011 Data Zone dwellings estimates. </t>
  </si>
  <si>
    <t>Dwelling Estimates of 2011 Data Zones (opens in new window).</t>
  </si>
  <si>
    <t>Description of categories</t>
  </si>
  <si>
    <r>
      <rPr>
        <b/>
        <sz val="12"/>
        <color rgb="FF000000"/>
        <rFont val="Arial"/>
        <family val="2"/>
      </rPr>
      <t>Total number of dwellings</t>
    </r>
    <r>
      <rPr>
        <sz val="12"/>
        <color rgb="FF000000"/>
        <rFont val="Arial"/>
        <family val="2"/>
      </rPr>
      <t xml:space="preserve">: This is the total number of dwellings on the council tax valuation list (excluding free-standing private lock-ups and garages). 
A ‘dwelling’ refers to the accommodation itself, for example a house or a flat, and includes second homes that are not let out commercially. Caravans count as dwellings if they are someone’s main home.       </t>
    </r>
  </si>
  <si>
    <r>
      <rPr>
        <b/>
        <sz val="12"/>
        <color rgb="FF000000"/>
        <rFont val="Arial"/>
        <family val="2"/>
      </rPr>
      <t>Council Tax bands</t>
    </r>
    <r>
      <rPr>
        <sz val="12"/>
        <color rgb="FF000000"/>
        <rFont val="Arial"/>
        <family val="2"/>
      </rPr>
      <t xml:space="preserve">: Each dwelling is placed in one of eight council tax bands (A to H), with dwellings in band H being the most expensive. The council tax band reflects the Assessor’s opinion of open market value, subject to a number of statutory assumptions. Assessors base their opinion of value on the actual selling prices of similar properties which sold around the valuation date of 1 April 1991. </t>
    </r>
  </si>
  <si>
    <r>
      <rPr>
        <b/>
        <sz val="12"/>
        <color rgb="FF000000"/>
        <rFont val="Arial"/>
        <family val="2"/>
      </rPr>
      <t>Type of dwelling</t>
    </r>
    <r>
      <rPr>
        <sz val="12"/>
        <color rgb="FF000000"/>
        <rFont val="Arial"/>
        <family val="2"/>
      </rPr>
      <t>:  This information is based on ‘attachment’ – i.e. the type of property in relation to its degree of attachment to surrounding properties. This information has been aggregated into five categories: 
-Detached
-Semi-detached
-Terraced
-Flat - which includes flats, maisonettes and apartments
-Type of dwelling unknown - in some areas this information is not available via the Assessors' Portal for every dwelling.</t>
    </r>
  </si>
  <si>
    <r>
      <rPr>
        <b/>
        <sz val="12"/>
        <color rgb="FF000000"/>
        <rFont val="Arial"/>
        <family val="2"/>
      </rPr>
      <t>Number of rooms</t>
    </r>
    <r>
      <rPr>
        <sz val="12"/>
        <color rgb="FF000000"/>
        <rFont val="Arial"/>
        <family val="2"/>
      </rPr>
      <t>: In the Assessors’ Portal, this is defined as the number of habitable rooms (usually bedrooms and living rooms).  This is different to the census definition, which includes kitchens. There may be some differences between different Assessors’ areas in the way in which this information is recorded. For example, differences could arise in the treatment of open plan areas, dining rooms, kitchens and kitchenettes.
This information on number of rooms may not always represent the most up to date position. Assessors are only able to reflect physical changes and alterations to dwellings once they have been sold and a reconsideration of the banding has taken place.
Information on the number of rooms is not available for most dwellings in Shetland. No information is separately available for dwellings with seven or more rooms in Dumfries and Galloway.</t>
    </r>
  </si>
  <si>
    <r>
      <rPr>
        <b/>
        <sz val="12"/>
        <color rgb="FF000000"/>
        <rFont val="Arial"/>
        <family val="2"/>
      </rPr>
      <t>Dwellings per hectare</t>
    </r>
    <r>
      <rPr>
        <sz val="12"/>
        <color rgb="FF000000"/>
        <rFont val="Arial"/>
        <family val="2"/>
      </rPr>
      <t>: This variable has been calculated by dividing the total number of dwellings by the area in hectares, as determined by a NRS in-house measure.</t>
    </r>
  </si>
  <si>
    <t>Table of Contents</t>
  </si>
  <si>
    <t>Contents of this spreadsheet and links to each worksheet.</t>
  </si>
  <si>
    <t>This worksheet contains one table.</t>
  </si>
  <si>
    <t>Worksheet Name</t>
  </si>
  <si>
    <t>Worksheet Title</t>
  </si>
  <si>
    <t>Dwelling estimates and characteristics of dwellings of Scottish Island Regions,  2005</t>
  </si>
  <si>
    <t>Dwelling estimates and characteristics of dwellings of Scottish Island Regions,  2006</t>
  </si>
  <si>
    <t>Dwelling estimates and characteristics of dwellings of Scottish Island Regions,  2007</t>
  </si>
  <si>
    <t>Dwelling estimates and characteristics of dwellings of Scottish Island Regions,  2008</t>
  </si>
  <si>
    <t>Dwelling estimates and characteristics of dwellings of Scottish Island Regions,  2009</t>
  </si>
  <si>
    <t>Dwelling estimates and characteristics of dwellings of Scottish Island Regions,  2010</t>
  </si>
  <si>
    <t>Dwelling estimates and characteristics of dwellings of Scottish Island Regions,  2011</t>
  </si>
  <si>
    <t>Dwelling estimates and characteristics of dwellings of Scottish Island Regions,  2012</t>
  </si>
  <si>
    <t>Dwelling estimates and characteristics of dwellings of Scottish Island Regions,  2013</t>
  </si>
  <si>
    <t>Dwelling estimates and characteristics of dwellings of Scottish Island Regions,  2014</t>
  </si>
  <si>
    <t>Dwelling estimates and characteristics of dwellings of Scottish Island Regions,  2015</t>
  </si>
  <si>
    <t>Dwelling estimates and characteristics of dwellings of Scottish Island Regions,  2016</t>
  </si>
  <si>
    <t>Dwelling estimates and characteristics of dwellings of Scottish Island Regions,  2017</t>
  </si>
  <si>
    <t>Dwelling estimates and characteristics of dwellings of Scottish Island Regions,  2018</t>
  </si>
  <si>
    <t>Dwelling estimates and characteristics of dwellings of Scottish Island Regions,  2019</t>
  </si>
  <si>
    <t>Dwelling estimates and characteristics of dwellings of Scottish Island Regions,  2020</t>
  </si>
  <si>
    <t>Dwelling estimates and characteristics of dwellings of Scottish Island Regions,  2021</t>
  </si>
  <si>
    <t>Dwelling estimates and characteristics of dwellings of Scottish Island Regions,  2022</t>
  </si>
  <si>
    <t>Scottish Island Region Name</t>
  </si>
  <si>
    <t>Scottish Island Region Code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</si>
  <si>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</si>
  <si>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</si>
  <si>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</si>
  <si>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</si>
  <si>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</si>
  <si>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</si>
  <si>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</si>
  <si>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</si>
  <si>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</si>
  <si>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</si>
  <si>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Argyll Islands</t>
  </si>
  <si>
    <t>S48000001</t>
  </si>
  <si>
    <t>Arran, Bute and the Cumbraes</t>
  </si>
  <si>
    <t>S48000002</t>
  </si>
  <si>
    <t>Highland Islands</t>
  </si>
  <si>
    <t>S48000003</t>
  </si>
  <si>
    <t>Lewis and Harris, Great Bernera and Scalpay</t>
  </si>
  <si>
    <t>S48000004</t>
  </si>
  <si>
    <t>Orkney - Mainland and connected</t>
  </si>
  <si>
    <t>S48000005</t>
  </si>
  <si>
    <t>Orkney - Outer islands</t>
  </si>
  <si>
    <t>S48000006</t>
  </si>
  <si>
    <t>Shetland - Mainland and connected</t>
  </si>
  <si>
    <t>S48000007</t>
  </si>
  <si>
    <t>Shetland - Outer islands</t>
  </si>
  <si>
    <t>S48000008</t>
  </si>
  <si>
    <t>The Uists and Barra islands</t>
  </si>
  <si>
    <t>S48000009</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</si>
  <si>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</si>
  <si>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</si>
  <si>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</si>
  <si>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</si>
  <si>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</si>
  <si>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</si>
  <si>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</si>
  <si>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</si>
  <si>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</si>
  <si>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</si>
  <si>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</si>
  <si>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</si>
  <si>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</si>
  <si>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of Scottish Island Regions:  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</si>
</sst>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1" x14ac:knownFonts="1">
    <font>
      <sz val="12"/>
      <name val="Arial"/>
      <family val="2"/>
    </font>
    <font>
      <sz val="12"/>
      <color rgb="FF000000"/>
      <name val="Arial"/>
      <family val="2"/>
    </font>
    <font>
      <u/>
      <sz val="12"/>
      <color theme="10"/>
      <name val="Arial"/>
      <family val="2"/>
    </font>
    <font>
      <sz val="12"/>
      <color rgb="FF000000"/>
      <name val="Arial"/>
      <family val="2"/>
    </font>
    <font>
      <b/>
      <sz val="14"/>
      <color rgb="FF000000"/>
      <name val="Arial"/>
      <family val="2"/>
    </font>
    <font>
      <sz val="12"/>
      <color rgb="FF000000"/>
      <name val="Arial"/>
      <family val="2"/>
    </font>
    <font>
      <b/>
      <sz val="14"/>
      <color rgb="FF000000"/>
      <name val="Arial"/>
      <family val="2"/>
    </font>
    <font>
      <b/>
      <sz val="12"/>
      <color rgb="FF000000"/>
      <name val="Arial"/>
      <family val="2"/>
    </font>
    <font>
      <u/>
      <sz val="12"/>
      <color theme="10"/>
      <name val="Arial"/>
      <family val="2"/>
    </font>
    <font>
      <u/>
      <sz val="12"/>
      <color rgb="FF0563C1"/>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10" fillId="0" borderId="0" applyNumberFormat="0" applyFill="0" applyAlignment="0" applyProtection="0"/>
  </cellStyleXfs>
  <cellXfs count="22">
    <xf numFmtId="0" fontId="0" fillId="0" borderId="0" xfId="0"/>
    <xf numFmtId="0" fontId="1" fillId="0" borderId="0" xfId="0" applyFont="1" applyAlignment="1">
      <alignment horizontal="left" wrapText="1"/>
    </xf>
    <xf numFmtId="0" fontId="2" fillId="0" borderId="0" xfId="0" applyFont="1"/>
    <xf numFmtId="0" fontId="3" fillId="0" borderId="0" xfId="0" applyFont="1" applyAlignment="1">
      <alignment horizontal="left" wrapText="1"/>
    </xf>
    <xf numFmtId="0" fontId="3" fillId="0" borderId="0" xfId="0" applyFont="1" applyAlignment="1">
      <alignment wrapText="1"/>
    </xf>
    <xf numFmtId="0" fontId="4" fillId="0" borderId="0" xfId="0" applyFont="1"/>
    <xf numFmtId="14" fontId="3" fillId="0" borderId="0" xfId="0" applyNumberFormat="1" applyFont="1" applyAlignment="1">
      <alignment horizontal="left" wrapText="1"/>
    </xf>
    <xf numFmtId="0" fontId="3" fillId="0" borderId="0" xfId="0" applyFont="1"/>
    <xf numFmtId="0" fontId="5" fillId="0" borderId="0" xfId="0" applyFont="1" applyAlignment="1">
      <alignment wrapText="1"/>
    </xf>
    <xf numFmtId="0" fontId="6" fillId="0" borderId="0" xfId="0" applyFont="1"/>
    <xf numFmtId="0" fontId="7" fillId="0" borderId="0" xfId="0" applyFont="1"/>
    <xf numFmtId="0" fontId="8" fillId="0" borderId="0" xfId="0" applyFont="1"/>
    <xf numFmtId="0" fontId="9" fillId="0" borderId="0" xfId="0" applyFont="1"/>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3" fontId="1" fillId="0" borderId="0" xfId="0" applyNumberFormat="1" applyFont="1" applyAlignment="1">
      <alignment horizontal="left" wrapText="1"/>
    </xf>
    <xf numFmtId="3" fontId="1" fillId="0" borderId="0" xfId="0" applyNumberFormat="1" applyFont="1" applyAlignment="1">
      <alignment horizontal="right" wrapText="1"/>
    </xf>
    <xf numFmtId="3" fontId="1" fillId="0" borderId="0" xfId="0" applyNumberFormat="1" applyFont="1"/>
    <xf numFmtId="164" fontId="1" fillId="0" borderId="0" xfId="0" applyNumberFormat="1" applyFont="1" applyAlignment="1">
      <alignment horizontal="right" wrapText="1"/>
    </xf>
    <xf numFmtId="164" fontId="1" fillId="0" borderId="0" xfId="0" applyNumberFormat="1" applyFont="1"/>
    <xf numFmtId="0" fontId="10" fillId="0" borderId="0" xfId="1"/>
    <xf numFmtId="0" fontId="1" fillId="0" borderId="0" xfId="0" applyFont="1" applyAlignment="1">
      <alignment wrapText="1"/>
    </xf>
  </cellXfs>
  <cellStyles count="2">
    <cellStyle name="Heading 1" xfId="1" builtinId="16"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3" displayName="table2013" ref="A4:Y13" totalsRowShown="0">
  <tableColumns count="25">
    <tableColumn id="1" xr3:uid="{00000000-0010-0000-0900-000001000000}" name="Scottish Island Region Name"/>
    <tableColumn id="2" xr3:uid="{00000000-0010-0000-0900-000002000000}" name="Scottish Island Region Code"/>
    <tableColumn id="3" xr3:uid="{00000000-0010-0000-0900-000003000000}" name="Total number of dwellings"/>
    <tableColumn id="4" xr3:uid="{00000000-0010-0000-0900-000004000000}" name="Dwellings per hectare"/>
    <tableColumn id="5" xr3:uid="{00000000-0010-0000-0900-000005000000}" name="Council Tax band:_x000a_A"/>
    <tableColumn id="6" xr3:uid="{00000000-0010-0000-0900-000006000000}" name="Council Tax band:_x000a_B"/>
    <tableColumn id="7" xr3:uid="{00000000-0010-0000-0900-000007000000}" name="Council Tax band:_x000a_C"/>
    <tableColumn id="8" xr3:uid="{00000000-0010-0000-0900-000008000000}" name="Council Tax band:_x000a_D"/>
    <tableColumn id="9" xr3:uid="{00000000-0010-0000-0900-000009000000}" name="Council Tax band:_x000a_E"/>
    <tableColumn id="10" xr3:uid="{00000000-0010-0000-0900-00000A000000}" name="Council Tax band:_x000a_F"/>
    <tableColumn id="11" xr3:uid="{00000000-0010-0000-0900-00000B000000}" name="Council Tax band:_x000a_G"/>
    <tableColumn id="12" xr3:uid="{00000000-0010-0000-0900-00000C000000}" name="Council Tax band:_x000a_H"/>
    <tableColumn id="13" xr3:uid="{00000000-0010-0000-0900-00000D000000}" name="Type of dwelling:_x000a_Detached"/>
    <tableColumn id="14" xr3:uid="{00000000-0010-0000-0900-00000E000000}" name="Type of dwelling:_x000a_Semidetached"/>
    <tableColumn id="15" xr3:uid="{00000000-0010-0000-0900-00000F000000}" name="Type of dwelling:_x000a_Terraced"/>
    <tableColumn id="16" xr3:uid="{00000000-0010-0000-0900-000010000000}" name="Type of dwelling:_x000a_Flat"/>
    <tableColumn id="17" xr3:uid="{00000000-0010-0000-0900-000011000000}" name="Type of dwelling:_x000a_Unknown"/>
    <tableColumn id="18" xr3:uid="{00000000-0010-0000-0900-000012000000}" name="Number of rooms in dwelling:_x000a_1"/>
    <tableColumn id="19" xr3:uid="{00000000-0010-0000-0900-000013000000}" name="Number of rooms in dwelling:_x000a_2"/>
    <tableColumn id="20" xr3:uid="{00000000-0010-0000-0900-000014000000}" name="Number of rooms in dwelling:_x000a_3"/>
    <tableColumn id="21" xr3:uid="{00000000-0010-0000-0900-000015000000}" name="Number of rooms in dwelling:_x000a_4"/>
    <tableColumn id="22" xr3:uid="{00000000-0010-0000-0900-000016000000}" name="Number of rooms in dwelling:_x000a_5"/>
    <tableColumn id="23" xr3:uid="{00000000-0010-0000-0900-000017000000}" name="Number of rooms in dwelling:_x000a_6"/>
    <tableColumn id="24" xr3:uid="{00000000-0010-0000-0900-000018000000}" name="Number of rooms in dwelling:_x000a_7+"/>
    <tableColumn id="25" xr3:uid="{00000000-0010-0000-0900-000019000000}" name="Number of rooms in dwelling:_x000a_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4" displayName="table2014" ref="A4:Y13" totalsRowShown="0">
  <tableColumns count="25">
    <tableColumn id="1" xr3:uid="{00000000-0010-0000-0A00-000001000000}" name="Scottish Island Region Name"/>
    <tableColumn id="2" xr3:uid="{00000000-0010-0000-0A00-000002000000}" name="Scottish Island Region Code"/>
    <tableColumn id="3" xr3:uid="{00000000-0010-0000-0A00-000003000000}" name="Total number of dwellings"/>
    <tableColumn id="4" xr3:uid="{00000000-0010-0000-0A00-000004000000}" name="Dwellings per hectare"/>
    <tableColumn id="5" xr3:uid="{00000000-0010-0000-0A00-000005000000}" name="Council Tax band:_x000a_A"/>
    <tableColumn id="6" xr3:uid="{00000000-0010-0000-0A00-000006000000}" name="Council Tax band:_x000a_B"/>
    <tableColumn id="7" xr3:uid="{00000000-0010-0000-0A00-000007000000}" name="Council Tax band:_x000a_C"/>
    <tableColumn id="8" xr3:uid="{00000000-0010-0000-0A00-000008000000}" name="Council Tax band:_x000a_D"/>
    <tableColumn id="9" xr3:uid="{00000000-0010-0000-0A00-000009000000}" name="Council Tax band:_x000a_E"/>
    <tableColumn id="10" xr3:uid="{00000000-0010-0000-0A00-00000A000000}" name="Council Tax band:_x000a_F"/>
    <tableColumn id="11" xr3:uid="{00000000-0010-0000-0A00-00000B000000}" name="Council Tax band:_x000a_G"/>
    <tableColumn id="12" xr3:uid="{00000000-0010-0000-0A00-00000C000000}" name="Council Tax band:_x000a_H"/>
    <tableColumn id="13" xr3:uid="{00000000-0010-0000-0A00-00000D000000}" name="Type of dwelling:_x000a_Detached"/>
    <tableColumn id="14" xr3:uid="{00000000-0010-0000-0A00-00000E000000}" name="Type of dwelling:_x000a_Semidetached"/>
    <tableColumn id="15" xr3:uid="{00000000-0010-0000-0A00-00000F000000}" name="Type of dwelling:_x000a_Terraced"/>
    <tableColumn id="16" xr3:uid="{00000000-0010-0000-0A00-000010000000}" name="Type of dwelling:_x000a_Flat"/>
    <tableColumn id="17" xr3:uid="{00000000-0010-0000-0A00-000011000000}" name="Type of dwelling:_x000a_Unknown"/>
    <tableColumn id="18" xr3:uid="{00000000-0010-0000-0A00-000012000000}" name="Number of rooms in dwelling:_x000a_1"/>
    <tableColumn id="19" xr3:uid="{00000000-0010-0000-0A00-000013000000}" name="Number of rooms in dwelling:_x000a_2"/>
    <tableColumn id="20" xr3:uid="{00000000-0010-0000-0A00-000014000000}" name="Number of rooms in dwelling:_x000a_3"/>
    <tableColumn id="21" xr3:uid="{00000000-0010-0000-0A00-000015000000}" name="Number of rooms in dwelling:_x000a_4"/>
    <tableColumn id="22" xr3:uid="{00000000-0010-0000-0A00-000016000000}" name="Number of rooms in dwelling:_x000a_5"/>
    <tableColumn id="23" xr3:uid="{00000000-0010-0000-0A00-000017000000}" name="Number of rooms in dwelling:_x000a_6"/>
    <tableColumn id="24" xr3:uid="{00000000-0010-0000-0A00-000018000000}" name="Number of rooms in dwelling:_x000a_7+"/>
    <tableColumn id="25" xr3:uid="{00000000-0010-0000-0A00-000019000000}" name="Number of rooms in dwelling:_x000a_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5" displayName="table2015" ref="A4:Y13" totalsRowShown="0">
  <tableColumns count="25">
    <tableColumn id="1" xr3:uid="{00000000-0010-0000-0B00-000001000000}" name="Scottish Island Region Name"/>
    <tableColumn id="2" xr3:uid="{00000000-0010-0000-0B00-000002000000}" name="Scottish Island Region Code"/>
    <tableColumn id="3" xr3:uid="{00000000-0010-0000-0B00-000003000000}" name="Total number of dwellings"/>
    <tableColumn id="4" xr3:uid="{00000000-0010-0000-0B00-000004000000}" name="Dwellings per hectare"/>
    <tableColumn id="5" xr3:uid="{00000000-0010-0000-0B00-000005000000}" name="Council Tax band:_x000a_A"/>
    <tableColumn id="6" xr3:uid="{00000000-0010-0000-0B00-000006000000}" name="Council Tax band:_x000a_B"/>
    <tableColumn id="7" xr3:uid="{00000000-0010-0000-0B00-000007000000}" name="Council Tax band:_x000a_C"/>
    <tableColumn id="8" xr3:uid="{00000000-0010-0000-0B00-000008000000}" name="Council Tax band:_x000a_D"/>
    <tableColumn id="9" xr3:uid="{00000000-0010-0000-0B00-000009000000}" name="Council Tax band:_x000a_E"/>
    <tableColumn id="10" xr3:uid="{00000000-0010-0000-0B00-00000A000000}" name="Council Tax band:_x000a_F"/>
    <tableColumn id="11" xr3:uid="{00000000-0010-0000-0B00-00000B000000}" name="Council Tax band:_x000a_G"/>
    <tableColumn id="12" xr3:uid="{00000000-0010-0000-0B00-00000C000000}" name="Council Tax band:_x000a_H"/>
    <tableColumn id="13" xr3:uid="{00000000-0010-0000-0B00-00000D000000}" name="Type of dwelling:_x000a_Detached"/>
    <tableColumn id="14" xr3:uid="{00000000-0010-0000-0B00-00000E000000}" name="Type of dwelling:_x000a_Semidetached"/>
    <tableColumn id="15" xr3:uid="{00000000-0010-0000-0B00-00000F000000}" name="Type of dwelling:_x000a_Terraced"/>
    <tableColumn id="16" xr3:uid="{00000000-0010-0000-0B00-000010000000}" name="Type of dwelling:_x000a_Flat"/>
    <tableColumn id="17" xr3:uid="{00000000-0010-0000-0B00-000011000000}" name="Type of dwelling:_x000a_Unknown"/>
    <tableColumn id="18" xr3:uid="{00000000-0010-0000-0B00-000012000000}" name="Number of rooms in dwelling:_x000a_1"/>
    <tableColumn id="19" xr3:uid="{00000000-0010-0000-0B00-000013000000}" name="Number of rooms in dwelling:_x000a_2"/>
    <tableColumn id="20" xr3:uid="{00000000-0010-0000-0B00-000014000000}" name="Number of rooms in dwelling:_x000a_3"/>
    <tableColumn id="21" xr3:uid="{00000000-0010-0000-0B00-000015000000}" name="Number of rooms in dwelling:_x000a_4"/>
    <tableColumn id="22" xr3:uid="{00000000-0010-0000-0B00-000016000000}" name="Number of rooms in dwelling:_x000a_5"/>
    <tableColumn id="23" xr3:uid="{00000000-0010-0000-0B00-000017000000}" name="Number of rooms in dwelling:_x000a_6"/>
    <tableColumn id="24" xr3:uid="{00000000-0010-0000-0B00-000018000000}" name="Number of rooms in dwelling:_x000a_7+"/>
    <tableColumn id="25" xr3:uid="{00000000-0010-0000-0B00-000019000000}" name="Number of rooms in dwelling:_x000a_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6" displayName="table2016" ref="A4:Y13" totalsRowShown="0">
  <tableColumns count="25">
    <tableColumn id="1" xr3:uid="{00000000-0010-0000-0C00-000001000000}" name="Scottish Island Region Name"/>
    <tableColumn id="2" xr3:uid="{00000000-0010-0000-0C00-000002000000}" name="Scottish Island Region Code"/>
    <tableColumn id="3" xr3:uid="{00000000-0010-0000-0C00-000003000000}" name="Total number of dwellings"/>
    <tableColumn id="4" xr3:uid="{00000000-0010-0000-0C00-000004000000}" name="Dwellings per hectare"/>
    <tableColumn id="5" xr3:uid="{00000000-0010-0000-0C00-000005000000}" name="Council Tax band:_x000a_A"/>
    <tableColumn id="6" xr3:uid="{00000000-0010-0000-0C00-000006000000}" name="Council Tax band:_x000a_B"/>
    <tableColumn id="7" xr3:uid="{00000000-0010-0000-0C00-000007000000}" name="Council Tax band:_x000a_C"/>
    <tableColumn id="8" xr3:uid="{00000000-0010-0000-0C00-000008000000}" name="Council Tax band:_x000a_D"/>
    <tableColumn id="9" xr3:uid="{00000000-0010-0000-0C00-000009000000}" name="Council Tax band:_x000a_E"/>
    <tableColumn id="10" xr3:uid="{00000000-0010-0000-0C00-00000A000000}" name="Council Tax band:_x000a_F"/>
    <tableColumn id="11" xr3:uid="{00000000-0010-0000-0C00-00000B000000}" name="Council Tax band:_x000a_G"/>
    <tableColumn id="12" xr3:uid="{00000000-0010-0000-0C00-00000C000000}" name="Council Tax band:_x000a_H"/>
    <tableColumn id="13" xr3:uid="{00000000-0010-0000-0C00-00000D000000}" name="Type of dwelling:_x000a_Detached"/>
    <tableColumn id="14" xr3:uid="{00000000-0010-0000-0C00-00000E000000}" name="Type of dwelling:_x000a_Semidetached"/>
    <tableColumn id="15" xr3:uid="{00000000-0010-0000-0C00-00000F000000}" name="Type of dwelling:_x000a_Terraced"/>
    <tableColumn id="16" xr3:uid="{00000000-0010-0000-0C00-000010000000}" name="Type of dwelling:_x000a_Flat"/>
    <tableColumn id="17" xr3:uid="{00000000-0010-0000-0C00-000011000000}" name="Type of dwelling:_x000a_Unknown"/>
    <tableColumn id="18" xr3:uid="{00000000-0010-0000-0C00-000012000000}" name="Number of rooms in dwelling:_x000a_1"/>
    <tableColumn id="19" xr3:uid="{00000000-0010-0000-0C00-000013000000}" name="Number of rooms in dwelling:_x000a_2"/>
    <tableColumn id="20" xr3:uid="{00000000-0010-0000-0C00-000014000000}" name="Number of rooms in dwelling:_x000a_3"/>
    <tableColumn id="21" xr3:uid="{00000000-0010-0000-0C00-000015000000}" name="Number of rooms in dwelling:_x000a_4"/>
    <tableColumn id="22" xr3:uid="{00000000-0010-0000-0C00-000016000000}" name="Number of rooms in dwelling:_x000a_5"/>
    <tableColumn id="23" xr3:uid="{00000000-0010-0000-0C00-000017000000}" name="Number of rooms in dwelling:_x000a_6"/>
    <tableColumn id="24" xr3:uid="{00000000-0010-0000-0C00-000018000000}" name="Number of rooms in dwelling:_x000a_7+"/>
    <tableColumn id="25" xr3:uid="{00000000-0010-0000-0C00-000019000000}" name="Number of rooms in dwelling:_x000a_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7" displayName="table2017" ref="A4:Y13" totalsRowShown="0">
  <tableColumns count="25">
    <tableColumn id="1" xr3:uid="{00000000-0010-0000-0D00-000001000000}" name="Scottish Island Region Name"/>
    <tableColumn id="2" xr3:uid="{00000000-0010-0000-0D00-000002000000}" name="Scottish Island Region Code"/>
    <tableColumn id="3" xr3:uid="{00000000-0010-0000-0D00-000003000000}" name="Total number of dwellings"/>
    <tableColumn id="4" xr3:uid="{00000000-0010-0000-0D00-000004000000}" name="Dwellings per hectare"/>
    <tableColumn id="5" xr3:uid="{00000000-0010-0000-0D00-000005000000}" name="Council Tax band:_x000a_A"/>
    <tableColumn id="6" xr3:uid="{00000000-0010-0000-0D00-000006000000}" name="Council Tax band:_x000a_B"/>
    <tableColumn id="7" xr3:uid="{00000000-0010-0000-0D00-000007000000}" name="Council Tax band:_x000a_C"/>
    <tableColumn id="8" xr3:uid="{00000000-0010-0000-0D00-000008000000}" name="Council Tax band:_x000a_D"/>
    <tableColumn id="9" xr3:uid="{00000000-0010-0000-0D00-000009000000}" name="Council Tax band:_x000a_E"/>
    <tableColumn id="10" xr3:uid="{00000000-0010-0000-0D00-00000A000000}" name="Council Tax band:_x000a_F"/>
    <tableColumn id="11" xr3:uid="{00000000-0010-0000-0D00-00000B000000}" name="Council Tax band:_x000a_G"/>
    <tableColumn id="12" xr3:uid="{00000000-0010-0000-0D00-00000C000000}" name="Council Tax band:_x000a_H"/>
    <tableColumn id="13" xr3:uid="{00000000-0010-0000-0D00-00000D000000}" name="Type of dwelling:_x000a_Detached"/>
    <tableColumn id="14" xr3:uid="{00000000-0010-0000-0D00-00000E000000}" name="Type of dwelling:_x000a_Semidetached"/>
    <tableColumn id="15" xr3:uid="{00000000-0010-0000-0D00-00000F000000}" name="Type of dwelling:_x000a_Terraced"/>
    <tableColumn id="16" xr3:uid="{00000000-0010-0000-0D00-000010000000}" name="Type of dwelling:_x000a_Flat"/>
    <tableColumn id="17" xr3:uid="{00000000-0010-0000-0D00-000011000000}" name="Type of dwelling:_x000a_Unknown"/>
    <tableColumn id="18" xr3:uid="{00000000-0010-0000-0D00-000012000000}" name="Number of rooms in dwelling:_x000a_1"/>
    <tableColumn id="19" xr3:uid="{00000000-0010-0000-0D00-000013000000}" name="Number of rooms in dwelling:_x000a_2"/>
    <tableColumn id="20" xr3:uid="{00000000-0010-0000-0D00-000014000000}" name="Number of rooms in dwelling:_x000a_3"/>
    <tableColumn id="21" xr3:uid="{00000000-0010-0000-0D00-000015000000}" name="Number of rooms in dwelling:_x000a_4"/>
    <tableColumn id="22" xr3:uid="{00000000-0010-0000-0D00-000016000000}" name="Number of rooms in dwelling:_x000a_5"/>
    <tableColumn id="23" xr3:uid="{00000000-0010-0000-0D00-000017000000}" name="Number of rooms in dwelling:_x000a_6"/>
    <tableColumn id="24" xr3:uid="{00000000-0010-0000-0D00-000018000000}" name="Number of rooms in dwelling:_x000a_7+"/>
    <tableColumn id="25" xr3:uid="{00000000-0010-0000-0D00-000019000000}" name="Number of rooms in dwelling:_x000a_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8" displayName="table2018" ref="A4:L13" totalsRowShown="0">
  <tableColumns count="12">
    <tableColumn id="1" xr3:uid="{00000000-0010-0000-0E00-000001000000}" name="Scottish Island Region Name"/>
    <tableColumn id="2" xr3:uid="{00000000-0010-0000-0E00-000002000000}" name="Scottish Island Region Code"/>
    <tableColumn id="3" xr3:uid="{00000000-0010-0000-0E00-000003000000}" name="Total number of dwellings"/>
    <tableColumn id="4" xr3:uid="{00000000-0010-0000-0E00-000004000000}" name="Dwellings per hectare"/>
    <tableColumn id="5" xr3:uid="{00000000-0010-0000-0E00-000005000000}" name="Council Tax band:_x000a_A"/>
    <tableColumn id="6" xr3:uid="{00000000-0010-0000-0E00-000006000000}" name="Council Tax band:_x000a_B"/>
    <tableColumn id="7" xr3:uid="{00000000-0010-0000-0E00-000007000000}" name="Council Tax band:_x000a_C"/>
    <tableColumn id="8" xr3:uid="{00000000-0010-0000-0E00-000008000000}" name="Council Tax band:_x000a_D"/>
    <tableColumn id="9" xr3:uid="{00000000-0010-0000-0E00-000009000000}" name="Council Tax band:_x000a_E"/>
    <tableColumn id="10" xr3:uid="{00000000-0010-0000-0E00-00000A000000}" name="Council Tax band:_x000a_F"/>
    <tableColumn id="11" xr3:uid="{00000000-0010-0000-0E00-00000B000000}" name="Council Tax band:_x000a_G"/>
    <tableColumn id="12" xr3:uid="{00000000-0010-0000-0E00-00000C000000}" name="Council Tax band:_x000a_H"/>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9" displayName="table2019" ref="A4:L13" totalsRowShown="0">
  <tableColumns count="12">
    <tableColumn id="1" xr3:uid="{00000000-0010-0000-0F00-000001000000}" name="Scottish Island Region Name"/>
    <tableColumn id="2" xr3:uid="{00000000-0010-0000-0F00-000002000000}" name="Scottish Island Region Code"/>
    <tableColumn id="3" xr3:uid="{00000000-0010-0000-0F00-000003000000}" name="Total number of dwellings"/>
    <tableColumn id="4" xr3:uid="{00000000-0010-0000-0F00-000004000000}" name="Dwellings per hectare"/>
    <tableColumn id="5" xr3:uid="{00000000-0010-0000-0F00-000005000000}" name="Council Tax band:_x000a_A"/>
    <tableColumn id="6" xr3:uid="{00000000-0010-0000-0F00-000006000000}" name="Council Tax band:_x000a_B"/>
    <tableColumn id="7" xr3:uid="{00000000-0010-0000-0F00-000007000000}" name="Council Tax band:_x000a_C"/>
    <tableColumn id="8" xr3:uid="{00000000-0010-0000-0F00-000008000000}" name="Council Tax band:_x000a_D"/>
    <tableColumn id="9" xr3:uid="{00000000-0010-0000-0F00-000009000000}" name="Council Tax band:_x000a_E"/>
    <tableColumn id="10" xr3:uid="{00000000-0010-0000-0F00-00000A000000}" name="Council Tax band:_x000a_F"/>
    <tableColumn id="11" xr3:uid="{00000000-0010-0000-0F00-00000B000000}" name="Council Tax band:_x000a_G"/>
    <tableColumn id="12" xr3:uid="{00000000-0010-0000-0F00-00000C000000}" name="Council Tax band:_x000a_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20" displayName="table2020" ref="A4:L13" totalsRowShown="0">
  <tableColumns count="12">
    <tableColumn id="1" xr3:uid="{00000000-0010-0000-1000-000001000000}" name="Scottish Island Region Name"/>
    <tableColumn id="2" xr3:uid="{00000000-0010-0000-1000-000002000000}" name="Scottish Island Region Code"/>
    <tableColumn id="3" xr3:uid="{00000000-0010-0000-1000-000003000000}" name="Total number of dwellings"/>
    <tableColumn id="4" xr3:uid="{00000000-0010-0000-1000-000004000000}" name="Dwellings per hectare"/>
    <tableColumn id="5" xr3:uid="{00000000-0010-0000-1000-000005000000}" name="Council Tax band:_x000a_A"/>
    <tableColumn id="6" xr3:uid="{00000000-0010-0000-1000-000006000000}" name="Council Tax band:_x000a_B"/>
    <tableColumn id="7" xr3:uid="{00000000-0010-0000-1000-000007000000}" name="Council Tax band:_x000a_C"/>
    <tableColumn id="8" xr3:uid="{00000000-0010-0000-1000-000008000000}" name="Council Tax band:_x000a_D"/>
    <tableColumn id="9" xr3:uid="{00000000-0010-0000-1000-000009000000}" name="Council Tax band:_x000a_E"/>
    <tableColumn id="10" xr3:uid="{00000000-0010-0000-1000-00000A000000}" name="Council Tax band:_x000a_F"/>
    <tableColumn id="11" xr3:uid="{00000000-0010-0000-1000-00000B000000}" name="Council Tax band:_x000a_G"/>
    <tableColumn id="12" xr3:uid="{00000000-0010-0000-1000-00000C000000}" name="Council Tax band:_x000a_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1" displayName="table2021" ref="A4:L13" totalsRowShown="0">
  <tableColumns count="12">
    <tableColumn id="1" xr3:uid="{00000000-0010-0000-1100-000001000000}" name="Scottish Island Region Name"/>
    <tableColumn id="2" xr3:uid="{00000000-0010-0000-1100-000002000000}" name="Scottish Island Region Code"/>
    <tableColumn id="3" xr3:uid="{00000000-0010-0000-1100-000003000000}" name="Total number of dwellings"/>
    <tableColumn id="4" xr3:uid="{00000000-0010-0000-1100-000004000000}" name="Dwellings per hectare"/>
    <tableColumn id="5" xr3:uid="{00000000-0010-0000-1100-000005000000}" name="Council Tax band:_x000a_A"/>
    <tableColumn id="6" xr3:uid="{00000000-0010-0000-1100-000006000000}" name="Council Tax band:_x000a_B"/>
    <tableColumn id="7" xr3:uid="{00000000-0010-0000-1100-000007000000}" name="Council Tax band:_x000a_C"/>
    <tableColumn id="8" xr3:uid="{00000000-0010-0000-1100-000008000000}" name="Council Tax band:_x000a_D"/>
    <tableColumn id="9" xr3:uid="{00000000-0010-0000-1100-000009000000}" name="Council Tax band:_x000a_E"/>
    <tableColumn id="10" xr3:uid="{00000000-0010-0000-1100-00000A000000}" name="Council Tax band:_x000a_F"/>
    <tableColumn id="11" xr3:uid="{00000000-0010-0000-1100-00000B000000}" name="Council Tax band:_x000a_G"/>
    <tableColumn id="12" xr3:uid="{00000000-0010-0000-1100-00000C000000}" name="Council Tax band:_x000a_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2" displayName="table2022" ref="A4:L13" totalsRowShown="0">
  <tableColumns count="12">
    <tableColumn id="1" xr3:uid="{00000000-0010-0000-1200-000001000000}" name="Scottish Island Region Name"/>
    <tableColumn id="2" xr3:uid="{00000000-0010-0000-1200-000002000000}" name="Scottish Island Region Code"/>
    <tableColumn id="3" xr3:uid="{00000000-0010-0000-1200-000003000000}" name="Total number of dwellings"/>
    <tableColumn id="4" xr3:uid="{00000000-0010-0000-1200-000004000000}" name="Dwellings per hectare"/>
    <tableColumn id="5" xr3:uid="{00000000-0010-0000-1200-000005000000}" name="Council Tax band:_x000a_A"/>
    <tableColumn id="6" xr3:uid="{00000000-0010-0000-1200-000006000000}" name="Council Tax band:_x000a_B"/>
    <tableColumn id="7" xr3:uid="{00000000-0010-0000-1200-000007000000}" name="Council Tax band:_x000a_C"/>
    <tableColumn id="8" xr3:uid="{00000000-0010-0000-1200-000008000000}" name="Council Tax band:_x000a_D"/>
    <tableColumn id="9" xr3:uid="{00000000-0010-0000-1200-000009000000}" name="Council Tax band:_x000a_E"/>
    <tableColumn id="10" xr3:uid="{00000000-0010-0000-1200-00000A000000}" name="Council Tax band:_x000a_F"/>
    <tableColumn id="11" xr3:uid="{00000000-0010-0000-1200-00000B000000}" name="Council Tax band:_x000a_G"/>
    <tableColumn id="12" xr3:uid="{00000000-0010-0000-1200-00000C000000}" name="Council Tax band:_x000a_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05" displayName="table2005" ref="A4:L13" totalsRowShown="0">
  <tableColumns count="12">
    <tableColumn id="1" xr3:uid="{00000000-0010-0000-0100-000001000000}" name="Scottish Island Region Name"/>
    <tableColumn id="2" xr3:uid="{00000000-0010-0000-0100-000002000000}" name="Scottish Island Region Code"/>
    <tableColumn id="3" xr3:uid="{00000000-0010-0000-0100-000003000000}" name="Total number of dwellings"/>
    <tableColumn id="4" xr3:uid="{00000000-0010-0000-0100-000004000000}" name="Dwellings per hectare"/>
    <tableColumn id="5" xr3:uid="{00000000-0010-0000-0100-000005000000}" name="Council Tax band:_x000a_A"/>
    <tableColumn id="6" xr3:uid="{00000000-0010-0000-0100-000006000000}" name="Council Tax band:_x000a_B"/>
    <tableColumn id="7" xr3:uid="{00000000-0010-0000-0100-000007000000}" name="Council Tax band:_x000a_C"/>
    <tableColumn id="8" xr3:uid="{00000000-0010-0000-0100-000008000000}" name="Council Tax band:_x000a_D"/>
    <tableColumn id="9" xr3:uid="{00000000-0010-0000-0100-000009000000}" name="Council Tax band:_x000a_E"/>
    <tableColumn id="10" xr3:uid="{00000000-0010-0000-0100-00000A000000}" name="Council Tax band:_x000a_F"/>
    <tableColumn id="11" xr3:uid="{00000000-0010-0000-0100-00000B000000}" name="Council Tax band:_x000a_G"/>
    <tableColumn id="12" xr3:uid="{00000000-0010-0000-0100-00000C000000}" name="Council Tax 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6" displayName="table2006" ref="A4:Y13" totalsRowShown="0">
  <tableColumns count="25">
    <tableColumn id="1" xr3:uid="{00000000-0010-0000-0200-000001000000}" name="Scottish Island Region Name"/>
    <tableColumn id="2" xr3:uid="{00000000-0010-0000-0200-000002000000}" name="Scottish Island Region Code"/>
    <tableColumn id="3" xr3:uid="{00000000-0010-0000-0200-000003000000}" name="Total number of dwellings"/>
    <tableColumn id="4" xr3:uid="{00000000-0010-0000-0200-000004000000}" name="Dwellings per hectare"/>
    <tableColumn id="5" xr3:uid="{00000000-0010-0000-0200-000005000000}" name="Council Tax band:_x000a_A"/>
    <tableColumn id="6" xr3:uid="{00000000-0010-0000-0200-000006000000}" name="Council Tax band:_x000a_B"/>
    <tableColumn id="7" xr3:uid="{00000000-0010-0000-0200-000007000000}" name="Council Tax band:_x000a_C"/>
    <tableColumn id="8" xr3:uid="{00000000-0010-0000-0200-000008000000}" name="Council Tax band:_x000a_D"/>
    <tableColumn id="9" xr3:uid="{00000000-0010-0000-0200-000009000000}" name="Council Tax band:_x000a_E"/>
    <tableColumn id="10" xr3:uid="{00000000-0010-0000-0200-00000A000000}" name="Council Tax band:_x000a_F"/>
    <tableColumn id="11" xr3:uid="{00000000-0010-0000-0200-00000B000000}" name="Council Tax band:_x000a_G"/>
    <tableColumn id="12" xr3:uid="{00000000-0010-0000-0200-00000C000000}" name="Council Tax band:_x000a_H"/>
    <tableColumn id="13" xr3:uid="{00000000-0010-0000-0200-00000D000000}" name="Type of dwelling:_x000a_Detached"/>
    <tableColumn id="14" xr3:uid="{00000000-0010-0000-0200-00000E000000}" name="Type of dwelling:_x000a_Semidetached"/>
    <tableColumn id="15" xr3:uid="{00000000-0010-0000-0200-00000F000000}" name="Type of dwelling:_x000a_Terraced"/>
    <tableColumn id="16" xr3:uid="{00000000-0010-0000-0200-000010000000}" name="Type of dwelling:_x000a_Flat"/>
    <tableColumn id="17" xr3:uid="{00000000-0010-0000-0200-000011000000}" name="Type of dwelling:_x000a_Unknown"/>
    <tableColumn id="18" xr3:uid="{00000000-0010-0000-0200-000012000000}" name="Number of rooms in dwelling:_x000a_1"/>
    <tableColumn id="19" xr3:uid="{00000000-0010-0000-0200-000013000000}" name="Number of rooms in dwelling:_x000a_2"/>
    <tableColumn id="20" xr3:uid="{00000000-0010-0000-0200-000014000000}" name="Number of rooms in dwelling:_x000a_3"/>
    <tableColumn id="21" xr3:uid="{00000000-0010-0000-0200-000015000000}" name="Number of rooms in dwelling:_x000a_4"/>
    <tableColumn id="22" xr3:uid="{00000000-0010-0000-0200-000016000000}" name="Number of rooms in dwelling:_x000a_5"/>
    <tableColumn id="23" xr3:uid="{00000000-0010-0000-0200-000017000000}" name="Number of rooms in dwelling:_x000a_6"/>
    <tableColumn id="24" xr3:uid="{00000000-0010-0000-0200-000018000000}" name="Number of rooms in dwelling:_x000a_7+"/>
    <tableColumn id="25" xr3:uid="{00000000-0010-0000-0200-000019000000}" name="Number of rooms in dwelling:_x000a_Unknow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7" displayName="table2007" ref="A4:Y13" totalsRowShown="0">
  <tableColumns count="25">
    <tableColumn id="1" xr3:uid="{00000000-0010-0000-0300-000001000000}" name="Scottish Island Region Name"/>
    <tableColumn id="2" xr3:uid="{00000000-0010-0000-0300-000002000000}" name="Scottish Island Region Code"/>
    <tableColumn id="3" xr3:uid="{00000000-0010-0000-0300-000003000000}" name="Total number of dwellings"/>
    <tableColumn id="4" xr3:uid="{00000000-0010-0000-0300-000004000000}" name="Dwellings per hectare"/>
    <tableColumn id="5" xr3:uid="{00000000-0010-0000-0300-000005000000}" name="Council Tax band:_x000a_A"/>
    <tableColumn id="6" xr3:uid="{00000000-0010-0000-0300-000006000000}" name="Council Tax band:_x000a_B"/>
    <tableColumn id="7" xr3:uid="{00000000-0010-0000-0300-000007000000}" name="Council Tax band:_x000a_C"/>
    <tableColumn id="8" xr3:uid="{00000000-0010-0000-0300-000008000000}" name="Council Tax band:_x000a_D"/>
    <tableColumn id="9" xr3:uid="{00000000-0010-0000-0300-000009000000}" name="Council Tax band:_x000a_E"/>
    <tableColumn id="10" xr3:uid="{00000000-0010-0000-0300-00000A000000}" name="Council Tax band:_x000a_F"/>
    <tableColumn id="11" xr3:uid="{00000000-0010-0000-0300-00000B000000}" name="Council Tax band:_x000a_G"/>
    <tableColumn id="12" xr3:uid="{00000000-0010-0000-0300-00000C000000}" name="Council Tax band:_x000a_H"/>
    <tableColumn id="13" xr3:uid="{00000000-0010-0000-0300-00000D000000}" name="Type of dwelling:_x000a_Detached"/>
    <tableColumn id="14" xr3:uid="{00000000-0010-0000-0300-00000E000000}" name="Type of dwelling:_x000a_Semidetached"/>
    <tableColumn id="15" xr3:uid="{00000000-0010-0000-0300-00000F000000}" name="Type of dwelling:_x000a_Terraced"/>
    <tableColumn id="16" xr3:uid="{00000000-0010-0000-0300-000010000000}" name="Type of dwelling:_x000a_Flat"/>
    <tableColumn id="17" xr3:uid="{00000000-0010-0000-0300-000011000000}" name="Type of dwelling:_x000a_Unknown"/>
    <tableColumn id="18" xr3:uid="{00000000-0010-0000-0300-000012000000}" name="Number of rooms in dwelling:_x000a_1"/>
    <tableColumn id="19" xr3:uid="{00000000-0010-0000-0300-000013000000}" name="Number of rooms in dwelling:_x000a_2"/>
    <tableColumn id="20" xr3:uid="{00000000-0010-0000-0300-000014000000}" name="Number of rooms in dwelling:_x000a_3"/>
    <tableColumn id="21" xr3:uid="{00000000-0010-0000-0300-000015000000}" name="Number of rooms in dwelling:_x000a_4"/>
    <tableColumn id="22" xr3:uid="{00000000-0010-0000-0300-000016000000}" name="Number of rooms in dwelling:_x000a_5"/>
    <tableColumn id="23" xr3:uid="{00000000-0010-0000-0300-000017000000}" name="Number of rooms in dwelling:_x000a_6"/>
    <tableColumn id="24" xr3:uid="{00000000-0010-0000-0300-000018000000}" name="Number of rooms in dwelling:_x000a_7+"/>
    <tableColumn id="25" xr3:uid="{00000000-0010-0000-0300-000019000000}" name="Number of rooms in dwelling:_x000a_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8" displayName="table2008" ref="A4:Y13" totalsRowShown="0">
  <tableColumns count="25">
    <tableColumn id="1" xr3:uid="{00000000-0010-0000-0400-000001000000}" name="Scottish Island Region Name"/>
    <tableColumn id="2" xr3:uid="{00000000-0010-0000-0400-000002000000}" name="Scottish Island Region Code"/>
    <tableColumn id="3" xr3:uid="{00000000-0010-0000-0400-000003000000}" name="Total number of dwellings"/>
    <tableColumn id="4" xr3:uid="{00000000-0010-0000-0400-000004000000}" name="Dwellings per hectare"/>
    <tableColumn id="5" xr3:uid="{00000000-0010-0000-0400-000005000000}" name="Council Tax band:_x000a_A"/>
    <tableColumn id="6" xr3:uid="{00000000-0010-0000-0400-000006000000}" name="Council Tax band:_x000a_B"/>
    <tableColumn id="7" xr3:uid="{00000000-0010-0000-0400-000007000000}" name="Council Tax band:_x000a_C"/>
    <tableColumn id="8" xr3:uid="{00000000-0010-0000-0400-000008000000}" name="Council Tax band:_x000a_D"/>
    <tableColumn id="9" xr3:uid="{00000000-0010-0000-0400-000009000000}" name="Council Tax band:_x000a_E"/>
    <tableColumn id="10" xr3:uid="{00000000-0010-0000-0400-00000A000000}" name="Council Tax band:_x000a_F"/>
    <tableColumn id="11" xr3:uid="{00000000-0010-0000-0400-00000B000000}" name="Council Tax band:_x000a_G"/>
    <tableColumn id="12" xr3:uid="{00000000-0010-0000-0400-00000C000000}" name="Council Tax band:_x000a_H"/>
    <tableColumn id="13" xr3:uid="{00000000-0010-0000-0400-00000D000000}" name="Type of dwelling:_x000a_Detached"/>
    <tableColumn id="14" xr3:uid="{00000000-0010-0000-0400-00000E000000}" name="Type of dwelling:_x000a_Semidetached"/>
    <tableColumn id="15" xr3:uid="{00000000-0010-0000-0400-00000F000000}" name="Type of dwelling:_x000a_Terraced"/>
    <tableColumn id="16" xr3:uid="{00000000-0010-0000-0400-000010000000}" name="Type of dwelling:_x000a_Flat"/>
    <tableColumn id="17" xr3:uid="{00000000-0010-0000-0400-000011000000}" name="Type of dwelling:_x000a_Unknown"/>
    <tableColumn id="18" xr3:uid="{00000000-0010-0000-0400-000012000000}" name="Number of rooms in dwelling:_x000a_1"/>
    <tableColumn id="19" xr3:uid="{00000000-0010-0000-0400-000013000000}" name="Number of rooms in dwelling:_x000a_2"/>
    <tableColumn id="20" xr3:uid="{00000000-0010-0000-0400-000014000000}" name="Number of rooms in dwelling:_x000a_3"/>
    <tableColumn id="21" xr3:uid="{00000000-0010-0000-0400-000015000000}" name="Number of rooms in dwelling:_x000a_4"/>
    <tableColumn id="22" xr3:uid="{00000000-0010-0000-0400-000016000000}" name="Number of rooms in dwelling:_x000a_5"/>
    <tableColumn id="23" xr3:uid="{00000000-0010-0000-0400-000017000000}" name="Number of rooms in dwelling:_x000a_6"/>
    <tableColumn id="24" xr3:uid="{00000000-0010-0000-0400-000018000000}" name="Number of rooms in dwelling:_x000a_7+"/>
    <tableColumn id="25" xr3:uid="{00000000-0010-0000-0400-000019000000}" name="Number of rooms in dwelling:_x000a_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9" displayName="table2009" ref="A4:Y13" totalsRowShown="0">
  <tableColumns count="25">
    <tableColumn id="1" xr3:uid="{00000000-0010-0000-0500-000001000000}" name="Scottish Island Region Name"/>
    <tableColumn id="2" xr3:uid="{00000000-0010-0000-0500-000002000000}" name="Scottish Island Region Code"/>
    <tableColumn id="3" xr3:uid="{00000000-0010-0000-0500-000003000000}" name="Total number of dwellings"/>
    <tableColumn id="4" xr3:uid="{00000000-0010-0000-0500-000004000000}" name="Dwellings per hectare"/>
    <tableColumn id="5" xr3:uid="{00000000-0010-0000-0500-000005000000}" name="Council Tax band:_x000a_A"/>
    <tableColumn id="6" xr3:uid="{00000000-0010-0000-0500-000006000000}" name="Council Tax band:_x000a_B"/>
    <tableColumn id="7" xr3:uid="{00000000-0010-0000-0500-000007000000}" name="Council Tax band:_x000a_C"/>
    <tableColumn id="8" xr3:uid="{00000000-0010-0000-0500-000008000000}" name="Council Tax band:_x000a_D"/>
    <tableColumn id="9" xr3:uid="{00000000-0010-0000-0500-000009000000}" name="Council Tax band:_x000a_E"/>
    <tableColumn id="10" xr3:uid="{00000000-0010-0000-0500-00000A000000}" name="Council Tax band:_x000a_F"/>
    <tableColumn id="11" xr3:uid="{00000000-0010-0000-0500-00000B000000}" name="Council Tax band:_x000a_G"/>
    <tableColumn id="12" xr3:uid="{00000000-0010-0000-0500-00000C000000}" name="Council Tax band:_x000a_H"/>
    <tableColumn id="13" xr3:uid="{00000000-0010-0000-0500-00000D000000}" name="Type of dwelling:_x000a_Detached"/>
    <tableColumn id="14" xr3:uid="{00000000-0010-0000-0500-00000E000000}" name="Type of dwelling:_x000a_Semidetached"/>
    <tableColumn id="15" xr3:uid="{00000000-0010-0000-0500-00000F000000}" name="Type of dwelling:_x000a_Terraced"/>
    <tableColumn id="16" xr3:uid="{00000000-0010-0000-0500-000010000000}" name="Type of dwelling:_x000a_Flat"/>
    <tableColumn id="17" xr3:uid="{00000000-0010-0000-0500-000011000000}" name="Type of dwelling:_x000a_Unknown"/>
    <tableColumn id="18" xr3:uid="{00000000-0010-0000-0500-000012000000}" name="Number of rooms in dwelling:_x000a_1"/>
    <tableColumn id="19" xr3:uid="{00000000-0010-0000-0500-000013000000}" name="Number of rooms in dwelling:_x000a_2"/>
    <tableColumn id="20" xr3:uid="{00000000-0010-0000-0500-000014000000}" name="Number of rooms in dwelling:_x000a_3"/>
    <tableColumn id="21" xr3:uid="{00000000-0010-0000-0500-000015000000}" name="Number of rooms in dwelling:_x000a_4"/>
    <tableColumn id="22" xr3:uid="{00000000-0010-0000-0500-000016000000}" name="Number of rooms in dwelling:_x000a_5"/>
    <tableColumn id="23" xr3:uid="{00000000-0010-0000-0500-000017000000}" name="Number of rooms in dwelling:_x000a_6"/>
    <tableColumn id="24" xr3:uid="{00000000-0010-0000-0500-000018000000}" name="Number of rooms in dwelling:_x000a_7+"/>
    <tableColumn id="25" xr3:uid="{00000000-0010-0000-0500-000019000000}" name="Number of rooms in dwelling:_x000a_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0" displayName="table2010" ref="A4:Y13" totalsRowShown="0">
  <tableColumns count="25">
    <tableColumn id="1" xr3:uid="{00000000-0010-0000-0600-000001000000}" name="Scottish Island Region Name"/>
    <tableColumn id="2" xr3:uid="{00000000-0010-0000-0600-000002000000}" name="Scottish Island Region Code"/>
    <tableColumn id="3" xr3:uid="{00000000-0010-0000-0600-000003000000}" name="Total number of dwellings"/>
    <tableColumn id="4" xr3:uid="{00000000-0010-0000-0600-000004000000}" name="Dwellings per hectare"/>
    <tableColumn id="5" xr3:uid="{00000000-0010-0000-0600-000005000000}" name="Council Tax band:_x000a_A"/>
    <tableColumn id="6" xr3:uid="{00000000-0010-0000-0600-000006000000}" name="Council Tax band:_x000a_B"/>
    <tableColumn id="7" xr3:uid="{00000000-0010-0000-0600-000007000000}" name="Council Tax band:_x000a_C"/>
    <tableColumn id="8" xr3:uid="{00000000-0010-0000-0600-000008000000}" name="Council Tax band:_x000a_D"/>
    <tableColumn id="9" xr3:uid="{00000000-0010-0000-0600-000009000000}" name="Council Tax band:_x000a_E"/>
    <tableColumn id="10" xr3:uid="{00000000-0010-0000-0600-00000A000000}" name="Council Tax band:_x000a_F"/>
    <tableColumn id="11" xr3:uid="{00000000-0010-0000-0600-00000B000000}" name="Council Tax band:_x000a_G"/>
    <tableColumn id="12" xr3:uid="{00000000-0010-0000-0600-00000C000000}" name="Council Tax band:_x000a_H"/>
    <tableColumn id="13" xr3:uid="{00000000-0010-0000-0600-00000D000000}" name="Type of dwelling:_x000a_Detached"/>
    <tableColumn id="14" xr3:uid="{00000000-0010-0000-0600-00000E000000}" name="Type of dwelling:_x000a_Semidetached"/>
    <tableColumn id="15" xr3:uid="{00000000-0010-0000-0600-00000F000000}" name="Type of dwelling:_x000a_Terraced"/>
    <tableColumn id="16" xr3:uid="{00000000-0010-0000-0600-000010000000}" name="Type of dwelling:_x000a_Flat"/>
    <tableColumn id="17" xr3:uid="{00000000-0010-0000-0600-000011000000}" name="Type of dwelling:_x000a_Unknown"/>
    <tableColumn id="18" xr3:uid="{00000000-0010-0000-0600-000012000000}" name="Number of rooms in dwelling:_x000a_1"/>
    <tableColumn id="19" xr3:uid="{00000000-0010-0000-0600-000013000000}" name="Number of rooms in dwelling:_x000a_2"/>
    <tableColumn id="20" xr3:uid="{00000000-0010-0000-0600-000014000000}" name="Number of rooms in dwelling:_x000a_3"/>
    <tableColumn id="21" xr3:uid="{00000000-0010-0000-0600-000015000000}" name="Number of rooms in dwelling:_x000a_4"/>
    <tableColumn id="22" xr3:uid="{00000000-0010-0000-0600-000016000000}" name="Number of rooms in dwelling:_x000a_5"/>
    <tableColumn id="23" xr3:uid="{00000000-0010-0000-0600-000017000000}" name="Number of rooms in dwelling:_x000a_6"/>
    <tableColumn id="24" xr3:uid="{00000000-0010-0000-0600-000018000000}" name="Number of rooms in dwelling:_x000a_7+"/>
    <tableColumn id="25" xr3:uid="{00000000-0010-0000-0600-000019000000}" name="Number of rooms in dwelling:_x000a_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1" displayName="table2011" ref="A4:Y13" totalsRowShown="0">
  <tableColumns count="25">
    <tableColumn id="1" xr3:uid="{00000000-0010-0000-0700-000001000000}" name="Scottish Island Region Name"/>
    <tableColumn id="2" xr3:uid="{00000000-0010-0000-0700-000002000000}" name="Scottish Island Region Code"/>
    <tableColumn id="3" xr3:uid="{00000000-0010-0000-0700-000003000000}" name="Total number of dwellings"/>
    <tableColumn id="4" xr3:uid="{00000000-0010-0000-0700-000004000000}" name="Dwellings per hectare"/>
    <tableColumn id="5" xr3:uid="{00000000-0010-0000-0700-000005000000}" name="Council Tax band:_x000a_A"/>
    <tableColumn id="6" xr3:uid="{00000000-0010-0000-0700-000006000000}" name="Council Tax band:_x000a_B"/>
    <tableColumn id="7" xr3:uid="{00000000-0010-0000-0700-000007000000}" name="Council Tax band:_x000a_C"/>
    <tableColumn id="8" xr3:uid="{00000000-0010-0000-0700-000008000000}" name="Council Tax band:_x000a_D"/>
    <tableColumn id="9" xr3:uid="{00000000-0010-0000-0700-000009000000}" name="Council Tax band:_x000a_E"/>
    <tableColumn id="10" xr3:uid="{00000000-0010-0000-0700-00000A000000}" name="Council Tax band:_x000a_F"/>
    <tableColumn id="11" xr3:uid="{00000000-0010-0000-0700-00000B000000}" name="Council Tax band:_x000a_G"/>
    <tableColumn id="12" xr3:uid="{00000000-0010-0000-0700-00000C000000}" name="Council Tax band:_x000a_H"/>
    <tableColumn id="13" xr3:uid="{00000000-0010-0000-0700-00000D000000}" name="Type of dwelling:_x000a_Detached"/>
    <tableColumn id="14" xr3:uid="{00000000-0010-0000-0700-00000E000000}" name="Type of dwelling:_x000a_Semidetached"/>
    <tableColumn id="15" xr3:uid="{00000000-0010-0000-0700-00000F000000}" name="Type of dwelling:_x000a_Terraced"/>
    <tableColumn id="16" xr3:uid="{00000000-0010-0000-0700-000010000000}" name="Type of dwelling:_x000a_Flat"/>
    <tableColumn id="17" xr3:uid="{00000000-0010-0000-0700-000011000000}" name="Type of dwelling:_x000a_Unknown"/>
    <tableColumn id="18" xr3:uid="{00000000-0010-0000-0700-000012000000}" name="Number of rooms in dwelling:_x000a_1"/>
    <tableColumn id="19" xr3:uid="{00000000-0010-0000-0700-000013000000}" name="Number of rooms in dwelling:_x000a_2"/>
    <tableColumn id="20" xr3:uid="{00000000-0010-0000-0700-000014000000}" name="Number of rooms in dwelling:_x000a_3"/>
    <tableColumn id="21" xr3:uid="{00000000-0010-0000-0700-000015000000}" name="Number of rooms in dwelling:_x000a_4"/>
    <tableColumn id="22" xr3:uid="{00000000-0010-0000-0700-000016000000}" name="Number of rooms in dwelling:_x000a_5"/>
    <tableColumn id="23" xr3:uid="{00000000-0010-0000-0700-000017000000}" name="Number of rooms in dwelling:_x000a_6"/>
    <tableColumn id="24" xr3:uid="{00000000-0010-0000-0700-000018000000}" name="Number of rooms in dwelling:_x000a_7+"/>
    <tableColumn id="25" xr3:uid="{00000000-0010-0000-0700-000019000000}" name="Number of rooms in dwelling:_x000a_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2" displayName="table2012" ref="A4:Y13" totalsRowShown="0">
  <tableColumns count="25">
    <tableColumn id="1" xr3:uid="{00000000-0010-0000-0800-000001000000}" name="Scottish Island Region Name"/>
    <tableColumn id="2" xr3:uid="{00000000-0010-0000-0800-000002000000}" name="Scottish Island Region Code"/>
    <tableColumn id="3" xr3:uid="{00000000-0010-0000-0800-000003000000}" name="Total number of dwellings"/>
    <tableColumn id="4" xr3:uid="{00000000-0010-0000-0800-000004000000}" name="Dwellings per hectare"/>
    <tableColumn id="5" xr3:uid="{00000000-0010-0000-0800-000005000000}" name="Council Tax band:_x000a_A"/>
    <tableColumn id="6" xr3:uid="{00000000-0010-0000-0800-000006000000}" name="Council Tax band:_x000a_B"/>
    <tableColumn id="7" xr3:uid="{00000000-0010-0000-0800-000007000000}" name="Council Tax band:_x000a_C"/>
    <tableColumn id="8" xr3:uid="{00000000-0010-0000-0800-000008000000}" name="Council Tax band:_x000a_D"/>
    <tableColumn id="9" xr3:uid="{00000000-0010-0000-0800-000009000000}" name="Council Tax band:_x000a_E"/>
    <tableColumn id="10" xr3:uid="{00000000-0010-0000-0800-00000A000000}" name="Council Tax band:_x000a_F"/>
    <tableColumn id="11" xr3:uid="{00000000-0010-0000-0800-00000B000000}" name="Council Tax band:_x000a_G"/>
    <tableColumn id="12" xr3:uid="{00000000-0010-0000-0800-00000C000000}" name="Council Tax band:_x000a_H"/>
    <tableColumn id="13" xr3:uid="{00000000-0010-0000-0800-00000D000000}" name="Type of dwelling:_x000a_Detached"/>
    <tableColumn id="14" xr3:uid="{00000000-0010-0000-0800-00000E000000}" name="Type of dwelling:_x000a_Semidetached"/>
    <tableColumn id="15" xr3:uid="{00000000-0010-0000-0800-00000F000000}" name="Type of dwelling:_x000a_Terraced"/>
    <tableColumn id="16" xr3:uid="{00000000-0010-0000-0800-000010000000}" name="Type of dwelling:_x000a_Flat"/>
    <tableColumn id="17" xr3:uid="{00000000-0010-0000-0800-000011000000}" name="Type of dwelling:_x000a_Unknown"/>
    <tableColumn id="18" xr3:uid="{00000000-0010-0000-0800-000012000000}" name="Number of rooms in dwelling:_x000a_1"/>
    <tableColumn id="19" xr3:uid="{00000000-0010-0000-0800-000013000000}" name="Number of rooms in dwelling:_x000a_2"/>
    <tableColumn id="20" xr3:uid="{00000000-0010-0000-0800-000014000000}" name="Number of rooms in dwelling:_x000a_3"/>
    <tableColumn id="21" xr3:uid="{00000000-0010-0000-0800-000015000000}" name="Number of rooms in dwelling:_x000a_4"/>
    <tableColumn id="22" xr3:uid="{00000000-0010-0000-0800-000016000000}" name="Number of rooms in dwelling:_x000a_5"/>
    <tableColumn id="23" xr3:uid="{00000000-0010-0000-0800-000017000000}" name="Number of rooms in dwelling:_x000a_6"/>
    <tableColumn id="24" xr3:uid="{00000000-0010-0000-0800-000018000000}" name="Number of rooms in dwelling:_x000a_7+"/>
    <tableColumn id="25" xr3:uid="{00000000-0010-0000-0800-000019000000}" name="Number of rooms in dwelling:_x000a_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2/dwelling-est-by-2011-dz-05-22.xlsx" TargetMode="External"/><Relationship Id="rId5" Type="http://schemas.openxmlformats.org/officeDocument/2006/relationships/hyperlink" Target="https://www.gov.scot/ISBN/9781805259657"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tabSelected="1" workbookViewId="0"/>
  </sheetViews>
  <sheetFormatPr defaultColWidth="11.5546875" defaultRowHeight="15" x14ac:dyDescent="0.2"/>
  <cols>
    <col min="1" max="1" width="136.88671875" customWidth="1"/>
  </cols>
  <sheetData>
    <row r="1" spans="1:1" ht="27.75" customHeight="1" x14ac:dyDescent="0.3">
      <c r="A1" s="20" t="s">
        <v>99</v>
      </c>
    </row>
    <row r="2" spans="1:1" ht="30" customHeight="1" x14ac:dyDescent="0.2">
      <c r="A2" s="21" t="s">
        <v>20</v>
      </c>
    </row>
    <row r="3" spans="1:1" ht="15" customHeight="1" x14ac:dyDescent="0.2">
      <c r="A3" s="2" t="s">
        <v>0</v>
      </c>
    </row>
    <row r="4" spans="1:1" ht="18" customHeight="1" x14ac:dyDescent="0.25">
      <c r="A4" s="5" t="s">
        <v>1</v>
      </c>
    </row>
    <row r="5" spans="1:1" ht="15" customHeight="1" x14ac:dyDescent="0.2">
      <c r="A5" s="6">
        <v>45169</v>
      </c>
    </row>
    <row r="6" spans="1:1" ht="18" customHeight="1" x14ac:dyDescent="0.25">
      <c r="A6" s="5" t="s">
        <v>2</v>
      </c>
    </row>
    <row r="7" spans="1:1" ht="15" customHeight="1" x14ac:dyDescent="0.2">
      <c r="A7" s="7" t="s">
        <v>21</v>
      </c>
    </row>
    <row r="8" spans="1:1" ht="18" customHeight="1" x14ac:dyDescent="0.25">
      <c r="A8" s="5" t="s">
        <v>3</v>
      </c>
    </row>
    <row r="9" spans="1:1" ht="15" customHeight="1" x14ac:dyDescent="0.2">
      <c r="A9" s="7" t="s">
        <v>22</v>
      </c>
    </row>
    <row r="10" spans="1:1" ht="18" customHeight="1" x14ac:dyDescent="0.25">
      <c r="A10" s="5" t="s">
        <v>4</v>
      </c>
    </row>
    <row r="11" spans="1:1" ht="15" customHeight="1" x14ac:dyDescent="0.2">
      <c r="A11" s="7" t="s">
        <v>5</v>
      </c>
    </row>
    <row r="12" spans="1:1" ht="18" customHeight="1" x14ac:dyDescent="0.25">
      <c r="A12" s="5" t="s">
        <v>6</v>
      </c>
    </row>
    <row r="13" spans="1:1" ht="15" customHeight="1" x14ac:dyDescent="0.2">
      <c r="A13" s="7" t="s">
        <v>7</v>
      </c>
    </row>
    <row r="14" spans="1:1" ht="18" customHeight="1" x14ac:dyDescent="0.25">
      <c r="A14" s="5" t="s">
        <v>8</v>
      </c>
    </row>
    <row r="15" spans="1:1" ht="15" customHeight="1" x14ac:dyDescent="0.2">
      <c r="A15" s="7" t="s">
        <v>23</v>
      </c>
    </row>
    <row r="16" spans="1:1" ht="18" customHeight="1" x14ac:dyDescent="0.25">
      <c r="A16" s="5" t="s">
        <v>9</v>
      </c>
    </row>
    <row r="17" spans="1:1" ht="32.25" customHeight="1" x14ac:dyDescent="0.2">
      <c r="A17" s="8" t="s">
        <v>10</v>
      </c>
    </row>
    <row r="18" spans="1:1" ht="18" customHeight="1" x14ac:dyDescent="0.2">
      <c r="A18" s="2" t="s">
        <v>11</v>
      </c>
    </row>
    <row r="19" spans="1:1" ht="35.25" customHeight="1" x14ac:dyDescent="0.2">
      <c r="A19" s="4" t="s">
        <v>24</v>
      </c>
    </row>
    <row r="20" spans="1:1" ht="18" customHeight="1" x14ac:dyDescent="0.25">
      <c r="A20" s="5" t="s">
        <v>12</v>
      </c>
    </row>
    <row r="21" spans="1:1" ht="18" customHeight="1" x14ac:dyDescent="0.2">
      <c r="A21" s="8" t="s">
        <v>25</v>
      </c>
    </row>
    <row r="22" spans="1:1" ht="21" customHeight="1" x14ac:dyDescent="0.2">
      <c r="A22" s="2" t="s">
        <v>26</v>
      </c>
    </row>
    <row r="23" spans="1:1" ht="29.25" customHeight="1" x14ac:dyDescent="0.25">
      <c r="A23" s="5" t="s">
        <v>27</v>
      </c>
    </row>
    <row r="24" spans="1:1" ht="45.75" customHeight="1" x14ac:dyDescent="0.2">
      <c r="A24" s="3" t="s">
        <v>28</v>
      </c>
    </row>
    <row r="25" spans="1:1" ht="45.75" customHeight="1" x14ac:dyDescent="0.2">
      <c r="A25" s="3" t="s">
        <v>29</v>
      </c>
    </row>
    <row r="26" spans="1:1" ht="105.75" customHeight="1" x14ac:dyDescent="0.2">
      <c r="A26" s="3" t="s">
        <v>30</v>
      </c>
    </row>
    <row r="27" spans="1:1" ht="105.75" customHeight="1" x14ac:dyDescent="0.2">
      <c r="A27" s="3" t="s">
        <v>31</v>
      </c>
    </row>
    <row r="28" spans="1:1" ht="15.75" customHeight="1" x14ac:dyDescent="0.25">
      <c r="A28" s="3" t="s">
        <v>32</v>
      </c>
    </row>
    <row r="29" spans="1:1" ht="28.5" customHeight="1" x14ac:dyDescent="0.25">
      <c r="A29" s="9" t="s">
        <v>13</v>
      </c>
    </row>
    <row r="30" spans="1:1" ht="30" customHeight="1" x14ac:dyDescent="0.2">
      <c r="A30" s="1" t="s">
        <v>14</v>
      </c>
    </row>
    <row r="31" spans="1:1" x14ac:dyDescent="0.2">
      <c r="A31" s="2" t="s">
        <v>15</v>
      </c>
    </row>
    <row r="32" spans="1:1" ht="20.25" customHeight="1" x14ac:dyDescent="0.25">
      <c r="A32" s="9" t="s">
        <v>16</v>
      </c>
    </row>
    <row r="33" spans="1:1" x14ac:dyDescent="0.2">
      <c r="A33" s="1" t="s">
        <v>17</v>
      </c>
    </row>
    <row r="34" spans="1:1" x14ac:dyDescent="0.2">
      <c r="A34" s="2" t="s">
        <v>18</v>
      </c>
    </row>
    <row r="35" spans="1:1" x14ac:dyDescent="0.2">
      <c r="A35" s="2" t="s">
        <v>19</v>
      </c>
    </row>
    <row r="36" spans="1:1" x14ac:dyDescent="0.2">
      <c r="A36" s="2" t="str">
        <f>HYPERLINK("#'Table of contents'!A1", "Go to contents")</f>
        <v>Go to contents</v>
      </c>
    </row>
  </sheetData>
  <hyperlinks>
    <hyperlink ref="A3" r:id="rId1" xr:uid="{00000000-0004-0000-0000-000000000000}"/>
    <hyperlink ref="A31" r:id="rId2" xr:uid="{00000000-0004-0000-0000-000001000000}"/>
    <hyperlink ref="A34" r:id="rId3" xr:uid="{00000000-0004-0000-0000-000002000000}"/>
    <hyperlink ref="A35" r:id="rId4" xr:uid="{00000000-0004-0000-0000-000003000000}"/>
    <hyperlink ref="A18" r:id="rId5" xr:uid="{00000000-0004-0000-0000-000004000000}"/>
    <hyperlink ref="A22" r:id="rId6" xr:uid="{00000000-0004-0000-0000-000005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45</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5083</v>
      </c>
      <c r="D5" s="18">
        <v>2.3560346383192599E-2</v>
      </c>
      <c r="E5" s="16">
        <v>659</v>
      </c>
      <c r="F5" s="16">
        <v>1205</v>
      </c>
      <c r="G5" s="16">
        <v>1153</v>
      </c>
      <c r="H5" s="16">
        <v>735</v>
      </c>
      <c r="I5" s="16">
        <v>736</v>
      </c>
      <c r="J5" s="16">
        <v>405</v>
      </c>
      <c r="K5" s="16">
        <v>175</v>
      </c>
      <c r="L5" s="16">
        <v>15</v>
      </c>
      <c r="M5" s="16">
        <v>2383</v>
      </c>
      <c r="N5" s="16">
        <v>1260</v>
      </c>
      <c r="O5" s="16">
        <v>980</v>
      </c>
      <c r="P5" s="16">
        <v>403</v>
      </c>
      <c r="Q5" s="16">
        <v>57</v>
      </c>
      <c r="R5" s="16">
        <v>20</v>
      </c>
      <c r="S5" s="16">
        <v>499</v>
      </c>
      <c r="T5" s="16">
        <v>1093</v>
      </c>
      <c r="U5" s="16">
        <v>1340</v>
      </c>
      <c r="V5" s="16">
        <v>921</v>
      </c>
      <c r="W5" s="16">
        <v>564</v>
      </c>
      <c r="X5" s="16">
        <v>583</v>
      </c>
      <c r="Y5" s="16">
        <v>63</v>
      </c>
    </row>
    <row r="6" spans="1:25" x14ac:dyDescent="0.2">
      <c r="A6" s="1" t="s">
        <v>70</v>
      </c>
      <c r="B6" s="15" t="s">
        <v>71</v>
      </c>
      <c r="C6" s="16">
        <v>8621</v>
      </c>
      <c r="D6" s="18">
        <v>0.151386958298626</v>
      </c>
      <c r="E6" s="16">
        <v>3420</v>
      </c>
      <c r="F6" s="16">
        <v>1418</v>
      </c>
      <c r="G6" s="16">
        <v>1133</v>
      </c>
      <c r="H6" s="16">
        <v>1078</v>
      </c>
      <c r="I6" s="16">
        <v>1090</v>
      </c>
      <c r="J6" s="16">
        <v>388</v>
      </c>
      <c r="K6" s="16">
        <v>89</v>
      </c>
      <c r="L6" s="16">
        <v>5</v>
      </c>
      <c r="M6" s="16">
        <v>2276</v>
      </c>
      <c r="N6" s="16">
        <v>1519</v>
      </c>
      <c r="O6" s="16">
        <v>857</v>
      </c>
      <c r="P6" s="16">
        <v>3908</v>
      </c>
      <c r="Q6" s="16">
        <v>61</v>
      </c>
      <c r="R6" s="16">
        <v>69</v>
      </c>
      <c r="S6" s="16">
        <v>1162</v>
      </c>
      <c r="T6" s="16">
        <v>2152</v>
      </c>
      <c r="U6" s="16">
        <v>2245</v>
      </c>
      <c r="V6" s="16">
        <v>1459</v>
      </c>
      <c r="W6" s="16">
        <v>637</v>
      </c>
      <c r="X6" s="16">
        <v>836</v>
      </c>
      <c r="Y6" s="16">
        <v>61</v>
      </c>
    </row>
    <row r="7" spans="1:25" x14ac:dyDescent="0.2">
      <c r="A7" s="1" t="s">
        <v>72</v>
      </c>
      <c r="B7" s="15" t="s">
        <v>73</v>
      </c>
      <c r="C7" s="16">
        <v>5613</v>
      </c>
      <c r="D7" s="18">
        <v>3.2050552292217802E-2</v>
      </c>
      <c r="E7" s="16">
        <v>527</v>
      </c>
      <c r="F7" s="16">
        <v>942</v>
      </c>
      <c r="G7" s="16">
        <v>1235</v>
      </c>
      <c r="H7" s="16">
        <v>1385</v>
      </c>
      <c r="I7" s="16">
        <v>1103</v>
      </c>
      <c r="J7" s="16">
        <v>326</v>
      </c>
      <c r="K7" s="16">
        <v>88</v>
      </c>
      <c r="L7" s="16">
        <v>7</v>
      </c>
      <c r="M7" s="16">
        <v>3534</v>
      </c>
      <c r="N7" s="16">
        <v>629</v>
      </c>
      <c r="O7" s="16">
        <v>370</v>
      </c>
      <c r="P7" s="16">
        <v>188</v>
      </c>
      <c r="Q7" s="16">
        <v>892</v>
      </c>
      <c r="R7" s="16">
        <v>39</v>
      </c>
      <c r="S7" s="16">
        <v>326</v>
      </c>
      <c r="T7" s="16">
        <v>872</v>
      </c>
      <c r="U7" s="16">
        <v>1493</v>
      </c>
      <c r="V7" s="16">
        <v>850</v>
      </c>
      <c r="W7" s="16">
        <v>484</v>
      </c>
      <c r="X7" s="16">
        <v>436</v>
      </c>
      <c r="Y7" s="16">
        <v>1113</v>
      </c>
    </row>
    <row r="8" spans="1:25" x14ac:dyDescent="0.2">
      <c r="A8" s="1" t="s">
        <v>74</v>
      </c>
      <c r="B8" s="15" t="s">
        <v>75</v>
      </c>
      <c r="C8" s="16">
        <v>11038</v>
      </c>
      <c r="D8" s="18">
        <v>4.9878485510773798E-2</v>
      </c>
      <c r="E8" s="16">
        <v>3568</v>
      </c>
      <c r="F8" s="16">
        <v>3102</v>
      </c>
      <c r="G8" s="16">
        <v>2004</v>
      </c>
      <c r="H8" s="16">
        <v>1259</v>
      </c>
      <c r="I8" s="16">
        <v>923</v>
      </c>
      <c r="J8" s="16">
        <v>150</v>
      </c>
      <c r="K8" s="16">
        <v>27</v>
      </c>
      <c r="L8" s="16">
        <v>5</v>
      </c>
      <c r="M8" s="16">
        <v>6883</v>
      </c>
      <c r="N8" s="16">
        <v>1647</v>
      </c>
      <c r="O8" s="16">
        <v>1132</v>
      </c>
      <c r="P8" s="16">
        <v>699</v>
      </c>
      <c r="Q8" s="16">
        <v>677</v>
      </c>
      <c r="R8" s="16">
        <v>78</v>
      </c>
      <c r="S8" s="16">
        <v>734</v>
      </c>
      <c r="T8" s="16">
        <v>2100</v>
      </c>
      <c r="U8" s="16">
        <v>4270</v>
      </c>
      <c r="V8" s="16">
        <v>1671</v>
      </c>
      <c r="W8" s="16">
        <v>815</v>
      </c>
      <c r="X8" s="16">
        <v>565</v>
      </c>
      <c r="Y8" s="16">
        <v>805</v>
      </c>
    </row>
    <row r="9" spans="1:25" x14ac:dyDescent="0.2">
      <c r="A9" s="1" t="s">
        <v>76</v>
      </c>
      <c r="B9" s="15" t="s">
        <v>77</v>
      </c>
      <c r="C9" s="16">
        <v>8997</v>
      </c>
      <c r="D9" s="18">
        <v>0.160469939869926</v>
      </c>
      <c r="E9" s="16">
        <v>1570</v>
      </c>
      <c r="F9" s="16">
        <v>2448</v>
      </c>
      <c r="G9" s="16">
        <v>2011</v>
      </c>
      <c r="H9" s="16">
        <v>1562</v>
      </c>
      <c r="I9" s="16">
        <v>1140</v>
      </c>
      <c r="J9" s="16">
        <v>245</v>
      </c>
      <c r="K9" s="16">
        <v>18</v>
      </c>
      <c r="L9" s="16">
        <v>3</v>
      </c>
      <c r="M9" s="16">
        <v>5092</v>
      </c>
      <c r="N9" s="16">
        <v>2037</v>
      </c>
      <c r="O9" s="16">
        <v>1125</v>
      </c>
      <c r="P9" s="16">
        <v>733</v>
      </c>
      <c r="Q9" s="16">
        <v>10</v>
      </c>
      <c r="R9" s="16">
        <v>97</v>
      </c>
      <c r="S9" s="16">
        <v>1057</v>
      </c>
      <c r="T9" s="16">
        <v>2428</v>
      </c>
      <c r="U9" s="16">
        <v>2918</v>
      </c>
      <c r="V9" s="16">
        <v>1411</v>
      </c>
      <c r="W9" s="16">
        <v>674</v>
      </c>
      <c r="X9" s="16">
        <v>398</v>
      </c>
      <c r="Y9" s="16">
        <v>14</v>
      </c>
    </row>
    <row r="10" spans="1:25" x14ac:dyDescent="0.2">
      <c r="A10" s="1" t="s">
        <v>78</v>
      </c>
      <c r="B10" s="15" t="s">
        <v>79</v>
      </c>
      <c r="C10" s="16">
        <v>1666</v>
      </c>
      <c r="D10" s="18">
        <v>3.8821974440222097E-2</v>
      </c>
      <c r="E10" s="16">
        <v>943</v>
      </c>
      <c r="F10" s="16">
        <v>353</v>
      </c>
      <c r="G10" s="16">
        <v>228</v>
      </c>
      <c r="H10" s="16">
        <v>101</v>
      </c>
      <c r="I10" s="16">
        <v>32</v>
      </c>
      <c r="J10" s="16">
        <v>8</v>
      </c>
      <c r="K10" s="16">
        <v>1</v>
      </c>
      <c r="L10" s="16">
        <v>0</v>
      </c>
      <c r="M10" s="16">
        <v>1349</v>
      </c>
      <c r="N10" s="16">
        <v>250</v>
      </c>
      <c r="O10" s="16">
        <v>45</v>
      </c>
      <c r="P10" s="16">
        <v>15</v>
      </c>
      <c r="Q10" s="16">
        <v>7</v>
      </c>
      <c r="R10" s="16">
        <v>51</v>
      </c>
      <c r="S10" s="16">
        <v>270</v>
      </c>
      <c r="T10" s="16">
        <v>410</v>
      </c>
      <c r="U10" s="16">
        <v>523</v>
      </c>
      <c r="V10" s="16">
        <v>234</v>
      </c>
      <c r="W10" s="16">
        <v>87</v>
      </c>
      <c r="X10" s="16">
        <v>78</v>
      </c>
      <c r="Y10" s="16">
        <v>13</v>
      </c>
    </row>
    <row r="11" spans="1:25" x14ac:dyDescent="0.2">
      <c r="A11" s="1" t="s">
        <v>80</v>
      </c>
      <c r="B11" s="15" t="s">
        <v>81</v>
      </c>
      <c r="C11" s="16">
        <v>9398</v>
      </c>
      <c r="D11" s="18">
        <v>8.8382386628601206E-2</v>
      </c>
      <c r="E11" s="16">
        <v>2098</v>
      </c>
      <c r="F11" s="16">
        <v>1610</v>
      </c>
      <c r="G11" s="16">
        <v>2523</v>
      </c>
      <c r="H11" s="16">
        <v>1637</v>
      </c>
      <c r="I11" s="16">
        <v>1233</v>
      </c>
      <c r="J11" s="16">
        <v>238</v>
      </c>
      <c r="K11" s="16">
        <v>58</v>
      </c>
      <c r="L11" s="16">
        <v>1</v>
      </c>
      <c r="M11" s="16">
        <v>5230</v>
      </c>
      <c r="N11" s="16">
        <v>2540</v>
      </c>
      <c r="O11" s="16">
        <v>751</v>
      </c>
      <c r="P11" s="16">
        <v>877</v>
      </c>
      <c r="Q11" s="16">
        <v>0</v>
      </c>
      <c r="R11" s="16">
        <v>1</v>
      </c>
      <c r="S11" s="16">
        <v>2</v>
      </c>
      <c r="T11" s="16">
        <v>6</v>
      </c>
      <c r="U11" s="16">
        <v>8</v>
      </c>
      <c r="V11" s="16">
        <v>14</v>
      </c>
      <c r="W11" s="16">
        <v>33</v>
      </c>
      <c r="X11" s="16">
        <v>19</v>
      </c>
      <c r="Y11" s="16">
        <v>9315</v>
      </c>
    </row>
    <row r="12" spans="1:25" x14ac:dyDescent="0.2">
      <c r="A12" s="1" t="s">
        <v>82</v>
      </c>
      <c r="B12" s="15" t="s">
        <v>83</v>
      </c>
      <c r="C12" s="16">
        <v>1401</v>
      </c>
      <c r="D12" s="18">
        <v>3.4736836096843603E-2</v>
      </c>
      <c r="E12" s="16">
        <v>931</v>
      </c>
      <c r="F12" s="16">
        <v>186</v>
      </c>
      <c r="G12" s="16">
        <v>147</v>
      </c>
      <c r="H12" s="16">
        <v>101</v>
      </c>
      <c r="I12" s="16">
        <v>36</v>
      </c>
      <c r="J12" s="16">
        <v>0</v>
      </c>
      <c r="K12" s="16">
        <v>0</v>
      </c>
      <c r="L12" s="16">
        <v>0</v>
      </c>
      <c r="M12" s="16">
        <v>1014</v>
      </c>
      <c r="N12" s="16">
        <v>298</v>
      </c>
      <c r="O12" s="16">
        <v>70</v>
      </c>
      <c r="P12" s="16">
        <v>19</v>
      </c>
      <c r="Q12" s="16">
        <v>0</v>
      </c>
      <c r="R12" s="16">
        <v>0</v>
      </c>
      <c r="S12" s="16">
        <v>0</v>
      </c>
      <c r="T12" s="16">
        <v>0</v>
      </c>
      <c r="U12" s="16">
        <v>3</v>
      </c>
      <c r="V12" s="16">
        <v>6</v>
      </c>
      <c r="W12" s="16">
        <v>8</v>
      </c>
      <c r="X12" s="16">
        <v>7</v>
      </c>
      <c r="Y12" s="16">
        <v>1377</v>
      </c>
    </row>
    <row r="13" spans="1:25" x14ac:dyDescent="0.2">
      <c r="A13" s="1" t="s">
        <v>84</v>
      </c>
      <c r="B13" s="15" t="s">
        <v>85</v>
      </c>
      <c r="C13" s="16">
        <v>3445</v>
      </c>
      <c r="D13" s="18">
        <v>4.0695925644337202E-2</v>
      </c>
      <c r="E13" s="16">
        <v>1257</v>
      </c>
      <c r="F13" s="16">
        <v>700</v>
      </c>
      <c r="G13" s="16">
        <v>801</v>
      </c>
      <c r="H13" s="16">
        <v>437</v>
      </c>
      <c r="I13" s="16">
        <v>232</v>
      </c>
      <c r="J13" s="16">
        <v>11</v>
      </c>
      <c r="K13" s="16">
        <v>7</v>
      </c>
      <c r="L13" s="16">
        <v>0</v>
      </c>
      <c r="M13" s="16">
        <v>2330</v>
      </c>
      <c r="N13" s="16">
        <v>468</v>
      </c>
      <c r="O13" s="16">
        <v>278</v>
      </c>
      <c r="P13" s="16">
        <v>32</v>
      </c>
      <c r="Q13" s="16">
        <v>337</v>
      </c>
      <c r="R13" s="16">
        <v>8</v>
      </c>
      <c r="S13" s="16">
        <v>225</v>
      </c>
      <c r="T13" s="16">
        <v>454</v>
      </c>
      <c r="U13" s="16">
        <v>1229</v>
      </c>
      <c r="V13" s="16">
        <v>629</v>
      </c>
      <c r="W13" s="16">
        <v>325</v>
      </c>
      <c r="X13" s="16">
        <v>160</v>
      </c>
      <c r="Y13" s="16">
        <v>415</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46</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5094</v>
      </c>
      <c r="D5" s="18">
        <v>2.3611332771194801E-2</v>
      </c>
      <c r="E5" s="16">
        <v>652</v>
      </c>
      <c r="F5" s="16">
        <v>1208</v>
      </c>
      <c r="G5" s="16">
        <v>1144</v>
      </c>
      <c r="H5" s="16">
        <v>730</v>
      </c>
      <c r="I5" s="16">
        <v>754</v>
      </c>
      <c r="J5" s="16">
        <v>410</v>
      </c>
      <c r="K5" s="16">
        <v>180</v>
      </c>
      <c r="L5" s="16">
        <v>16</v>
      </c>
      <c r="M5" s="16">
        <v>2392</v>
      </c>
      <c r="N5" s="16">
        <v>1254</v>
      </c>
      <c r="O5" s="16">
        <v>985</v>
      </c>
      <c r="P5" s="16">
        <v>408</v>
      </c>
      <c r="Q5" s="16">
        <v>55</v>
      </c>
      <c r="R5" s="16">
        <v>22</v>
      </c>
      <c r="S5" s="16">
        <v>500</v>
      </c>
      <c r="T5" s="16">
        <v>1102</v>
      </c>
      <c r="U5" s="16">
        <v>1332</v>
      </c>
      <c r="V5" s="16">
        <v>926</v>
      </c>
      <c r="W5" s="16">
        <v>569</v>
      </c>
      <c r="X5" s="16">
        <v>586</v>
      </c>
      <c r="Y5" s="16">
        <v>57</v>
      </c>
    </row>
    <row r="6" spans="1:25" x14ac:dyDescent="0.2">
      <c r="A6" s="1" t="s">
        <v>70</v>
      </c>
      <c r="B6" s="15" t="s">
        <v>71</v>
      </c>
      <c r="C6" s="16">
        <v>8654</v>
      </c>
      <c r="D6" s="18">
        <v>0.151966446713411</v>
      </c>
      <c r="E6" s="16">
        <v>3424</v>
      </c>
      <c r="F6" s="16">
        <v>1422</v>
      </c>
      <c r="G6" s="16">
        <v>1140</v>
      </c>
      <c r="H6" s="16">
        <v>1081</v>
      </c>
      <c r="I6" s="16">
        <v>1098</v>
      </c>
      <c r="J6" s="16">
        <v>396</v>
      </c>
      <c r="K6" s="16">
        <v>88</v>
      </c>
      <c r="L6" s="16">
        <v>5</v>
      </c>
      <c r="M6" s="16">
        <v>2302</v>
      </c>
      <c r="N6" s="16">
        <v>1520</v>
      </c>
      <c r="O6" s="16">
        <v>861</v>
      </c>
      <c r="P6" s="16">
        <v>3910</v>
      </c>
      <c r="Q6" s="16">
        <v>61</v>
      </c>
      <c r="R6" s="16">
        <v>70</v>
      </c>
      <c r="S6" s="16">
        <v>1164</v>
      </c>
      <c r="T6" s="16">
        <v>2174</v>
      </c>
      <c r="U6" s="16">
        <v>2244</v>
      </c>
      <c r="V6" s="16">
        <v>1462</v>
      </c>
      <c r="W6" s="16">
        <v>639</v>
      </c>
      <c r="X6" s="16">
        <v>841</v>
      </c>
      <c r="Y6" s="16">
        <v>60</v>
      </c>
    </row>
    <row r="7" spans="1:25" x14ac:dyDescent="0.2">
      <c r="A7" s="1" t="s">
        <v>72</v>
      </c>
      <c r="B7" s="15" t="s">
        <v>73</v>
      </c>
      <c r="C7" s="16">
        <v>5657</v>
      </c>
      <c r="D7" s="18">
        <v>3.23017948186489E-2</v>
      </c>
      <c r="E7" s="16">
        <v>533</v>
      </c>
      <c r="F7" s="16">
        <v>945</v>
      </c>
      <c r="G7" s="16">
        <v>1246</v>
      </c>
      <c r="H7" s="16">
        <v>1380</v>
      </c>
      <c r="I7" s="16">
        <v>1116</v>
      </c>
      <c r="J7" s="16">
        <v>341</v>
      </c>
      <c r="K7" s="16">
        <v>89</v>
      </c>
      <c r="L7" s="16">
        <v>7</v>
      </c>
      <c r="M7" s="16">
        <v>3555</v>
      </c>
      <c r="N7" s="16">
        <v>631</v>
      </c>
      <c r="O7" s="16">
        <v>372</v>
      </c>
      <c r="P7" s="16">
        <v>190</v>
      </c>
      <c r="Q7" s="16">
        <v>909</v>
      </c>
      <c r="R7" s="16">
        <v>39</v>
      </c>
      <c r="S7" s="16">
        <v>325</v>
      </c>
      <c r="T7" s="16">
        <v>876</v>
      </c>
      <c r="U7" s="16">
        <v>1489</v>
      </c>
      <c r="V7" s="16">
        <v>861</v>
      </c>
      <c r="W7" s="16">
        <v>497</v>
      </c>
      <c r="X7" s="16">
        <v>439</v>
      </c>
      <c r="Y7" s="16">
        <v>1131</v>
      </c>
    </row>
    <row r="8" spans="1:25" x14ac:dyDescent="0.2">
      <c r="A8" s="1" t="s">
        <v>74</v>
      </c>
      <c r="B8" s="15" t="s">
        <v>75</v>
      </c>
      <c r="C8" s="16">
        <v>11076</v>
      </c>
      <c r="D8" s="18">
        <v>5.0050199811318197E-2</v>
      </c>
      <c r="E8" s="16">
        <v>3557</v>
      </c>
      <c r="F8" s="16">
        <v>3119</v>
      </c>
      <c r="G8" s="16">
        <v>2008</v>
      </c>
      <c r="H8" s="16">
        <v>1264</v>
      </c>
      <c r="I8" s="16">
        <v>943</v>
      </c>
      <c r="J8" s="16">
        <v>155</v>
      </c>
      <c r="K8" s="16">
        <v>26</v>
      </c>
      <c r="L8" s="16">
        <v>4</v>
      </c>
      <c r="M8" s="16">
        <v>6892</v>
      </c>
      <c r="N8" s="16">
        <v>1666</v>
      </c>
      <c r="O8" s="16">
        <v>1141</v>
      </c>
      <c r="P8" s="16">
        <v>715</v>
      </c>
      <c r="Q8" s="16">
        <v>662</v>
      </c>
      <c r="R8" s="16">
        <v>78</v>
      </c>
      <c r="S8" s="16">
        <v>738</v>
      </c>
      <c r="T8" s="16">
        <v>2121</v>
      </c>
      <c r="U8" s="16">
        <v>4271</v>
      </c>
      <c r="V8" s="16">
        <v>1678</v>
      </c>
      <c r="W8" s="16">
        <v>823</v>
      </c>
      <c r="X8" s="16">
        <v>574</v>
      </c>
      <c r="Y8" s="16">
        <v>793</v>
      </c>
    </row>
    <row r="9" spans="1:25" x14ac:dyDescent="0.2">
      <c r="A9" s="1" t="s">
        <v>76</v>
      </c>
      <c r="B9" s="15" t="s">
        <v>77</v>
      </c>
      <c r="C9" s="16">
        <v>9119</v>
      </c>
      <c r="D9" s="18">
        <v>0.16264592438299999</v>
      </c>
      <c r="E9" s="16">
        <v>1554</v>
      </c>
      <c r="F9" s="16">
        <v>2473</v>
      </c>
      <c r="G9" s="16">
        <v>2050</v>
      </c>
      <c r="H9" s="16">
        <v>1584</v>
      </c>
      <c r="I9" s="16">
        <v>1173</v>
      </c>
      <c r="J9" s="16">
        <v>262</v>
      </c>
      <c r="K9" s="16">
        <v>19</v>
      </c>
      <c r="L9" s="16">
        <v>4</v>
      </c>
      <c r="M9" s="16">
        <v>5135</v>
      </c>
      <c r="N9" s="16">
        <v>2083</v>
      </c>
      <c r="O9" s="16">
        <v>1141</v>
      </c>
      <c r="P9" s="16">
        <v>751</v>
      </c>
      <c r="Q9" s="16">
        <v>9</v>
      </c>
      <c r="R9" s="16">
        <v>94</v>
      </c>
      <c r="S9" s="16">
        <v>1074</v>
      </c>
      <c r="T9" s="16">
        <v>2477</v>
      </c>
      <c r="U9" s="16">
        <v>2939</v>
      </c>
      <c r="V9" s="16">
        <v>1429</v>
      </c>
      <c r="W9" s="16">
        <v>687</v>
      </c>
      <c r="X9" s="16">
        <v>406</v>
      </c>
      <c r="Y9" s="16">
        <v>13</v>
      </c>
    </row>
    <row r="10" spans="1:25" x14ac:dyDescent="0.2">
      <c r="A10" s="1" t="s">
        <v>78</v>
      </c>
      <c r="B10" s="15" t="s">
        <v>79</v>
      </c>
      <c r="C10" s="16">
        <v>1666</v>
      </c>
      <c r="D10" s="18">
        <v>3.8821974440222097E-2</v>
      </c>
      <c r="E10" s="16">
        <v>927</v>
      </c>
      <c r="F10" s="16">
        <v>352</v>
      </c>
      <c r="G10" s="16">
        <v>239</v>
      </c>
      <c r="H10" s="16">
        <v>105</v>
      </c>
      <c r="I10" s="16">
        <v>35</v>
      </c>
      <c r="J10" s="16">
        <v>7</v>
      </c>
      <c r="K10" s="16">
        <v>1</v>
      </c>
      <c r="L10" s="16">
        <v>0</v>
      </c>
      <c r="M10" s="16">
        <v>1344</v>
      </c>
      <c r="N10" s="16">
        <v>256</v>
      </c>
      <c r="O10" s="16">
        <v>42</v>
      </c>
      <c r="P10" s="16">
        <v>17</v>
      </c>
      <c r="Q10" s="16">
        <v>7</v>
      </c>
      <c r="R10" s="16">
        <v>46</v>
      </c>
      <c r="S10" s="16">
        <v>266</v>
      </c>
      <c r="T10" s="16">
        <v>412</v>
      </c>
      <c r="U10" s="16">
        <v>526</v>
      </c>
      <c r="V10" s="16">
        <v>239</v>
      </c>
      <c r="W10" s="16">
        <v>86</v>
      </c>
      <c r="X10" s="16">
        <v>78</v>
      </c>
      <c r="Y10" s="16">
        <v>13</v>
      </c>
    </row>
    <row r="11" spans="1:25" x14ac:dyDescent="0.2">
      <c r="A11" s="1" t="s">
        <v>80</v>
      </c>
      <c r="B11" s="15" t="s">
        <v>81</v>
      </c>
      <c r="C11" s="16">
        <v>9466</v>
      </c>
      <c r="D11" s="18">
        <v>8.9021884637831297E-2</v>
      </c>
      <c r="E11" s="16">
        <v>2077</v>
      </c>
      <c r="F11" s="16">
        <v>1614</v>
      </c>
      <c r="G11" s="16">
        <v>2553</v>
      </c>
      <c r="H11" s="16">
        <v>1649</v>
      </c>
      <c r="I11" s="16">
        <v>1264</v>
      </c>
      <c r="J11" s="16">
        <v>250</v>
      </c>
      <c r="K11" s="16">
        <v>58</v>
      </c>
      <c r="L11" s="16">
        <v>1</v>
      </c>
      <c r="M11" s="16">
        <v>5263</v>
      </c>
      <c r="N11" s="16">
        <v>2554</v>
      </c>
      <c r="O11" s="16">
        <v>755</v>
      </c>
      <c r="P11" s="16">
        <v>894</v>
      </c>
      <c r="Q11" s="16">
        <v>0</v>
      </c>
      <c r="R11" s="16">
        <v>1</v>
      </c>
      <c r="S11" s="16">
        <v>2</v>
      </c>
      <c r="T11" s="16">
        <v>7</v>
      </c>
      <c r="U11" s="16">
        <v>13</v>
      </c>
      <c r="V11" s="16">
        <v>20</v>
      </c>
      <c r="W11" s="16">
        <v>40</v>
      </c>
      <c r="X11" s="16">
        <v>22</v>
      </c>
      <c r="Y11" s="16">
        <v>9361</v>
      </c>
    </row>
    <row r="12" spans="1:25" x14ac:dyDescent="0.2">
      <c r="A12" s="1" t="s">
        <v>82</v>
      </c>
      <c r="B12" s="15" t="s">
        <v>83</v>
      </c>
      <c r="C12" s="16">
        <v>1403</v>
      </c>
      <c r="D12" s="18">
        <v>3.4786424727959703E-2</v>
      </c>
      <c r="E12" s="16">
        <v>924</v>
      </c>
      <c r="F12" s="16">
        <v>189</v>
      </c>
      <c r="G12" s="16">
        <v>151</v>
      </c>
      <c r="H12" s="16">
        <v>101</v>
      </c>
      <c r="I12" s="16">
        <v>38</v>
      </c>
      <c r="J12" s="16">
        <v>0</v>
      </c>
      <c r="K12" s="16">
        <v>0</v>
      </c>
      <c r="L12" s="16">
        <v>0</v>
      </c>
      <c r="M12" s="16">
        <v>1016</v>
      </c>
      <c r="N12" s="16">
        <v>299</v>
      </c>
      <c r="O12" s="16">
        <v>69</v>
      </c>
      <c r="P12" s="16">
        <v>19</v>
      </c>
      <c r="Q12" s="16">
        <v>0</v>
      </c>
      <c r="R12" s="16">
        <v>0</v>
      </c>
      <c r="S12" s="16">
        <v>0</v>
      </c>
      <c r="T12" s="16">
        <v>1</v>
      </c>
      <c r="U12" s="16">
        <v>3</v>
      </c>
      <c r="V12" s="16">
        <v>9</v>
      </c>
      <c r="W12" s="16">
        <v>11</v>
      </c>
      <c r="X12" s="16">
        <v>9</v>
      </c>
      <c r="Y12" s="16">
        <v>1370</v>
      </c>
    </row>
    <row r="13" spans="1:25" x14ac:dyDescent="0.2">
      <c r="A13" s="1" t="s">
        <v>84</v>
      </c>
      <c r="B13" s="15" t="s">
        <v>85</v>
      </c>
      <c r="C13" s="16">
        <v>3443</v>
      </c>
      <c r="D13" s="18">
        <v>4.06722995626859E-2</v>
      </c>
      <c r="E13" s="16">
        <v>1240</v>
      </c>
      <c r="F13" s="16">
        <v>697</v>
      </c>
      <c r="G13" s="16">
        <v>804</v>
      </c>
      <c r="H13" s="16">
        <v>446</v>
      </c>
      <c r="I13" s="16">
        <v>237</v>
      </c>
      <c r="J13" s="16">
        <v>12</v>
      </c>
      <c r="K13" s="16">
        <v>7</v>
      </c>
      <c r="L13" s="16">
        <v>0</v>
      </c>
      <c r="M13" s="16">
        <v>2335</v>
      </c>
      <c r="N13" s="16">
        <v>468</v>
      </c>
      <c r="O13" s="16">
        <v>278</v>
      </c>
      <c r="P13" s="16">
        <v>32</v>
      </c>
      <c r="Q13" s="16">
        <v>330</v>
      </c>
      <c r="R13" s="16">
        <v>8</v>
      </c>
      <c r="S13" s="16">
        <v>221</v>
      </c>
      <c r="T13" s="16">
        <v>456</v>
      </c>
      <c r="U13" s="16">
        <v>1225</v>
      </c>
      <c r="V13" s="16">
        <v>630</v>
      </c>
      <c r="W13" s="16">
        <v>331</v>
      </c>
      <c r="X13" s="16">
        <v>163</v>
      </c>
      <c r="Y13" s="16">
        <v>409</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47</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5096</v>
      </c>
      <c r="D5" s="18">
        <v>2.3620603023558801E-2</v>
      </c>
      <c r="E5" s="16">
        <v>658</v>
      </c>
      <c r="F5" s="16">
        <v>1208</v>
      </c>
      <c r="G5" s="16">
        <v>1135</v>
      </c>
      <c r="H5" s="16">
        <v>723</v>
      </c>
      <c r="I5" s="16">
        <v>764</v>
      </c>
      <c r="J5" s="16">
        <v>412</v>
      </c>
      <c r="K5" s="16">
        <v>181</v>
      </c>
      <c r="L5" s="16">
        <v>15</v>
      </c>
      <c r="M5" s="16">
        <v>2387</v>
      </c>
      <c r="N5" s="16">
        <v>1261</v>
      </c>
      <c r="O5" s="16">
        <v>980</v>
      </c>
      <c r="P5" s="16">
        <v>408</v>
      </c>
      <c r="Q5" s="16">
        <v>60</v>
      </c>
      <c r="R5" s="16">
        <v>22</v>
      </c>
      <c r="S5" s="16">
        <v>503</v>
      </c>
      <c r="T5" s="16">
        <v>1099</v>
      </c>
      <c r="U5" s="16">
        <v>1338</v>
      </c>
      <c r="V5" s="16">
        <v>923</v>
      </c>
      <c r="W5" s="16">
        <v>566</v>
      </c>
      <c r="X5" s="16">
        <v>585</v>
      </c>
      <c r="Y5" s="16">
        <v>60</v>
      </c>
    </row>
    <row r="6" spans="1:25" x14ac:dyDescent="0.2">
      <c r="A6" s="1" t="s">
        <v>70</v>
      </c>
      <c r="B6" s="15" t="s">
        <v>71</v>
      </c>
      <c r="C6" s="16">
        <v>8718</v>
      </c>
      <c r="D6" s="18">
        <v>0.15309030303299201</v>
      </c>
      <c r="E6" s="16">
        <v>3424</v>
      </c>
      <c r="F6" s="16">
        <v>1425</v>
      </c>
      <c r="G6" s="16">
        <v>1167</v>
      </c>
      <c r="H6" s="16">
        <v>1093</v>
      </c>
      <c r="I6" s="16">
        <v>1110</v>
      </c>
      <c r="J6" s="16">
        <v>403</v>
      </c>
      <c r="K6" s="16">
        <v>91</v>
      </c>
      <c r="L6" s="16">
        <v>5</v>
      </c>
      <c r="M6" s="16">
        <v>2320</v>
      </c>
      <c r="N6" s="16">
        <v>1532</v>
      </c>
      <c r="O6" s="16">
        <v>886</v>
      </c>
      <c r="P6" s="16">
        <v>3922</v>
      </c>
      <c r="Q6" s="16">
        <v>58</v>
      </c>
      <c r="R6" s="16">
        <v>68</v>
      </c>
      <c r="S6" s="16">
        <v>1178</v>
      </c>
      <c r="T6" s="16">
        <v>2199</v>
      </c>
      <c r="U6" s="16">
        <v>2260</v>
      </c>
      <c r="V6" s="16">
        <v>1459</v>
      </c>
      <c r="W6" s="16">
        <v>649</v>
      </c>
      <c r="X6" s="16">
        <v>848</v>
      </c>
      <c r="Y6" s="16">
        <v>57</v>
      </c>
    </row>
    <row r="7" spans="1:25" x14ac:dyDescent="0.2">
      <c r="A7" s="1" t="s">
        <v>72</v>
      </c>
      <c r="B7" s="15" t="s">
        <v>73</v>
      </c>
      <c r="C7" s="16">
        <v>5702</v>
      </c>
      <c r="D7" s="18">
        <v>3.2558747402498797E-2</v>
      </c>
      <c r="E7" s="16">
        <v>530</v>
      </c>
      <c r="F7" s="16">
        <v>946</v>
      </c>
      <c r="G7" s="16">
        <v>1250</v>
      </c>
      <c r="H7" s="16">
        <v>1381</v>
      </c>
      <c r="I7" s="16">
        <v>1149</v>
      </c>
      <c r="J7" s="16">
        <v>345</v>
      </c>
      <c r="K7" s="16">
        <v>94</v>
      </c>
      <c r="L7" s="16">
        <v>7</v>
      </c>
      <c r="M7" s="16">
        <v>3584</v>
      </c>
      <c r="N7" s="16">
        <v>635</v>
      </c>
      <c r="O7" s="16">
        <v>369</v>
      </c>
      <c r="P7" s="16">
        <v>187</v>
      </c>
      <c r="Q7" s="16">
        <v>927</v>
      </c>
      <c r="R7" s="16">
        <v>38</v>
      </c>
      <c r="S7" s="16">
        <v>326</v>
      </c>
      <c r="T7" s="16">
        <v>876</v>
      </c>
      <c r="U7" s="16">
        <v>1488</v>
      </c>
      <c r="V7" s="16">
        <v>867</v>
      </c>
      <c r="W7" s="16">
        <v>510</v>
      </c>
      <c r="X7" s="16">
        <v>445</v>
      </c>
      <c r="Y7" s="16">
        <v>1152</v>
      </c>
    </row>
    <row r="8" spans="1:25" x14ac:dyDescent="0.2">
      <c r="A8" s="1" t="s">
        <v>74</v>
      </c>
      <c r="B8" s="15" t="s">
        <v>75</v>
      </c>
      <c r="C8" s="16">
        <v>11086</v>
      </c>
      <c r="D8" s="18">
        <v>5.0095387785145697E-2</v>
      </c>
      <c r="E8" s="16">
        <v>3538</v>
      </c>
      <c r="F8" s="16">
        <v>3112</v>
      </c>
      <c r="G8" s="16">
        <v>2012</v>
      </c>
      <c r="H8" s="16">
        <v>1273</v>
      </c>
      <c r="I8" s="16">
        <v>959</v>
      </c>
      <c r="J8" s="16">
        <v>161</v>
      </c>
      <c r="K8" s="16">
        <v>26</v>
      </c>
      <c r="L8" s="16">
        <v>5</v>
      </c>
      <c r="M8" s="16">
        <v>6907</v>
      </c>
      <c r="N8" s="16">
        <v>1668</v>
      </c>
      <c r="O8" s="16">
        <v>1140</v>
      </c>
      <c r="P8" s="16">
        <v>709</v>
      </c>
      <c r="Q8" s="16">
        <v>662</v>
      </c>
      <c r="R8" s="16">
        <v>77</v>
      </c>
      <c r="S8" s="16">
        <v>739</v>
      </c>
      <c r="T8" s="16">
        <v>2121</v>
      </c>
      <c r="U8" s="16">
        <v>4256</v>
      </c>
      <c r="V8" s="16">
        <v>1677</v>
      </c>
      <c r="W8" s="16">
        <v>837</v>
      </c>
      <c r="X8" s="16">
        <v>584</v>
      </c>
      <c r="Y8" s="16">
        <v>795</v>
      </c>
    </row>
    <row r="9" spans="1:25" x14ac:dyDescent="0.2">
      <c r="A9" s="1" t="s">
        <v>76</v>
      </c>
      <c r="B9" s="15" t="s">
        <v>77</v>
      </c>
      <c r="C9" s="16">
        <v>9186</v>
      </c>
      <c r="D9" s="18">
        <v>0.16384093227132801</v>
      </c>
      <c r="E9" s="16">
        <v>1559</v>
      </c>
      <c r="F9" s="16">
        <v>2480</v>
      </c>
      <c r="G9" s="16">
        <v>2054</v>
      </c>
      <c r="H9" s="16">
        <v>1598</v>
      </c>
      <c r="I9" s="16">
        <v>1199</v>
      </c>
      <c r="J9" s="16">
        <v>271</v>
      </c>
      <c r="K9" s="16">
        <v>21</v>
      </c>
      <c r="L9" s="16">
        <v>4</v>
      </c>
      <c r="M9" s="16">
        <v>5171</v>
      </c>
      <c r="N9" s="16">
        <v>2102</v>
      </c>
      <c r="O9" s="16">
        <v>1151</v>
      </c>
      <c r="P9" s="16">
        <v>752</v>
      </c>
      <c r="Q9" s="16">
        <v>10</v>
      </c>
      <c r="R9" s="16">
        <v>92</v>
      </c>
      <c r="S9" s="16">
        <v>1092</v>
      </c>
      <c r="T9" s="16">
        <v>2488</v>
      </c>
      <c r="U9" s="16">
        <v>2953</v>
      </c>
      <c r="V9" s="16">
        <v>1442</v>
      </c>
      <c r="W9" s="16">
        <v>693</v>
      </c>
      <c r="X9" s="16">
        <v>412</v>
      </c>
      <c r="Y9" s="16">
        <v>14</v>
      </c>
    </row>
    <row r="10" spans="1:25" x14ac:dyDescent="0.2">
      <c r="A10" s="1" t="s">
        <v>78</v>
      </c>
      <c r="B10" s="15" t="s">
        <v>79</v>
      </c>
      <c r="C10" s="16">
        <v>1675</v>
      </c>
      <c r="D10" s="18">
        <v>3.9031696991219701E-2</v>
      </c>
      <c r="E10" s="16">
        <v>926</v>
      </c>
      <c r="F10" s="16">
        <v>355</v>
      </c>
      <c r="G10" s="16">
        <v>244</v>
      </c>
      <c r="H10" s="16">
        <v>106</v>
      </c>
      <c r="I10" s="16">
        <v>36</v>
      </c>
      <c r="J10" s="16">
        <v>7</v>
      </c>
      <c r="K10" s="16">
        <v>1</v>
      </c>
      <c r="L10" s="16">
        <v>0</v>
      </c>
      <c r="M10" s="16">
        <v>1347</v>
      </c>
      <c r="N10" s="16">
        <v>262</v>
      </c>
      <c r="O10" s="16">
        <v>42</v>
      </c>
      <c r="P10" s="16">
        <v>17</v>
      </c>
      <c r="Q10" s="16">
        <v>7</v>
      </c>
      <c r="R10" s="16">
        <v>46</v>
      </c>
      <c r="S10" s="16">
        <v>271</v>
      </c>
      <c r="T10" s="16">
        <v>413</v>
      </c>
      <c r="U10" s="16">
        <v>529</v>
      </c>
      <c r="V10" s="16">
        <v>240</v>
      </c>
      <c r="W10" s="16">
        <v>86</v>
      </c>
      <c r="X10" s="16">
        <v>78</v>
      </c>
      <c r="Y10" s="16">
        <v>12</v>
      </c>
    </row>
    <row r="11" spans="1:25" x14ac:dyDescent="0.2">
      <c r="A11" s="1" t="s">
        <v>80</v>
      </c>
      <c r="B11" s="15" t="s">
        <v>81</v>
      </c>
      <c r="C11" s="16">
        <v>9570</v>
      </c>
      <c r="D11" s="18">
        <v>8.9999940416653906E-2</v>
      </c>
      <c r="E11" s="16">
        <v>2064</v>
      </c>
      <c r="F11" s="16">
        <v>1632</v>
      </c>
      <c r="G11" s="16">
        <v>2592</v>
      </c>
      <c r="H11" s="16">
        <v>1669</v>
      </c>
      <c r="I11" s="16">
        <v>1293</v>
      </c>
      <c r="J11" s="16">
        <v>258</v>
      </c>
      <c r="K11" s="16">
        <v>61</v>
      </c>
      <c r="L11" s="16">
        <v>1</v>
      </c>
      <c r="M11" s="16">
        <v>5315</v>
      </c>
      <c r="N11" s="16">
        <v>2585</v>
      </c>
      <c r="O11" s="16">
        <v>752</v>
      </c>
      <c r="P11" s="16">
        <v>918</v>
      </c>
      <c r="Q11" s="16">
        <v>0</v>
      </c>
      <c r="R11" s="16">
        <v>1</v>
      </c>
      <c r="S11" s="16">
        <v>2</v>
      </c>
      <c r="T11" s="16">
        <v>8</v>
      </c>
      <c r="U11" s="16">
        <v>15</v>
      </c>
      <c r="V11" s="16">
        <v>31</v>
      </c>
      <c r="W11" s="16">
        <v>47</v>
      </c>
      <c r="X11" s="16">
        <v>31</v>
      </c>
      <c r="Y11" s="16">
        <v>9435</v>
      </c>
    </row>
    <row r="12" spans="1:25" x14ac:dyDescent="0.2">
      <c r="A12" s="1" t="s">
        <v>82</v>
      </c>
      <c r="B12" s="15" t="s">
        <v>83</v>
      </c>
      <c r="C12" s="16">
        <v>1404</v>
      </c>
      <c r="D12" s="18">
        <v>3.4811219043517798E-2</v>
      </c>
      <c r="E12" s="16">
        <v>913</v>
      </c>
      <c r="F12" s="16">
        <v>193</v>
      </c>
      <c r="G12" s="16">
        <v>155</v>
      </c>
      <c r="H12" s="16">
        <v>103</v>
      </c>
      <c r="I12" s="16">
        <v>39</v>
      </c>
      <c r="J12" s="16">
        <v>1</v>
      </c>
      <c r="K12" s="16">
        <v>0</v>
      </c>
      <c r="L12" s="16">
        <v>0</v>
      </c>
      <c r="M12" s="16">
        <v>1016</v>
      </c>
      <c r="N12" s="16">
        <v>300</v>
      </c>
      <c r="O12" s="16">
        <v>69</v>
      </c>
      <c r="P12" s="16">
        <v>19</v>
      </c>
      <c r="Q12" s="16">
        <v>0</v>
      </c>
      <c r="R12" s="16">
        <v>0</v>
      </c>
      <c r="S12" s="16">
        <v>0</v>
      </c>
      <c r="T12" s="16">
        <v>1</v>
      </c>
      <c r="U12" s="16">
        <v>4</v>
      </c>
      <c r="V12" s="16">
        <v>9</v>
      </c>
      <c r="W12" s="16">
        <v>14</v>
      </c>
      <c r="X12" s="16">
        <v>10</v>
      </c>
      <c r="Y12" s="16">
        <v>1366</v>
      </c>
    </row>
    <row r="13" spans="1:25" x14ac:dyDescent="0.2">
      <c r="A13" s="1" t="s">
        <v>84</v>
      </c>
      <c r="B13" s="15" t="s">
        <v>85</v>
      </c>
      <c r="C13" s="16">
        <v>3461</v>
      </c>
      <c r="D13" s="18">
        <v>4.0884934297547401E-2</v>
      </c>
      <c r="E13" s="16">
        <v>1242</v>
      </c>
      <c r="F13" s="16">
        <v>701</v>
      </c>
      <c r="G13" s="16">
        <v>803</v>
      </c>
      <c r="H13" s="16">
        <v>447</v>
      </c>
      <c r="I13" s="16">
        <v>248</v>
      </c>
      <c r="J13" s="16">
        <v>13</v>
      </c>
      <c r="K13" s="16">
        <v>7</v>
      </c>
      <c r="L13" s="16">
        <v>0</v>
      </c>
      <c r="M13" s="16">
        <v>2347</v>
      </c>
      <c r="N13" s="16">
        <v>470</v>
      </c>
      <c r="O13" s="16">
        <v>278</v>
      </c>
      <c r="P13" s="16">
        <v>32</v>
      </c>
      <c r="Q13" s="16">
        <v>334</v>
      </c>
      <c r="R13" s="16">
        <v>8</v>
      </c>
      <c r="S13" s="16">
        <v>223</v>
      </c>
      <c r="T13" s="16">
        <v>456</v>
      </c>
      <c r="U13" s="16">
        <v>1227</v>
      </c>
      <c r="V13" s="16">
        <v>630</v>
      </c>
      <c r="W13" s="16">
        <v>338</v>
      </c>
      <c r="X13" s="16">
        <v>167</v>
      </c>
      <c r="Y13" s="16">
        <v>412</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48</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5137</v>
      </c>
      <c r="D5" s="18">
        <v>2.3810643197021499E-2</v>
      </c>
      <c r="E5" s="16">
        <v>661</v>
      </c>
      <c r="F5" s="16">
        <v>1221</v>
      </c>
      <c r="G5" s="16">
        <v>1144</v>
      </c>
      <c r="H5" s="16">
        <v>724</v>
      </c>
      <c r="I5" s="16">
        <v>773</v>
      </c>
      <c r="J5" s="16">
        <v>418</v>
      </c>
      <c r="K5" s="16">
        <v>181</v>
      </c>
      <c r="L5" s="16">
        <v>15</v>
      </c>
      <c r="M5" s="16">
        <v>2405</v>
      </c>
      <c r="N5" s="16">
        <v>1261</v>
      </c>
      <c r="O5" s="16">
        <v>976</v>
      </c>
      <c r="P5" s="16">
        <v>426</v>
      </c>
      <c r="Q5" s="16">
        <v>69</v>
      </c>
      <c r="R5" s="16">
        <v>20</v>
      </c>
      <c r="S5" s="16">
        <v>511</v>
      </c>
      <c r="T5" s="16">
        <v>1101</v>
      </c>
      <c r="U5" s="16">
        <v>1339</v>
      </c>
      <c r="V5" s="16">
        <v>934</v>
      </c>
      <c r="W5" s="16">
        <v>566</v>
      </c>
      <c r="X5" s="16">
        <v>596</v>
      </c>
      <c r="Y5" s="16">
        <v>70</v>
      </c>
    </row>
    <row r="6" spans="1:25" x14ac:dyDescent="0.2">
      <c r="A6" s="1" t="s">
        <v>70</v>
      </c>
      <c r="B6" s="15" t="s">
        <v>71</v>
      </c>
      <c r="C6" s="16">
        <v>8729</v>
      </c>
      <c r="D6" s="18">
        <v>0.15328346583791999</v>
      </c>
      <c r="E6" s="16">
        <v>3407</v>
      </c>
      <c r="F6" s="16">
        <v>1434</v>
      </c>
      <c r="G6" s="16">
        <v>1175</v>
      </c>
      <c r="H6" s="16">
        <v>1088</v>
      </c>
      <c r="I6" s="16">
        <v>1116</v>
      </c>
      <c r="J6" s="16">
        <v>409</v>
      </c>
      <c r="K6" s="16">
        <v>94</v>
      </c>
      <c r="L6" s="16">
        <v>6</v>
      </c>
      <c r="M6" s="16">
        <v>2333</v>
      </c>
      <c r="N6" s="16">
        <v>1526</v>
      </c>
      <c r="O6" s="16">
        <v>889</v>
      </c>
      <c r="P6" s="16">
        <v>3920</v>
      </c>
      <c r="Q6" s="16">
        <v>61</v>
      </c>
      <c r="R6" s="16">
        <v>68</v>
      </c>
      <c r="S6" s="16">
        <v>1178</v>
      </c>
      <c r="T6" s="16">
        <v>2210</v>
      </c>
      <c r="U6" s="16">
        <v>2256</v>
      </c>
      <c r="V6" s="16">
        <v>1460</v>
      </c>
      <c r="W6" s="16">
        <v>647</v>
      </c>
      <c r="X6" s="16">
        <v>854</v>
      </c>
      <c r="Y6" s="16">
        <v>56</v>
      </c>
    </row>
    <row r="7" spans="1:25" x14ac:dyDescent="0.2">
      <c r="A7" s="1" t="s">
        <v>72</v>
      </c>
      <c r="B7" s="15" t="s">
        <v>73</v>
      </c>
      <c r="C7" s="16">
        <v>5746</v>
      </c>
      <c r="D7" s="18">
        <v>3.2809989928929903E-2</v>
      </c>
      <c r="E7" s="16">
        <v>521</v>
      </c>
      <c r="F7" s="16">
        <v>953</v>
      </c>
      <c r="G7" s="16">
        <v>1262</v>
      </c>
      <c r="H7" s="16">
        <v>1385</v>
      </c>
      <c r="I7" s="16">
        <v>1167</v>
      </c>
      <c r="J7" s="16">
        <v>354</v>
      </c>
      <c r="K7" s="16">
        <v>97</v>
      </c>
      <c r="L7" s="16">
        <v>7</v>
      </c>
      <c r="M7" s="16">
        <v>3680</v>
      </c>
      <c r="N7" s="16">
        <v>781</v>
      </c>
      <c r="O7" s="16">
        <v>386</v>
      </c>
      <c r="P7" s="16">
        <v>250</v>
      </c>
      <c r="Q7" s="16">
        <v>649</v>
      </c>
      <c r="R7" s="16">
        <v>38</v>
      </c>
      <c r="S7" s="16">
        <v>375</v>
      </c>
      <c r="T7" s="16">
        <v>942</v>
      </c>
      <c r="U7" s="16">
        <v>1611</v>
      </c>
      <c r="V7" s="16">
        <v>919</v>
      </c>
      <c r="W7" s="16">
        <v>529</v>
      </c>
      <c r="X7" s="16">
        <v>457</v>
      </c>
      <c r="Y7" s="16">
        <v>875</v>
      </c>
    </row>
    <row r="8" spans="1:25" x14ac:dyDescent="0.2">
      <c r="A8" s="1" t="s">
        <v>74</v>
      </c>
      <c r="B8" s="15" t="s">
        <v>75</v>
      </c>
      <c r="C8" s="16">
        <v>11122</v>
      </c>
      <c r="D8" s="18">
        <v>5.0258064490924598E-2</v>
      </c>
      <c r="E8" s="16">
        <v>3539</v>
      </c>
      <c r="F8" s="16">
        <v>3121</v>
      </c>
      <c r="G8" s="16">
        <v>2023</v>
      </c>
      <c r="H8" s="16">
        <v>1274</v>
      </c>
      <c r="I8" s="16">
        <v>970</v>
      </c>
      <c r="J8" s="16">
        <v>164</v>
      </c>
      <c r="K8" s="16">
        <v>26</v>
      </c>
      <c r="L8" s="16">
        <v>5</v>
      </c>
      <c r="M8" s="16">
        <v>6923</v>
      </c>
      <c r="N8" s="16">
        <v>1697</v>
      </c>
      <c r="O8" s="16">
        <v>1138</v>
      </c>
      <c r="P8" s="16">
        <v>711</v>
      </c>
      <c r="Q8" s="16">
        <v>653</v>
      </c>
      <c r="R8" s="16">
        <v>77</v>
      </c>
      <c r="S8" s="16">
        <v>748</v>
      </c>
      <c r="T8" s="16">
        <v>2139</v>
      </c>
      <c r="U8" s="16">
        <v>4267</v>
      </c>
      <c r="V8" s="16">
        <v>1681</v>
      </c>
      <c r="W8" s="16">
        <v>838</v>
      </c>
      <c r="X8" s="16">
        <v>588</v>
      </c>
      <c r="Y8" s="16">
        <v>784</v>
      </c>
    </row>
    <row r="9" spans="1:25" x14ac:dyDescent="0.2">
      <c r="A9" s="1" t="s">
        <v>76</v>
      </c>
      <c r="B9" s="15" t="s">
        <v>77</v>
      </c>
      <c r="C9" s="16">
        <v>9286</v>
      </c>
      <c r="D9" s="18">
        <v>0.16562452613450401</v>
      </c>
      <c r="E9" s="16">
        <v>1553</v>
      </c>
      <c r="F9" s="16">
        <v>2500</v>
      </c>
      <c r="G9" s="16">
        <v>2070</v>
      </c>
      <c r="H9" s="16">
        <v>1616</v>
      </c>
      <c r="I9" s="16">
        <v>1239</v>
      </c>
      <c r="J9" s="16">
        <v>283</v>
      </c>
      <c r="K9" s="16">
        <v>21</v>
      </c>
      <c r="L9" s="16">
        <v>4</v>
      </c>
      <c r="M9" s="16">
        <v>5216</v>
      </c>
      <c r="N9" s="16">
        <v>2126</v>
      </c>
      <c r="O9" s="16">
        <v>1168</v>
      </c>
      <c r="P9" s="16">
        <v>760</v>
      </c>
      <c r="Q9" s="16">
        <v>16</v>
      </c>
      <c r="R9" s="16">
        <v>89</v>
      </c>
      <c r="S9" s="16">
        <v>1115</v>
      </c>
      <c r="T9" s="16">
        <v>2493</v>
      </c>
      <c r="U9" s="16">
        <v>2961</v>
      </c>
      <c r="V9" s="16">
        <v>1473</v>
      </c>
      <c r="W9" s="16">
        <v>713</v>
      </c>
      <c r="X9" s="16">
        <v>422</v>
      </c>
      <c r="Y9" s="16">
        <v>20</v>
      </c>
    </row>
    <row r="10" spans="1:25" x14ac:dyDescent="0.2">
      <c r="A10" s="1" t="s">
        <v>78</v>
      </c>
      <c r="B10" s="15" t="s">
        <v>79</v>
      </c>
      <c r="C10" s="16">
        <v>1686</v>
      </c>
      <c r="D10" s="18">
        <v>3.9288024553550099E-2</v>
      </c>
      <c r="E10" s="16">
        <v>915</v>
      </c>
      <c r="F10" s="16">
        <v>364</v>
      </c>
      <c r="G10" s="16">
        <v>249</v>
      </c>
      <c r="H10" s="16">
        <v>110</v>
      </c>
      <c r="I10" s="16">
        <v>40</v>
      </c>
      <c r="J10" s="16">
        <v>7</v>
      </c>
      <c r="K10" s="16">
        <v>1</v>
      </c>
      <c r="L10" s="16">
        <v>0</v>
      </c>
      <c r="M10" s="16">
        <v>1356</v>
      </c>
      <c r="N10" s="16">
        <v>262</v>
      </c>
      <c r="O10" s="16">
        <v>43</v>
      </c>
      <c r="P10" s="16">
        <v>17</v>
      </c>
      <c r="Q10" s="16">
        <v>8</v>
      </c>
      <c r="R10" s="16">
        <v>43</v>
      </c>
      <c r="S10" s="16">
        <v>267</v>
      </c>
      <c r="T10" s="16">
        <v>417</v>
      </c>
      <c r="U10" s="16">
        <v>537</v>
      </c>
      <c r="V10" s="16">
        <v>243</v>
      </c>
      <c r="W10" s="16">
        <v>88</v>
      </c>
      <c r="X10" s="16">
        <v>78</v>
      </c>
      <c r="Y10" s="16">
        <v>13</v>
      </c>
    </row>
    <row r="11" spans="1:25" x14ac:dyDescent="0.2">
      <c r="A11" s="1" t="s">
        <v>80</v>
      </c>
      <c r="B11" s="15" t="s">
        <v>81</v>
      </c>
      <c r="C11" s="16">
        <v>9654</v>
      </c>
      <c r="D11" s="18">
        <v>9.0789908545702902E-2</v>
      </c>
      <c r="E11" s="16">
        <v>2060</v>
      </c>
      <c r="F11" s="16">
        <v>1631</v>
      </c>
      <c r="G11" s="16">
        <v>2609</v>
      </c>
      <c r="H11" s="16">
        <v>1699</v>
      </c>
      <c r="I11" s="16">
        <v>1324</v>
      </c>
      <c r="J11" s="16">
        <v>268</v>
      </c>
      <c r="K11" s="16">
        <v>62</v>
      </c>
      <c r="L11" s="16">
        <v>1</v>
      </c>
      <c r="M11" s="16">
        <v>5362</v>
      </c>
      <c r="N11" s="16">
        <v>2620</v>
      </c>
      <c r="O11" s="16">
        <v>752</v>
      </c>
      <c r="P11" s="16">
        <v>919</v>
      </c>
      <c r="Q11" s="16">
        <v>1</v>
      </c>
      <c r="R11" s="16">
        <v>1</v>
      </c>
      <c r="S11" s="16">
        <v>3</v>
      </c>
      <c r="T11" s="16">
        <v>21</v>
      </c>
      <c r="U11" s="16">
        <v>25</v>
      </c>
      <c r="V11" s="16">
        <v>36</v>
      </c>
      <c r="W11" s="16">
        <v>56</v>
      </c>
      <c r="X11" s="16">
        <v>48</v>
      </c>
      <c r="Y11" s="16">
        <v>9464</v>
      </c>
    </row>
    <row r="12" spans="1:25" x14ac:dyDescent="0.2">
      <c r="A12" s="1" t="s">
        <v>82</v>
      </c>
      <c r="B12" s="15" t="s">
        <v>83</v>
      </c>
      <c r="C12" s="16">
        <v>1407</v>
      </c>
      <c r="D12" s="18">
        <v>3.4885601990192E-2</v>
      </c>
      <c r="E12" s="16">
        <v>908</v>
      </c>
      <c r="F12" s="16">
        <v>195</v>
      </c>
      <c r="G12" s="16">
        <v>157</v>
      </c>
      <c r="H12" s="16">
        <v>106</v>
      </c>
      <c r="I12" s="16">
        <v>40</v>
      </c>
      <c r="J12" s="16">
        <v>1</v>
      </c>
      <c r="K12" s="16">
        <v>0</v>
      </c>
      <c r="L12" s="16">
        <v>0</v>
      </c>
      <c r="M12" s="16">
        <v>1019</v>
      </c>
      <c r="N12" s="16">
        <v>299</v>
      </c>
      <c r="O12" s="16">
        <v>70</v>
      </c>
      <c r="P12" s="16">
        <v>19</v>
      </c>
      <c r="Q12" s="16">
        <v>0</v>
      </c>
      <c r="R12" s="16">
        <v>0</v>
      </c>
      <c r="S12" s="16">
        <v>0</v>
      </c>
      <c r="T12" s="16">
        <v>2</v>
      </c>
      <c r="U12" s="16">
        <v>5</v>
      </c>
      <c r="V12" s="16">
        <v>9</v>
      </c>
      <c r="W12" s="16">
        <v>16</v>
      </c>
      <c r="X12" s="16">
        <v>10</v>
      </c>
      <c r="Y12" s="16">
        <v>1365</v>
      </c>
    </row>
    <row r="13" spans="1:25" x14ac:dyDescent="0.2">
      <c r="A13" s="1" t="s">
        <v>84</v>
      </c>
      <c r="B13" s="15" t="s">
        <v>85</v>
      </c>
      <c r="C13" s="16">
        <v>3468</v>
      </c>
      <c r="D13" s="18">
        <v>4.0967625583326901E-2</v>
      </c>
      <c r="E13" s="16">
        <v>1242</v>
      </c>
      <c r="F13" s="16">
        <v>698</v>
      </c>
      <c r="G13" s="16">
        <v>802</v>
      </c>
      <c r="H13" s="16">
        <v>454</v>
      </c>
      <c r="I13" s="16">
        <v>253</v>
      </c>
      <c r="J13" s="16">
        <v>12</v>
      </c>
      <c r="K13" s="16">
        <v>7</v>
      </c>
      <c r="L13" s="16">
        <v>0</v>
      </c>
      <c r="M13" s="16">
        <v>2356</v>
      </c>
      <c r="N13" s="16">
        <v>473</v>
      </c>
      <c r="O13" s="16">
        <v>278</v>
      </c>
      <c r="P13" s="16">
        <v>32</v>
      </c>
      <c r="Q13" s="16">
        <v>329</v>
      </c>
      <c r="R13" s="16">
        <v>8</v>
      </c>
      <c r="S13" s="16">
        <v>226</v>
      </c>
      <c r="T13" s="16">
        <v>454</v>
      </c>
      <c r="U13" s="16">
        <v>1230</v>
      </c>
      <c r="V13" s="16">
        <v>633</v>
      </c>
      <c r="W13" s="16">
        <v>342</v>
      </c>
      <c r="X13" s="16">
        <v>168</v>
      </c>
      <c r="Y13" s="16">
        <v>407</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49</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5146</v>
      </c>
      <c r="D5" s="18">
        <v>2.3852359332659698E-2</v>
      </c>
      <c r="E5" s="16">
        <v>653</v>
      </c>
      <c r="F5" s="16">
        <v>1214</v>
      </c>
      <c r="G5" s="16">
        <v>1134</v>
      </c>
      <c r="H5" s="16">
        <v>732</v>
      </c>
      <c r="I5" s="16">
        <v>782</v>
      </c>
      <c r="J5" s="16">
        <v>434</v>
      </c>
      <c r="K5" s="16">
        <v>183</v>
      </c>
      <c r="L5" s="16">
        <v>14</v>
      </c>
      <c r="M5" s="16">
        <v>2419</v>
      </c>
      <c r="N5" s="16">
        <v>1264</v>
      </c>
      <c r="O5" s="16">
        <v>981</v>
      </c>
      <c r="P5" s="16">
        <v>423</v>
      </c>
      <c r="Q5" s="16">
        <v>59</v>
      </c>
      <c r="R5" s="16">
        <v>20</v>
      </c>
      <c r="S5" s="16">
        <v>505</v>
      </c>
      <c r="T5" s="16">
        <v>1103</v>
      </c>
      <c r="U5" s="16">
        <v>1344</v>
      </c>
      <c r="V5" s="16">
        <v>941</v>
      </c>
      <c r="W5" s="16">
        <v>572</v>
      </c>
      <c r="X5" s="16">
        <v>600</v>
      </c>
      <c r="Y5" s="16">
        <v>61</v>
      </c>
    </row>
    <row r="6" spans="1:25" x14ac:dyDescent="0.2">
      <c r="A6" s="1" t="s">
        <v>70</v>
      </c>
      <c r="B6" s="15" t="s">
        <v>71</v>
      </c>
      <c r="C6" s="16">
        <v>8734</v>
      </c>
      <c r="D6" s="18">
        <v>0.15337126711288701</v>
      </c>
      <c r="E6" s="16">
        <v>3398</v>
      </c>
      <c r="F6" s="16">
        <v>1433</v>
      </c>
      <c r="G6" s="16">
        <v>1178</v>
      </c>
      <c r="H6" s="16">
        <v>1089</v>
      </c>
      <c r="I6" s="16">
        <v>1121</v>
      </c>
      <c r="J6" s="16">
        <v>416</v>
      </c>
      <c r="K6" s="16">
        <v>93</v>
      </c>
      <c r="L6" s="16">
        <v>6</v>
      </c>
      <c r="M6" s="16">
        <v>2346</v>
      </c>
      <c r="N6" s="16">
        <v>1529</v>
      </c>
      <c r="O6" s="16">
        <v>896</v>
      </c>
      <c r="P6" s="16">
        <v>3904</v>
      </c>
      <c r="Q6" s="16">
        <v>59</v>
      </c>
      <c r="R6" s="16">
        <v>71</v>
      </c>
      <c r="S6" s="16">
        <v>1175</v>
      </c>
      <c r="T6" s="16">
        <v>2215</v>
      </c>
      <c r="U6" s="16">
        <v>2264</v>
      </c>
      <c r="V6" s="16">
        <v>1455</v>
      </c>
      <c r="W6" s="16">
        <v>651</v>
      </c>
      <c r="X6" s="16">
        <v>852</v>
      </c>
      <c r="Y6" s="16">
        <v>51</v>
      </c>
    </row>
    <row r="7" spans="1:25" x14ac:dyDescent="0.2">
      <c r="A7" s="1" t="s">
        <v>72</v>
      </c>
      <c r="B7" s="15" t="s">
        <v>73</v>
      </c>
      <c r="C7" s="16">
        <v>5772</v>
      </c>
      <c r="D7" s="18">
        <v>3.2958451421821001E-2</v>
      </c>
      <c r="E7" s="16">
        <v>522</v>
      </c>
      <c r="F7" s="16">
        <v>949</v>
      </c>
      <c r="G7" s="16">
        <v>1256</v>
      </c>
      <c r="H7" s="16">
        <v>1397</v>
      </c>
      <c r="I7" s="16">
        <v>1183</v>
      </c>
      <c r="J7" s="16">
        <v>361</v>
      </c>
      <c r="K7" s="16">
        <v>97</v>
      </c>
      <c r="L7" s="16">
        <v>7</v>
      </c>
      <c r="M7" s="16">
        <v>3707</v>
      </c>
      <c r="N7" s="16">
        <v>780</v>
      </c>
      <c r="O7" s="16">
        <v>386</v>
      </c>
      <c r="P7" s="16">
        <v>256</v>
      </c>
      <c r="Q7" s="16">
        <v>643</v>
      </c>
      <c r="R7" s="16">
        <v>37</v>
      </c>
      <c r="S7" s="16">
        <v>374</v>
      </c>
      <c r="T7" s="16">
        <v>948</v>
      </c>
      <c r="U7" s="16">
        <v>1617</v>
      </c>
      <c r="V7" s="16">
        <v>929</v>
      </c>
      <c r="W7" s="16">
        <v>535</v>
      </c>
      <c r="X7" s="16">
        <v>460</v>
      </c>
      <c r="Y7" s="16">
        <v>872</v>
      </c>
    </row>
    <row r="8" spans="1:25" x14ac:dyDescent="0.2">
      <c r="A8" s="1" t="s">
        <v>74</v>
      </c>
      <c r="B8" s="15" t="s">
        <v>75</v>
      </c>
      <c r="C8" s="16">
        <v>11191</v>
      </c>
      <c r="D8" s="18">
        <v>5.0569861510334303E-2</v>
      </c>
      <c r="E8" s="16">
        <v>3544</v>
      </c>
      <c r="F8" s="16">
        <v>3136</v>
      </c>
      <c r="G8" s="16">
        <v>2034</v>
      </c>
      <c r="H8" s="16">
        <v>1289</v>
      </c>
      <c r="I8" s="16">
        <v>988</v>
      </c>
      <c r="J8" s="16">
        <v>169</v>
      </c>
      <c r="K8" s="16">
        <v>26</v>
      </c>
      <c r="L8" s="16">
        <v>5</v>
      </c>
      <c r="M8" s="16">
        <v>6955</v>
      </c>
      <c r="N8" s="16">
        <v>1727</v>
      </c>
      <c r="O8" s="16">
        <v>1140</v>
      </c>
      <c r="P8" s="16">
        <v>711</v>
      </c>
      <c r="Q8" s="16">
        <v>658</v>
      </c>
      <c r="R8" s="16">
        <v>77</v>
      </c>
      <c r="S8" s="16">
        <v>757</v>
      </c>
      <c r="T8" s="16">
        <v>2163</v>
      </c>
      <c r="U8" s="16">
        <v>4278</v>
      </c>
      <c r="V8" s="16">
        <v>1683</v>
      </c>
      <c r="W8" s="16">
        <v>848</v>
      </c>
      <c r="X8" s="16">
        <v>590</v>
      </c>
      <c r="Y8" s="16">
        <v>795</v>
      </c>
    </row>
    <row r="9" spans="1:25" x14ac:dyDescent="0.2">
      <c r="A9" s="1" t="s">
        <v>76</v>
      </c>
      <c r="B9" s="15" t="s">
        <v>77</v>
      </c>
      <c r="C9" s="16">
        <v>9403</v>
      </c>
      <c r="D9" s="18">
        <v>0.16771133095441901</v>
      </c>
      <c r="E9" s="16">
        <v>1541</v>
      </c>
      <c r="F9" s="16">
        <v>2527</v>
      </c>
      <c r="G9" s="16">
        <v>2086</v>
      </c>
      <c r="H9" s="16">
        <v>1644</v>
      </c>
      <c r="I9" s="16">
        <v>1283</v>
      </c>
      <c r="J9" s="16">
        <v>297</v>
      </c>
      <c r="K9" s="16">
        <v>21</v>
      </c>
      <c r="L9" s="16">
        <v>4</v>
      </c>
      <c r="M9" s="16">
        <v>5291</v>
      </c>
      <c r="N9" s="16">
        <v>2165</v>
      </c>
      <c r="O9" s="16">
        <v>1181</v>
      </c>
      <c r="P9" s="16">
        <v>756</v>
      </c>
      <c r="Q9" s="16">
        <v>10</v>
      </c>
      <c r="R9" s="16">
        <v>88</v>
      </c>
      <c r="S9" s="16">
        <v>1147</v>
      </c>
      <c r="T9" s="16">
        <v>2511</v>
      </c>
      <c r="U9" s="16">
        <v>2986</v>
      </c>
      <c r="V9" s="16">
        <v>1501</v>
      </c>
      <c r="W9" s="16">
        <v>732</v>
      </c>
      <c r="X9" s="16">
        <v>424</v>
      </c>
      <c r="Y9" s="16">
        <v>14</v>
      </c>
    </row>
    <row r="10" spans="1:25" x14ac:dyDescent="0.2">
      <c r="A10" s="1" t="s">
        <v>78</v>
      </c>
      <c r="B10" s="15" t="s">
        <v>79</v>
      </c>
      <c r="C10" s="16">
        <v>1699</v>
      </c>
      <c r="D10" s="18">
        <v>3.9590957127213298E-2</v>
      </c>
      <c r="E10" s="16">
        <v>911</v>
      </c>
      <c r="F10" s="16">
        <v>365</v>
      </c>
      <c r="G10" s="16">
        <v>255</v>
      </c>
      <c r="H10" s="16">
        <v>118</v>
      </c>
      <c r="I10" s="16">
        <v>42</v>
      </c>
      <c r="J10" s="16">
        <v>7</v>
      </c>
      <c r="K10" s="16">
        <v>1</v>
      </c>
      <c r="L10" s="16">
        <v>0</v>
      </c>
      <c r="M10" s="16">
        <v>1367</v>
      </c>
      <c r="N10" s="16">
        <v>264</v>
      </c>
      <c r="O10" s="16">
        <v>44</v>
      </c>
      <c r="P10" s="16">
        <v>17</v>
      </c>
      <c r="Q10" s="16">
        <v>7</v>
      </c>
      <c r="R10" s="16">
        <v>46</v>
      </c>
      <c r="S10" s="16">
        <v>266</v>
      </c>
      <c r="T10" s="16">
        <v>419</v>
      </c>
      <c r="U10" s="16">
        <v>540</v>
      </c>
      <c r="V10" s="16">
        <v>248</v>
      </c>
      <c r="W10" s="16">
        <v>89</v>
      </c>
      <c r="X10" s="16">
        <v>79</v>
      </c>
      <c r="Y10" s="16">
        <v>12</v>
      </c>
    </row>
    <row r="11" spans="1:25" x14ac:dyDescent="0.2">
      <c r="A11" s="1" t="s">
        <v>80</v>
      </c>
      <c r="B11" s="15" t="s">
        <v>81</v>
      </c>
      <c r="C11" s="16">
        <v>9732</v>
      </c>
      <c r="D11" s="18">
        <v>9.1523450379819807E-2</v>
      </c>
      <c r="E11" s="16">
        <v>2056</v>
      </c>
      <c r="F11" s="16">
        <v>1633</v>
      </c>
      <c r="G11" s="16">
        <v>2641</v>
      </c>
      <c r="H11" s="16">
        <v>1712</v>
      </c>
      <c r="I11" s="16">
        <v>1349</v>
      </c>
      <c r="J11" s="16">
        <v>275</v>
      </c>
      <c r="K11" s="16">
        <v>65</v>
      </c>
      <c r="L11" s="16">
        <v>1</v>
      </c>
      <c r="M11" s="16">
        <v>5404</v>
      </c>
      <c r="N11" s="16">
        <v>2633</v>
      </c>
      <c r="O11" s="16">
        <v>751</v>
      </c>
      <c r="P11" s="16">
        <v>944</v>
      </c>
      <c r="Q11" s="16">
        <v>0</v>
      </c>
      <c r="R11" s="16">
        <v>1</v>
      </c>
      <c r="S11" s="16">
        <v>2</v>
      </c>
      <c r="T11" s="16">
        <v>23</v>
      </c>
      <c r="U11" s="16">
        <v>36</v>
      </c>
      <c r="V11" s="16">
        <v>54</v>
      </c>
      <c r="W11" s="16">
        <v>64</v>
      </c>
      <c r="X11" s="16">
        <v>73</v>
      </c>
      <c r="Y11" s="16">
        <v>9479</v>
      </c>
    </row>
    <row r="12" spans="1:25" x14ac:dyDescent="0.2">
      <c r="A12" s="1" t="s">
        <v>82</v>
      </c>
      <c r="B12" s="15" t="s">
        <v>83</v>
      </c>
      <c r="C12" s="16">
        <v>1417</v>
      </c>
      <c r="D12" s="18">
        <v>3.5133545145772598E-2</v>
      </c>
      <c r="E12" s="16">
        <v>911</v>
      </c>
      <c r="F12" s="16">
        <v>198</v>
      </c>
      <c r="G12" s="16">
        <v>156</v>
      </c>
      <c r="H12" s="16">
        <v>110</v>
      </c>
      <c r="I12" s="16">
        <v>41</v>
      </c>
      <c r="J12" s="16">
        <v>1</v>
      </c>
      <c r="K12" s="16">
        <v>0</v>
      </c>
      <c r="L12" s="16">
        <v>0</v>
      </c>
      <c r="M12" s="16">
        <v>1030</v>
      </c>
      <c r="N12" s="16">
        <v>300</v>
      </c>
      <c r="O12" s="16">
        <v>70</v>
      </c>
      <c r="P12" s="16">
        <v>17</v>
      </c>
      <c r="Q12" s="16">
        <v>0</v>
      </c>
      <c r="R12" s="16">
        <v>0</v>
      </c>
      <c r="S12" s="16">
        <v>0</v>
      </c>
      <c r="T12" s="16">
        <v>2</v>
      </c>
      <c r="U12" s="16">
        <v>4</v>
      </c>
      <c r="V12" s="16">
        <v>9</v>
      </c>
      <c r="W12" s="16">
        <v>16</v>
      </c>
      <c r="X12" s="16">
        <v>16</v>
      </c>
      <c r="Y12" s="16">
        <v>1370</v>
      </c>
    </row>
    <row r="13" spans="1:25" x14ac:dyDescent="0.2">
      <c r="A13" s="1" t="s">
        <v>84</v>
      </c>
      <c r="B13" s="15" t="s">
        <v>85</v>
      </c>
      <c r="C13" s="16">
        <v>3485</v>
      </c>
      <c r="D13" s="18">
        <v>4.11684472773629E-2</v>
      </c>
      <c r="E13" s="16">
        <v>1245</v>
      </c>
      <c r="F13" s="16">
        <v>701</v>
      </c>
      <c r="G13" s="16">
        <v>805</v>
      </c>
      <c r="H13" s="16">
        <v>457</v>
      </c>
      <c r="I13" s="16">
        <v>258</v>
      </c>
      <c r="J13" s="16">
        <v>12</v>
      </c>
      <c r="K13" s="16">
        <v>7</v>
      </c>
      <c r="L13" s="16">
        <v>0</v>
      </c>
      <c r="M13" s="16">
        <v>2368</v>
      </c>
      <c r="N13" s="16">
        <v>471</v>
      </c>
      <c r="O13" s="16">
        <v>278</v>
      </c>
      <c r="P13" s="16">
        <v>32</v>
      </c>
      <c r="Q13" s="16">
        <v>336</v>
      </c>
      <c r="R13" s="16">
        <v>8</v>
      </c>
      <c r="S13" s="16">
        <v>227</v>
      </c>
      <c r="T13" s="16">
        <v>455</v>
      </c>
      <c r="U13" s="16">
        <v>1231</v>
      </c>
      <c r="V13" s="16">
        <v>638</v>
      </c>
      <c r="W13" s="16">
        <v>342</v>
      </c>
      <c r="X13" s="16">
        <v>169</v>
      </c>
      <c r="Y13" s="16">
        <v>415</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50</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5183</v>
      </c>
      <c r="D5" s="18">
        <v>2.4023859001394299E-2</v>
      </c>
      <c r="E5" s="16">
        <v>644</v>
      </c>
      <c r="F5" s="16">
        <v>1221</v>
      </c>
      <c r="G5" s="16">
        <v>1148</v>
      </c>
      <c r="H5" s="16">
        <v>741</v>
      </c>
      <c r="I5" s="16">
        <v>786</v>
      </c>
      <c r="J5" s="16">
        <v>441</v>
      </c>
      <c r="K5" s="16">
        <v>188</v>
      </c>
      <c r="L5" s="16">
        <v>14</v>
      </c>
      <c r="M5" s="16">
        <v>2437</v>
      </c>
      <c r="N5" s="16">
        <v>1273</v>
      </c>
      <c r="O5" s="16">
        <v>988</v>
      </c>
      <c r="P5" s="16">
        <v>430</v>
      </c>
      <c r="Q5" s="16">
        <v>55</v>
      </c>
      <c r="R5" s="16">
        <v>20</v>
      </c>
      <c r="S5" s="16">
        <v>507</v>
      </c>
      <c r="T5" s="16">
        <v>1115</v>
      </c>
      <c r="U5" s="16">
        <v>1359</v>
      </c>
      <c r="V5" s="16">
        <v>946</v>
      </c>
      <c r="W5" s="16">
        <v>579</v>
      </c>
      <c r="X5" s="16">
        <v>602</v>
      </c>
      <c r="Y5" s="16">
        <v>55</v>
      </c>
    </row>
    <row r="6" spans="1:25" x14ac:dyDescent="0.2">
      <c r="A6" s="1" t="s">
        <v>70</v>
      </c>
      <c r="B6" s="15" t="s">
        <v>71</v>
      </c>
      <c r="C6" s="16">
        <v>8734</v>
      </c>
      <c r="D6" s="18">
        <v>0.15337126711288701</v>
      </c>
      <c r="E6" s="16">
        <v>3375</v>
      </c>
      <c r="F6" s="16">
        <v>1426</v>
      </c>
      <c r="G6" s="16">
        <v>1187</v>
      </c>
      <c r="H6" s="16">
        <v>1090</v>
      </c>
      <c r="I6" s="16">
        <v>1131</v>
      </c>
      <c r="J6" s="16">
        <v>423</v>
      </c>
      <c r="K6" s="16">
        <v>95</v>
      </c>
      <c r="L6" s="16">
        <v>7</v>
      </c>
      <c r="M6" s="16">
        <v>2372</v>
      </c>
      <c r="N6" s="16">
        <v>1525</v>
      </c>
      <c r="O6" s="16">
        <v>899</v>
      </c>
      <c r="P6" s="16">
        <v>3882</v>
      </c>
      <c r="Q6" s="16">
        <v>56</v>
      </c>
      <c r="R6" s="16">
        <v>66</v>
      </c>
      <c r="S6" s="16">
        <v>1170</v>
      </c>
      <c r="T6" s="16">
        <v>2203</v>
      </c>
      <c r="U6" s="16">
        <v>2270</v>
      </c>
      <c r="V6" s="16">
        <v>1459</v>
      </c>
      <c r="W6" s="16">
        <v>655</v>
      </c>
      <c r="X6" s="16">
        <v>861</v>
      </c>
      <c r="Y6" s="16">
        <v>50</v>
      </c>
    </row>
    <row r="7" spans="1:25" x14ac:dyDescent="0.2">
      <c r="A7" s="1" t="s">
        <v>72</v>
      </c>
      <c r="B7" s="15" t="s">
        <v>73</v>
      </c>
      <c r="C7" s="16">
        <v>5813</v>
      </c>
      <c r="D7" s="18">
        <v>3.3192563775995401E-2</v>
      </c>
      <c r="E7" s="16">
        <v>522</v>
      </c>
      <c r="F7" s="16">
        <v>970</v>
      </c>
      <c r="G7" s="16">
        <v>1248</v>
      </c>
      <c r="H7" s="16">
        <v>1403</v>
      </c>
      <c r="I7" s="16">
        <v>1196</v>
      </c>
      <c r="J7" s="16">
        <v>369</v>
      </c>
      <c r="K7" s="16">
        <v>98</v>
      </c>
      <c r="L7" s="16">
        <v>7</v>
      </c>
      <c r="M7" s="16">
        <v>3717</v>
      </c>
      <c r="N7" s="16">
        <v>779</v>
      </c>
      <c r="O7" s="16">
        <v>386</v>
      </c>
      <c r="P7" s="16">
        <v>275</v>
      </c>
      <c r="Q7" s="16">
        <v>656</v>
      </c>
      <c r="R7" s="16">
        <v>36</v>
      </c>
      <c r="S7" s="16">
        <v>389</v>
      </c>
      <c r="T7" s="16">
        <v>953</v>
      </c>
      <c r="U7" s="16">
        <v>1610</v>
      </c>
      <c r="V7" s="16">
        <v>939</v>
      </c>
      <c r="W7" s="16">
        <v>536</v>
      </c>
      <c r="X7" s="16">
        <v>464</v>
      </c>
      <c r="Y7" s="16">
        <v>886</v>
      </c>
    </row>
    <row r="8" spans="1:25" x14ac:dyDescent="0.2">
      <c r="A8" s="1" t="s">
        <v>74</v>
      </c>
      <c r="B8" s="15" t="s">
        <v>75</v>
      </c>
      <c r="C8" s="16">
        <v>11225</v>
      </c>
      <c r="D8" s="18">
        <v>5.07235006213477E-2</v>
      </c>
      <c r="E8" s="16">
        <v>3553</v>
      </c>
      <c r="F8" s="16">
        <v>3141</v>
      </c>
      <c r="G8" s="16">
        <v>2029</v>
      </c>
      <c r="H8" s="16">
        <v>1293</v>
      </c>
      <c r="I8" s="16">
        <v>1002</v>
      </c>
      <c r="J8" s="16">
        <v>176</v>
      </c>
      <c r="K8" s="16">
        <v>26</v>
      </c>
      <c r="L8" s="16">
        <v>5</v>
      </c>
      <c r="M8" s="16">
        <v>6969</v>
      </c>
      <c r="N8" s="16">
        <v>1750</v>
      </c>
      <c r="O8" s="16">
        <v>1138</v>
      </c>
      <c r="P8" s="16">
        <v>713</v>
      </c>
      <c r="Q8" s="16">
        <v>655</v>
      </c>
      <c r="R8" s="16">
        <v>78</v>
      </c>
      <c r="S8" s="16">
        <v>770</v>
      </c>
      <c r="T8" s="16">
        <v>2167</v>
      </c>
      <c r="U8" s="16">
        <v>4286</v>
      </c>
      <c r="V8" s="16">
        <v>1681</v>
      </c>
      <c r="W8" s="16">
        <v>852</v>
      </c>
      <c r="X8" s="16">
        <v>600</v>
      </c>
      <c r="Y8" s="16">
        <v>791</v>
      </c>
    </row>
    <row r="9" spans="1:25" x14ac:dyDescent="0.2">
      <c r="A9" s="1" t="s">
        <v>76</v>
      </c>
      <c r="B9" s="15" t="s">
        <v>77</v>
      </c>
      <c r="C9" s="16">
        <v>9522</v>
      </c>
      <c r="D9" s="18">
        <v>0.169833807651599</v>
      </c>
      <c r="E9" s="16">
        <v>1538</v>
      </c>
      <c r="F9" s="16">
        <v>2524</v>
      </c>
      <c r="G9" s="16">
        <v>2112</v>
      </c>
      <c r="H9" s="16">
        <v>1688</v>
      </c>
      <c r="I9" s="16">
        <v>1323</v>
      </c>
      <c r="J9" s="16">
        <v>311</v>
      </c>
      <c r="K9" s="16">
        <v>22</v>
      </c>
      <c r="L9" s="16">
        <v>4</v>
      </c>
      <c r="M9" s="16">
        <v>5342</v>
      </c>
      <c r="N9" s="16">
        <v>2217</v>
      </c>
      <c r="O9" s="16">
        <v>1197</v>
      </c>
      <c r="P9" s="16">
        <v>758</v>
      </c>
      <c r="Q9" s="16">
        <v>8</v>
      </c>
      <c r="R9" s="16">
        <v>90</v>
      </c>
      <c r="S9" s="16">
        <v>1152</v>
      </c>
      <c r="T9" s="16">
        <v>2535</v>
      </c>
      <c r="U9" s="16">
        <v>3032</v>
      </c>
      <c r="V9" s="16">
        <v>1528</v>
      </c>
      <c r="W9" s="16">
        <v>743</v>
      </c>
      <c r="X9" s="16">
        <v>431</v>
      </c>
      <c r="Y9" s="16">
        <v>11</v>
      </c>
    </row>
    <row r="10" spans="1:25" x14ac:dyDescent="0.2">
      <c r="A10" s="1" t="s">
        <v>78</v>
      </c>
      <c r="B10" s="15" t="s">
        <v>79</v>
      </c>
      <c r="C10" s="16">
        <v>1706</v>
      </c>
      <c r="D10" s="18">
        <v>3.9754074666878102E-2</v>
      </c>
      <c r="E10" s="16">
        <v>906</v>
      </c>
      <c r="F10" s="16">
        <v>370</v>
      </c>
      <c r="G10" s="16">
        <v>252</v>
      </c>
      <c r="H10" s="16">
        <v>123</v>
      </c>
      <c r="I10" s="16">
        <v>47</v>
      </c>
      <c r="J10" s="16">
        <v>7</v>
      </c>
      <c r="K10" s="16">
        <v>1</v>
      </c>
      <c r="L10" s="16">
        <v>0</v>
      </c>
      <c r="M10" s="16">
        <v>1377</v>
      </c>
      <c r="N10" s="16">
        <v>261</v>
      </c>
      <c r="O10" s="16">
        <v>44</v>
      </c>
      <c r="P10" s="16">
        <v>17</v>
      </c>
      <c r="Q10" s="16">
        <v>7</v>
      </c>
      <c r="R10" s="16">
        <v>45</v>
      </c>
      <c r="S10" s="16">
        <v>266</v>
      </c>
      <c r="T10" s="16">
        <v>424</v>
      </c>
      <c r="U10" s="16">
        <v>536</v>
      </c>
      <c r="V10" s="16">
        <v>250</v>
      </c>
      <c r="W10" s="16">
        <v>95</v>
      </c>
      <c r="X10" s="16">
        <v>78</v>
      </c>
      <c r="Y10" s="16">
        <v>12</v>
      </c>
    </row>
    <row r="11" spans="1:25" x14ac:dyDescent="0.2">
      <c r="A11" s="1" t="s">
        <v>80</v>
      </c>
      <c r="B11" s="15" t="s">
        <v>81</v>
      </c>
      <c r="C11" s="16">
        <v>9801</v>
      </c>
      <c r="D11" s="18">
        <v>9.2172352771538596E-2</v>
      </c>
      <c r="E11" s="16">
        <v>2058</v>
      </c>
      <c r="F11" s="16">
        <v>1626</v>
      </c>
      <c r="G11" s="16">
        <v>2665</v>
      </c>
      <c r="H11" s="16">
        <v>1726</v>
      </c>
      <c r="I11" s="16">
        <v>1369</v>
      </c>
      <c r="J11" s="16">
        <v>288</v>
      </c>
      <c r="K11" s="16">
        <v>67</v>
      </c>
      <c r="L11" s="16">
        <v>2</v>
      </c>
      <c r="M11" s="16">
        <v>5428</v>
      </c>
      <c r="N11" s="16">
        <v>2628</v>
      </c>
      <c r="O11" s="16">
        <v>757</v>
      </c>
      <c r="P11" s="16">
        <v>988</v>
      </c>
      <c r="Q11" s="16">
        <v>0</v>
      </c>
      <c r="R11" s="16">
        <v>1</v>
      </c>
      <c r="S11" s="16">
        <v>2</v>
      </c>
      <c r="T11" s="16">
        <v>47</v>
      </c>
      <c r="U11" s="16">
        <v>48</v>
      </c>
      <c r="V11" s="16">
        <v>63</v>
      </c>
      <c r="W11" s="16">
        <v>76</v>
      </c>
      <c r="X11" s="16">
        <v>96</v>
      </c>
      <c r="Y11" s="16">
        <v>9468</v>
      </c>
    </row>
    <row r="12" spans="1:25" x14ac:dyDescent="0.2">
      <c r="A12" s="1" t="s">
        <v>82</v>
      </c>
      <c r="B12" s="15" t="s">
        <v>83</v>
      </c>
      <c r="C12" s="16">
        <v>1423</v>
      </c>
      <c r="D12" s="18">
        <v>3.5282311039121002E-2</v>
      </c>
      <c r="E12" s="16">
        <v>910</v>
      </c>
      <c r="F12" s="16">
        <v>199</v>
      </c>
      <c r="G12" s="16">
        <v>158</v>
      </c>
      <c r="H12" s="16">
        <v>112</v>
      </c>
      <c r="I12" s="16">
        <v>43</v>
      </c>
      <c r="J12" s="16">
        <v>1</v>
      </c>
      <c r="K12" s="16">
        <v>0</v>
      </c>
      <c r="L12" s="16">
        <v>0</v>
      </c>
      <c r="M12" s="16">
        <v>1037</v>
      </c>
      <c r="N12" s="16">
        <v>300</v>
      </c>
      <c r="O12" s="16">
        <v>69</v>
      </c>
      <c r="P12" s="16">
        <v>17</v>
      </c>
      <c r="Q12" s="16">
        <v>0</v>
      </c>
      <c r="R12" s="16">
        <v>0</v>
      </c>
      <c r="S12" s="16">
        <v>0</v>
      </c>
      <c r="T12" s="16">
        <v>2</v>
      </c>
      <c r="U12" s="16">
        <v>4</v>
      </c>
      <c r="V12" s="16">
        <v>9</v>
      </c>
      <c r="W12" s="16">
        <v>18</v>
      </c>
      <c r="X12" s="16">
        <v>21</v>
      </c>
      <c r="Y12" s="16">
        <v>1369</v>
      </c>
    </row>
    <row r="13" spans="1:25" x14ac:dyDescent="0.2">
      <c r="A13" s="1" t="s">
        <v>84</v>
      </c>
      <c r="B13" s="15" t="s">
        <v>85</v>
      </c>
      <c r="C13" s="16">
        <v>3499</v>
      </c>
      <c r="D13" s="18">
        <v>4.1333829848921901E-2</v>
      </c>
      <c r="E13" s="16">
        <v>1242</v>
      </c>
      <c r="F13" s="16">
        <v>704</v>
      </c>
      <c r="G13" s="16">
        <v>806</v>
      </c>
      <c r="H13" s="16">
        <v>465</v>
      </c>
      <c r="I13" s="16">
        <v>263</v>
      </c>
      <c r="J13" s="16">
        <v>12</v>
      </c>
      <c r="K13" s="16">
        <v>7</v>
      </c>
      <c r="L13" s="16">
        <v>0</v>
      </c>
      <c r="M13" s="16">
        <v>2381</v>
      </c>
      <c r="N13" s="16">
        <v>471</v>
      </c>
      <c r="O13" s="16">
        <v>277</v>
      </c>
      <c r="P13" s="16">
        <v>32</v>
      </c>
      <c r="Q13" s="16">
        <v>338</v>
      </c>
      <c r="R13" s="16">
        <v>8</v>
      </c>
      <c r="S13" s="16">
        <v>226</v>
      </c>
      <c r="T13" s="16">
        <v>459</v>
      </c>
      <c r="U13" s="16">
        <v>1232</v>
      </c>
      <c r="V13" s="16">
        <v>639</v>
      </c>
      <c r="W13" s="16">
        <v>344</v>
      </c>
      <c r="X13" s="16">
        <v>172</v>
      </c>
      <c r="Y13" s="16">
        <v>419</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51</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5223</v>
      </c>
      <c r="D5" s="18">
        <v>2.4209264048674999E-2</v>
      </c>
      <c r="E5" s="16">
        <v>647</v>
      </c>
      <c r="F5" s="16">
        <v>1229</v>
      </c>
      <c r="G5" s="16">
        <v>1147</v>
      </c>
      <c r="H5" s="16">
        <v>743</v>
      </c>
      <c r="I5" s="16">
        <v>792</v>
      </c>
      <c r="J5" s="16">
        <v>456</v>
      </c>
      <c r="K5" s="16">
        <v>195</v>
      </c>
      <c r="L5" s="16">
        <v>14</v>
      </c>
    </row>
    <row r="6" spans="1:12" x14ac:dyDescent="0.2">
      <c r="A6" s="1" t="s">
        <v>70</v>
      </c>
      <c r="B6" s="15" t="s">
        <v>71</v>
      </c>
      <c r="C6" s="16">
        <v>8685</v>
      </c>
      <c r="D6" s="18">
        <v>0.15251081461820801</v>
      </c>
      <c r="E6" s="16">
        <v>3335</v>
      </c>
      <c r="F6" s="16">
        <v>1420</v>
      </c>
      <c r="G6" s="16">
        <v>1183</v>
      </c>
      <c r="H6" s="16">
        <v>1091</v>
      </c>
      <c r="I6" s="16">
        <v>1129</v>
      </c>
      <c r="J6" s="16">
        <v>426</v>
      </c>
      <c r="K6" s="16">
        <v>93</v>
      </c>
      <c r="L6" s="16">
        <v>8</v>
      </c>
    </row>
    <row r="7" spans="1:12" x14ac:dyDescent="0.2">
      <c r="A7" s="1" t="s">
        <v>72</v>
      </c>
      <c r="B7" s="15" t="s">
        <v>73</v>
      </c>
      <c r="C7" s="16">
        <v>5846</v>
      </c>
      <c r="D7" s="18">
        <v>3.3380995670818703E-2</v>
      </c>
      <c r="E7" s="16">
        <v>530</v>
      </c>
      <c r="F7" s="16">
        <v>974</v>
      </c>
      <c r="G7" s="16">
        <v>1245</v>
      </c>
      <c r="H7" s="16">
        <v>1403</v>
      </c>
      <c r="I7" s="16">
        <v>1211</v>
      </c>
      <c r="J7" s="16">
        <v>378</v>
      </c>
      <c r="K7" s="16">
        <v>98</v>
      </c>
      <c r="L7" s="16">
        <v>7</v>
      </c>
    </row>
    <row r="8" spans="1:12" x14ac:dyDescent="0.2">
      <c r="A8" s="1" t="s">
        <v>74</v>
      </c>
      <c r="B8" s="15" t="s">
        <v>75</v>
      </c>
      <c r="C8" s="16">
        <v>11227</v>
      </c>
      <c r="D8" s="18">
        <v>5.0732538216113197E-2</v>
      </c>
      <c r="E8" s="16">
        <v>3544</v>
      </c>
      <c r="F8" s="16">
        <v>3141</v>
      </c>
      <c r="G8" s="16">
        <v>2021</v>
      </c>
      <c r="H8" s="16">
        <v>1299</v>
      </c>
      <c r="I8" s="16">
        <v>1014</v>
      </c>
      <c r="J8" s="16">
        <v>177</v>
      </c>
      <c r="K8" s="16">
        <v>26</v>
      </c>
      <c r="L8" s="16">
        <v>5</v>
      </c>
    </row>
    <row r="9" spans="1:12" x14ac:dyDescent="0.2">
      <c r="A9" s="1" t="s">
        <v>76</v>
      </c>
      <c r="B9" s="15" t="s">
        <v>77</v>
      </c>
      <c r="C9" s="16">
        <v>9595</v>
      </c>
      <c r="D9" s="18">
        <v>0.17113583117171699</v>
      </c>
      <c r="E9" s="16">
        <v>1509</v>
      </c>
      <c r="F9" s="16">
        <v>2527</v>
      </c>
      <c r="G9" s="16">
        <v>2125</v>
      </c>
      <c r="H9" s="16">
        <v>1733</v>
      </c>
      <c r="I9" s="16">
        <v>1354</v>
      </c>
      <c r="J9" s="16">
        <v>322</v>
      </c>
      <c r="K9" s="16">
        <v>21</v>
      </c>
      <c r="L9" s="16">
        <v>4</v>
      </c>
    </row>
    <row r="10" spans="1:12" x14ac:dyDescent="0.2">
      <c r="A10" s="1" t="s">
        <v>78</v>
      </c>
      <c r="B10" s="15" t="s">
        <v>79</v>
      </c>
      <c r="C10" s="16">
        <v>1713</v>
      </c>
      <c r="D10" s="18">
        <v>3.9917192206542898E-2</v>
      </c>
      <c r="E10" s="16">
        <v>900</v>
      </c>
      <c r="F10" s="16">
        <v>374</v>
      </c>
      <c r="G10" s="16">
        <v>259</v>
      </c>
      <c r="H10" s="16">
        <v>123</v>
      </c>
      <c r="I10" s="16">
        <v>49</v>
      </c>
      <c r="J10" s="16">
        <v>7</v>
      </c>
      <c r="K10" s="16">
        <v>1</v>
      </c>
      <c r="L10" s="16">
        <v>0</v>
      </c>
    </row>
    <row r="11" spans="1:12" x14ac:dyDescent="0.2">
      <c r="A11" s="1" t="s">
        <v>80</v>
      </c>
      <c r="B11" s="15" t="s">
        <v>81</v>
      </c>
      <c r="C11" s="16">
        <v>9861</v>
      </c>
      <c r="D11" s="18">
        <v>9.2736615720859297E-2</v>
      </c>
      <c r="E11" s="16">
        <v>2059</v>
      </c>
      <c r="F11" s="16">
        <v>1628</v>
      </c>
      <c r="G11" s="16">
        <v>2678</v>
      </c>
      <c r="H11" s="16">
        <v>1745</v>
      </c>
      <c r="I11" s="16">
        <v>1388</v>
      </c>
      <c r="J11" s="16">
        <v>293</v>
      </c>
      <c r="K11" s="16">
        <v>68</v>
      </c>
      <c r="L11" s="16">
        <v>2</v>
      </c>
    </row>
    <row r="12" spans="1:12" x14ac:dyDescent="0.2">
      <c r="A12" s="1" t="s">
        <v>82</v>
      </c>
      <c r="B12" s="15" t="s">
        <v>83</v>
      </c>
      <c r="C12" s="16">
        <v>1427</v>
      </c>
      <c r="D12" s="18">
        <v>3.5381488301353202E-2</v>
      </c>
      <c r="E12" s="16">
        <v>909</v>
      </c>
      <c r="F12" s="16">
        <v>201</v>
      </c>
      <c r="G12" s="16">
        <v>159</v>
      </c>
      <c r="H12" s="16">
        <v>114</v>
      </c>
      <c r="I12" s="16">
        <v>43</v>
      </c>
      <c r="J12" s="16">
        <v>1</v>
      </c>
      <c r="K12" s="16">
        <v>0</v>
      </c>
      <c r="L12" s="16">
        <v>0</v>
      </c>
    </row>
    <row r="13" spans="1:12" x14ac:dyDescent="0.2">
      <c r="A13" s="1" t="s">
        <v>84</v>
      </c>
      <c r="B13" s="15" t="s">
        <v>85</v>
      </c>
      <c r="C13" s="16">
        <v>3490</v>
      </c>
      <c r="D13" s="18">
        <v>4.1227512481491098E-2</v>
      </c>
      <c r="E13" s="16">
        <v>1240</v>
      </c>
      <c r="F13" s="16">
        <v>694</v>
      </c>
      <c r="G13" s="16">
        <v>801</v>
      </c>
      <c r="H13" s="16">
        <v>466</v>
      </c>
      <c r="I13" s="16">
        <v>269</v>
      </c>
      <c r="J13" s="16">
        <v>13</v>
      </c>
      <c r="K13" s="16">
        <v>7</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52</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5246</v>
      </c>
      <c r="D5" s="18">
        <v>2.4315871950861399E-2</v>
      </c>
      <c r="E5" s="16">
        <v>633</v>
      </c>
      <c r="F5" s="16">
        <v>1225</v>
      </c>
      <c r="G5" s="16">
        <v>1164</v>
      </c>
      <c r="H5" s="16">
        <v>752</v>
      </c>
      <c r="I5" s="16">
        <v>801</v>
      </c>
      <c r="J5" s="16">
        <v>462</v>
      </c>
      <c r="K5" s="16">
        <v>195</v>
      </c>
      <c r="L5" s="16">
        <v>14</v>
      </c>
    </row>
    <row r="6" spans="1:12" x14ac:dyDescent="0.2">
      <c r="A6" s="1" t="s">
        <v>70</v>
      </c>
      <c r="B6" s="15" t="s">
        <v>71</v>
      </c>
      <c r="C6" s="16">
        <v>8675</v>
      </c>
      <c r="D6" s="18">
        <v>0.152335212068273</v>
      </c>
      <c r="E6" s="16">
        <v>3317</v>
      </c>
      <c r="F6" s="16">
        <v>1424</v>
      </c>
      <c r="G6" s="16">
        <v>1179</v>
      </c>
      <c r="H6" s="16">
        <v>1096</v>
      </c>
      <c r="I6" s="16">
        <v>1129</v>
      </c>
      <c r="J6" s="16">
        <v>430</v>
      </c>
      <c r="K6" s="16">
        <v>92</v>
      </c>
      <c r="L6" s="16">
        <v>8</v>
      </c>
    </row>
    <row r="7" spans="1:12" x14ac:dyDescent="0.2">
      <c r="A7" s="1" t="s">
        <v>72</v>
      </c>
      <c r="B7" s="15" t="s">
        <v>73</v>
      </c>
      <c r="C7" s="16">
        <v>5835</v>
      </c>
      <c r="D7" s="18">
        <v>3.3318185039210899E-2</v>
      </c>
      <c r="E7" s="16">
        <v>523</v>
      </c>
      <c r="F7" s="16">
        <v>966</v>
      </c>
      <c r="G7" s="16">
        <v>1240</v>
      </c>
      <c r="H7" s="16">
        <v>1405</v>
      </c>
      <c r="I7" s="16">
        <v>1216</v>
      </c>
      <c r="J7" s="16">
        <v>381</v>
      </c>
      <c r="K7" s="16">
        <v>97</v>
      </c>
      <c r="L7" s="16">
        <v>7</v>
      </c>
    </row>
    <row r="8" spans="1:12" x14ac:dyDescent="0.2">
      <c r="A8" s="1" t="s">
        <v>74</v>
      </c>
      <c r="B8" s="15" t="s">
        <v>75</v>
      </c>
      <c r="C8" s="16">
        <v>11250</v>
      </c>
      <c r="D8" s="18">
        <v>5.0836470555916398E-2</v>
      </c>
      <c r="E8" s="16">
        <v>3542</v>
      </c>
      <c r="F8" s="16">
        <v>3144</v>
      </c>
      <c r="G8" s="16">
        <v>2017</v>
      </c>
      <c r="H8" s="16">
        <v>1316</v>
      </c>
      <c r="I8" s="16">
        <v>1023</v>
      </c>
      <c r="J8" s="16">
        <v>178</v>
      </c>
      <c r="K8" s="16">
        <v>25</v>
      </c>
      <c r="L8" s="16">
        <v>5</v>
      </c>
    </row>
    <row r="9" spans="1:12" x14ac:dyDescent="0.2">
      <c r="A9" s="1" t="s">
        <v>76</v>
      </c>
      <c r="B9" s="15" t="s">
        <v>77</v>
      </c>
      <c r="C9" s="16">
        <v>9631</v>
      </c>
      <c r="D9" s="18">
        <v>0.17177792496246</v>
      </c>
      <c r="E9" s="16">
        <v>1483</v>
      </c>
      <c r="F9" s="16">
        <v>2519</v>
      </c>
      <c r="G9" s="16">
        <v>2128</v>
      </c>
      <c r="H9" s="16">
        <v>1748</v>
      </c>
      <c r="I9" s="16">
        <v>1392</v>
      </c>
      <c r="J9" s="16">
        <v>335</v>
      </c>
      <c r="K9" s="16">
        <v>22</v>
      </c>
      <c r="L9" s="16">
        <v>4</v>
      </c>
    </row>
    <row r="10" spans="1:12" x14ac:dyDescent="0.2">
      <c r="A10" s="1" t="s">
        <v>78</v>
      </c>
      <c r="B10" s="15" t="s">
        <v>79</v>
      </c>
      <c r="C10" s="16">
        <v>1714</v>
      </c>
      <c r="D10" s="18">
        <v>3.9940494712209298E-2</v>
      </c>
      <c r="E10" s="16">
        <v>898</v>
      </c>
      <c r="F10" s="16">
        <v>375</v>
      </c>
      <c r="G10" s="16">
        <v>259</v>
      </c>
      <c r="H10" s="16">
        <v>124</v>
      </c>
      <c r="I10" s="16">
        <v>49</v>
      </c>
      <c r="J10" s="16">
        <v>7</v>
      </c>
      <c r="K10" s="16">
        <v>1</v>
      </c>
      <c r="L10" s="16">
        <v>1</v>
      </c>
    </row>
    <row r="11" spans="1:12" x14ac:dyDescent="0.2">
      <c r="A11" s="1" t="s">
        <v>80</v>
      </c>
      <c r="B11" s="15" t="s">
        <v>81</v>
      </c>
      <c r="C11" s="16">
        <v>9929</v>
      </c>
      <c r="D11" s="18">
        <v>9.3376113730089499E-2</v>
      </c>
      <c r="E11" s="16">
        <v>2057</v>
      </c>
      <c r="F11" s="16">
        <v>1646</v>
      </c>
      <c r="G11" s="16">
        <v>2678</v>
      </c>
      <c r="H11" s="16">
        <v>1761</v>
      </c>
      <c r="I11" s="16">
        <v>1418</v>
      </c>
      <c r="J11" s="16">
        <v>299</v>
      </c>
      <c r="K11" s="16">
        <v>68</v>
      </c>
      <c r="L11" s="16">
        <v>2</v>
      </c>
    </row>
    <row r="12" spans="1:12" x14ac:dyDescent="0.2">
      <c r="A12" s="1" t="s">
        <v>82</v>
      </c>
      <c r="B12" s="15" t="s">
        <v>83</v>
      </c>
      <c r="C12" s="16">
        <v>1431</v>
      </c>
      <c r="D12" s="18">
        <v>3.5480665563585499E-2</v>
      </c>
      <c r="E12" s="16">
        <v>910</v>
      </c>
      <c r="F12" s="16">
        <v>201</v>
      </c>
      <c r="G12" s="16">
        <v>159</v>
      </c>
      <c r="H12" s="16">
        <v>116</v>
      </c>
      <c r="I12" s="16">
        <v>44</v>
      </c>
      <c r="J12" s="16">
        <v>1</v>
      </c>
      <c r="K12" s="16">
        <v>0</v>
      </c>
      <c r="L12" s="16">
        <v>0</v>
      </c>
    </row>
    <row r="13" spans="1:12" x14ac:dyDescent="0.2">
      <c r="A13" s="1" t="s">
        <v>84</v>
      </c>
      <c r="B13" s="15" t="s">
        <v>85</v>
      </c>
      <c r="C13" s="16">
        <v>3492</v>
      </c>
      <c r="D13" s="18">
        <v>4.12511385631424E-2</v>
      </c>
      <c r="E13" s="16">
        <v>1232</v>
      </c>
      <c r="F13" s="16">
        <v>696</v>
      </c>
      <c r="G13" s="16">
        <v>801</v>
      </c>
      <c r="H13" s="16">
        <v>468</v>
      </c>
      <c r="I13" s="16">
        <v>275</v>
      </c>
      <c r="J13" s="16">
        <v>13</v>
      </c>
      <c r="K13" s="16">
        <v>7</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53</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5260</v>
      </c>
      <c r="D5" s="18">
        <v>2.43807637174096E-2</v>
      </c>
      <c r="E5" s="16">
        <v>634</v>
      </c>
      <c r="F5" s="16">
        <v>1226</v>
      </c>
      <c r="G5" s="16">
        <v>1158</v>
      </c>
      <c r="H5" s="16">
        <v>759</v>
      </c>
      <c r="I5" s="16">
        <v>802</v>
      </c>
      <c r="J5" s="16">
        <v>470</v>
      </c>
      <c r="K5" s="16">
        <v>198</v>
      </c>
      <c r="L5" s="16">
        <v>13</v>
      </c>
    </row>
    <row r="6" spans="1:12" x14ac:dyDescent="0.2">
      <c r="A6" s="1" t="s">
        <v>70</v>
      </c>
      <c r="B6" s="15" t="s">
        <v>71</v>
      </c>
      <c r="C6" s="16">
        <v>8684</v>
      </c>
      <c r="D6" s="18">
        <v>0.15249325436321401</v>
      </c>
      <c r="E6" s="16">
        <v>3318</v>
      </c>
      <c r="F6" s="16">
        <v>1423</v>
      </c>
      <c r="G6" s="16">
        <v>1182</v>
      </c>
      <c r="H6" s="16">
        <v>1095</v>
      </c>
      <c r="I6" s="16">
        <v>1134</v>
      </c>
      <c r="J6" s="16">
        <v>430</v>
      </c>
      <c r="K6" s="16">
        <v>94</v>
      </c>
      <c r="L6" s="16">
        <v>8</v>
      </c>
    </row>
    <row r="7" spans="1:12" x14ac:dyDescent="0.2">
      <c r="A7" s="1" t="s">
        <v>72</v>
      </c>
      <c r="B7" s="15" t="s">
        <v>73</v>
      </c>
      <c r="C7" s="16">
        <v>5880</v>
      </c>
      <c r="D7" s="18">
        <v>3.3575137623060899E-2</v>
      </c>
      <c r="E7" s="16">
        <v>515</v>
      </c>
      <c r="F7" s="16">
        <v>985</v>
      </c>
      <c r="G7" s="16">
        <v>1253</v>
      </c>
      <c r="H7" s="16">
        <v>1411</v>
      </c>
      <c r="I7" s="16">
        <v>1228</v>
      </c>
      <c r="J7" s="16">
        <v>385</v>
      </c>
      <c r="K7" s="16">
        <v>96</v>
      </c>
      <c r="L7" s="16">
        <v>7</v>
      </c>
    </row>
    <row r="8" spans="1:12" x14ac:dyDescent="0.2">
      <c r="A8" s="1" t="s">
        <v>74</v>
      </c>
      <c r="B8" s="15" t="s">
        <v>75</v>
      </c>
      <c r="C8" s="16">
        <v>11292</v>
      </c>
      <c r="D8" s="18">
        <v>5.1026260045991798E-2</v>
      </c>
      <c r="E8" s="16">
        <v>3535</v>
      </c>
      <c r="F8" s="16">
        <v>3160</v>
      </c>
      <c r="G8" s="16">
        <v>2026</v>
      </c>
      <c r="H8" s="16">
        <v>1332</v>
      </c>
      <c r="I8" s="16">
        <v>1030</v>
      </c>
      <c r="J8" s="16">
        <v>178</v>
      </c>
      <c r="K8" s="16">
        <v>26</v>
      </c>
      <c r="L8" s="16">
        <v>5</v>
      </c>
    </row>
    <row r="9" spans="1:12" x14ac:dyDescent="0.2">
      <c r="A9" s="1" t="s">
        <v>76</v>
      </c>
      <c r="B9" s="15" t="s">
        <v>77</v>
      </c>
      <c r="C9" s="16">
        <v>9724</v>
      </c>
      <c r="D9" s="18">
        <v>0.17343666725521401</v>
      </c>
      <c r="E9" s="16">
        <v>1486</v>
      </c>
      <c r="F9" s="16">
        <v>2526</v>
      </c>
      <c r="G9" s="16">
        <v>2152</v>
      </c>
      <c r="H9" s="16">
        <v>1757</v>
      </c>
      <c r="I9" s="16">
        <v>1434</v>
      </c>
      <c r="J9" s="16">
        <v>343</v>
      </c>
      <c r="K9" s="16">
        <v>22</v>
      </c>
      <c r="L9" s="16">
        <v>4</v>
      </c>
    </row>
    <row r="10" spans="1:12" x14ac:dyDescent="0.2">
      <c r="A10" s="1" t="s">
        <v>78</v>
      </c>
      <c r="B10" s="15" t="s">
        <v>79</v>
      </c>
      <c r="C10" s="16">
        <v>1718</v>
      </c>
      <c r="D10" s="18">
        <v>4.00337047348749E-2</v>
      </c>
      <c r="E10" s="16">
        <v>896</v>
      </c>
      <c r="F10" s="16">
        <v>375</v>
      </c>
      <c r="G10" s="16">
        <v>263</v>
      </c>
      <c r="H10" s="16">
        <v>125</v>
      </c>
      <c r="I10" s="16">
        <v>50</v>
      </c>
      <c r="J10" s="16">
        <v>7</v>
      </c>
      <c r="K10" s="16">
        <v>1</v>
      </c>
      <c r="L10" s="16">
        <v>1</v>
      </c>
    </row>
    <row r="11" spans="1:12" x14ac:dyDescent="0.2">
      <c r="A11" s="1" t="s">
        <v>80</v>
      </c>
      <c r="B11" s="15" t="s">
        <v>81</v>
      </c>
      <c r="C11" s="16">
        <v>9960</v>
      </c>
      <c r="D11" s="18">
        <v>9.36676495872385E-2</v>
      </c>
      <c r="E11" s="16">
        <v>2057</v>
      </c>
      <c r="F11" s="16">
        <v>1648</v>
      </c>
      <c r="G11" s="16">
        <v>2683</v>
      </c>
      <c r="H11" s="16">
        <v>1770</v>
      </c>
      <c r="I11" s="16">
        <v>1429</v>
      </c>
      <c r="J11" s="16">
        <v>304</v>
      </c>
      <c r="K11" s="16">
        <v>67</v>
      </c>
      <c r="L11" s="16">
        <v>2</v>
      </c>
    </row>
    <row r="12" spans="1:12" x14ac:dyDescent="0.2">
      <c r="A12" s="1" t="s">
        <v>82</v>
      </c>
      <c r="B12" s="15" t="s">
        <v>83</v>
      </c>
      <c r="C12" s="16">
        <v>1433</v>
      </c>
      <c r="D12" s="18">
        <v>3.5530254194701599E-2</v>
      </c>
      <c r="E12" s="16">
        <v>909</v>
      </c>
      <c r="F12" s="16">
        <v>202</v>
      </c>
      <c r="G12" s="16">
        <v>160</v>
      </c>
      <c r="H12" s="16">
        <v>117</v>
      </c>
      <c r="I12" s="16">
        <v>44</v>
      </c>
      <c r="J12" s="16">
        <v>1</v>
      </c>
      <c r="K12" s="16">
        <v>0</v>
      </c>
      <c r="L12" s="16">
        <v>0</v>
      </c>
    </row>
    <row r="13" spans="1:12" x14ac:dyDescent="0.2">
      <c r="A13" s="1" t="s">
        <v>84</v>
      </c>
      <c r="B13" s="15" t="s">
        <v>85</v>
      </c>
      <c r="C13" s="16">
        <v>3506</v>
      </c>
      <c r="D13" s="18">
        <v>4.1416521134701297E-2</v>
      </c>
      <c r="E13" s="16">
        <v>1232</v>
      </c>
      <c r="F13" s="16">
        <v>703</v>
      </c>
      <c r="G13" s="16">
        <v>801</v>
      </c>
      <c r="H13" s="16">
        <v>470</v>
      </c>
      <c r="I13" s="16">
        <v>282</v>
      </c>
      <c r="J13" s="16">
        <v>13</v>
      </c>
      <c r="K13" s="16">
        <v>5</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54</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5308</v>
      </c>
      <c r="D5" s="18">
        <v>2.46032497741464E-2</v>
      </c>
      <c r="E5" s="16">
        <v>632</v>
      </c>
      <c r="F5" s="16">
        <v>1227</v>
      </c>
      <c r="G5" s="16">
        <v>1164</v>
      </c>
      <c r="H5" s="16">
        <v>760</v>
      </c>
      <c r="I5" s="16">
        <v>825</v>
      </c>
      <c r="J5" s="16">
        <v>484</v>
      </c>
      <c r="K5" s="16">
        <v>203</v>
      </c>
      <c r="L5" s="16">
        <v>13</v>
      </c>
    </row>
    <row r="6" spans="1:12" x14ac:dyDescent="0.2">
      <c r="A6" s="1" t="s">
        <v>70</v>
      </c>
      <c r="B6" s="15" t="s">
        <v>71</v>
      </c>
      <c r="C6" s="16">
        <v>8718</v>
      </c>
      <c r="D6" s="18">
        <v>0.15309030303299201</v>
      </c>
      <c r="E6" s="16">
        <v>3321</v>
      </c>
      <c r="F6" s="16">
        <v>1438</v>
      </c>
      <c r="G6" s="16">
        <v>1188</v>
      </c>
      <c r="H6" s="16">
        <v>1095</v>
      </c>
      <c r="I6" s="16">
        <v>1137</v>
      </c>
      <c r="J6" s="16">
        <v>437</v>
      </c>
      <c r="K6" s="16">
        <v>94</v>
      </c>
      <c r="L6" s="16">
        <v>8</v>
      </c>
    </row>
    <row r="7" spans="1:12" x14ac:dyDescent="0.2">
      <c r="A7" s="1" t="s">
        <v>72</v>
      </c>
      <c r="B7" s="15" t="s">
        <v>73</v>
      </c>
      <c r="C7" s="16">
        <v>5935</v>
      </c>
      <c r="D7" s="18">
        <v>3.3889190781099698E-2</v>
      </c>
      <c r="E7" s="16">
        <v>520</v>
      </c>
      <c r="F7" s="16">
        <v>987</v>
      </c>
      <c r="G7" s="16">
        <v>1281</v>
      </c>
      <c r="H7" s="16">
        <v>1411</v>
      </c>
      <c r="I7" s="16">
        <v>1248</v>
      </c>
      <c r="J7" s="16">
        <v>385</v>
      </c>
      <c r="K7" s="16">
        <v>96</v>
      </c>
      <c r="L7" s="16">
        <v>7</v>
      </c>
    </row>
    <row r="8" spans="1:12" x14ac:dyDescent="0.2">
      <c r="A8" s="1" t="s">
        <v>74</v>
      </c>
      <c r="B8" s="15" t="s">
        <v>75</v>
      </c>
      <c r="C8" s="16">
        <v>11380</v>
      </c>
      <c r="D8" s="18">
        <v>5.1423914215673702E-2</v>
      </c>
      <c r="E8" s="16">
        <v>3556</v>
      </c>
      <c r="F8" s="16">
        <v>3189</v>
      </c>
      <c r="G8" s="16">
        <v>2032</v>
      </c>
      <c r="H8" s="16">
        <v>1338</v>
      </c>
      <c r="I8" s="16">
        <v>1052</v>
      </c>
      <c r="J8" s="16">
        <v>182</v>
      </c>
      <c r="K8" s="16">
        <v>26</v>
      </c>
      <c r="L8" s="16">
        <v>5</v>
      </c>
    </row>
    <row r="9" spans="1:12" x14ac:dyDescent="0.2">
      <c r="A9" s="1" t="s">
        <v>76</v>
      </c>
      <c r="B9" s="15" t="s">
        <v>77</v>
      </c>
      <c r="C9" s="16">
        <v>9837</v>
      </c>
      <c r="D9" s="18">
        <v>0.175452128320602</v>
      </c>
      <c r="E9" s="16">
        <v>1481</v>
      </c>
      <c r="F9" s="16">
        <v>2538</v>
      </c>
      <c r="G9" s="16">
        <v>2195</v>
      </c>
      <c r="H9" s="16">
        <v>1763</v>
      </c>
      <c r="I9" s="16">
        <v>1476</v>
      </c>
      <c r="J9" s="16">
        <v>357</v>
      </c>
      <c r="K9" s="16">
        <v>22</v>
      </c>
      <c r="L9" s="16">
        <v>5</v>
      </c>
    </row>
    <row r="10" spans="1:12" x14ac:dyDescent="0.2">
      <c r="A10" s="1" t="s">
        <v>78</v>
      </c>
      <c r="B10" s="15" t="s">
        <v>79</v>
      </c>
      <c r="C10" s="16">
        <v>1721</v>
      </c>
      <c r="D10" s="18">
        <v>4.0103612251874102E-2</v>
      </c>
      <c r="E10" s="16">
        <v>883</v>
      </c>
      <c r="F10" s="16">
        <v>378</v>
      </c>
      <c r="G10" s="16">
        <v>271</v>
      </c>
      <c r="H10" s="16">
        <v>129</v>
      </c>
      <c r="I10" s="16">
        <v>51</v>
      </c>
      <c r="J10" s="16">
        <v>7</v>
      </c>
      <c r="K10" s="16">
        <v>1</v>
      </c>
      <c r="L10" s="16">
        <v>1</v>
      </c>
    </row>
    <row r="11" spans="1:12" x14ac:dyDescent="0.2">
      <c r="A11" s="1" t="s">
        <v>80</v>
      </c>
      <c r="B11" s="15" t="s">
        <v>81</v>
      </c>
      <c r="C11" s="16">
        <v>10046</v>
      </c>
      <c r="D11" s="18">
        <v>9.4476426481264905E-2</v>
      </c>
      <c r="E11" s="16">
        <v>2052</v>
      </c>
      <c r="F11" s="16">
        <v>1650</v>
      </c>
      <c r="G11" s="16">
        <v>2727</v>
      </c>
      <c r="H11" s="16">
        <v>1783</v>
      </c>
      <c r="I11" s="16">
        <v>1453</v>
      </c>
      <c r="J11" s="16">
        <v>312</v>
      </c>
      <c r="K11" s="16">
        <v>67</v>
      </c>
      <c r="L11" s="16">
        <v>2</v>
      </c>
    </row>
    <row r="12" spans="1:12" x14ac:dyDescent="0.2">
      <c r="A12" s="1" t="s">
        <v>82</v>
      </c>
      <c r="B12" s="15" t="s">
        <v>83</v>
      </c>
      <c r="C12" s="16">
        <v>1434</v>
      </c>
      <c r="D12" s="18">
        <v>3.5555048510259597E-2</v>
      </c>
      <c r="E12" s="16">
        <v>906</v>
      </c>
      <c r="F12" s="16">
        <v>202</v>
      </c>
      <c r="G12" s="16">
        <v>162</v>
      </c>
      <c r="H12" s="16">
        <v>118</v>
      </c>
      <c r="I12" s="16">
        <v>45</v>
      </c>
      <c r="J12" s="16">
        <v>1</v>
      </c>
      <c r="K12" s="16">
        <v>0</v>
      </c>
      <c r="L12" s="16">
        <v>0</v>
      </c>
    </row>
    <row r="13" spans="1:12" x14ac:dyDescent="0.2">
      <c r="A13" s="1" t="s">
        <v>84</v>
      </c>
      <c r="B13" s="15" t="s">
        <v>85</v>
      </c>
      <c r="C13" s="16">
        <v>3521</v>
      </c>
      <c r="D13" s="18">
        <v>4.1593716747086E-2</v>
      </c>
      <c r="E13" s="16">
        <v>1223</v>
      </c>
      <c r="F13" s="16">
        <v>712</v>
      </c>
      <c r="G13" s="16">
        <v>802</v>
      </c>
      <c r="H13" s="16">
        <v>477</v>
      </c>
      <c r="I13" s="16">
        <v>289</v>
      </c>
      <c r="J13" s="16">
        <v>13</v>
      </c>
      <c r="K13" s="16">
        <v>5</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heetViews>
  <sheetFormatPr defaultColWidth="11.5546875" defaultRowHeight="15" x14ac:dyDescent="0.2"/>
  <cols>
    <col min="1" max="1" width="15.5546875" customWidth="1"/>
    <col min="2" max="2" width="66.109375" customWidth="1"/>
  </cols>
  <sheetData>
    <row r="1" spans="1:2" ht="20.25" x14ac:dyDescent="0.3">
      <c r="A1" s="20" t="s">
        <v>33</v>
      </c>
    </row>
    <row r="2" spans="1:2" x14ac:dyDescent="0.2">
      <c r="A2" t="s">
        <v>34</v>
      </c>
    </row>
    <row r="3" spans="1:2" x14ac:dyDescent="0.2">
      <c r="A3" t="s">
        <v>35</v>
      </c>
    </row>
    <row r="4" spans="1:2" ht="15.75" x14ac:dyDescent="0.25">
      <c r="A4" s="10" t="s">
        <v>36</v>
      </c>
      <c r="B4" s="10" t="s">
        <v>37</v>
      </c>
    </row>
    <row r="5" spans="1:2" x14ac:dyDescent="0.2">
      <c r="A5" s="12" t="str">
        <f>HYPERLINK("#'2005'!A1", "2005")</f>
        <v>2005</v>
      </c>
      <c r="B5" t="s">
        <v>38</v>
      </c>
    </row>
    <row r="6" spans="1:2" x14ac:dyDescent="0.2">
      <c r="A6" s="12" t="str">
        <f>HYPERLINK("#'2006'!A1", "2006")</f>
        <v>2006</v>
      </c>
      <c r="B6" t="s">
        <v>39</v>
      </c>
    </row>
    <row r="7" spans="1:2" x14ac:dyDescent="0.2">
      <c r="A7" s="12" t="str">
        <f>HYPERLINK("#'2007'!A1", "2007")</f>
        <v>2007</v>
      </c>
      <c r="B7" t="s">
        <v>40</v>
      </c>
    </row>
    <row r="8" spans="1:2" x14ac:dyDescent="0.2">
      <c r="A8" s="12" t="str">
        <f>HYPERLINK("#'2008'!A1", "2008")</f>
        <v>2008</v>
      </c>
      <c r="B8" t="s">
        <v>41</v>
      </c>
    </row>
    <row r="9" spans="1:2" x14ac:dyDescent="0.2">
      <c r="A9" s="12" t="str">
        <f>HYPERLINK("#'2009'!A1", "2009")</f>
        <v>2009</v>
      </c>
      <c r="B9" t="s">
        <v>42</v>
      </c>
    </row>
    <row r="10" spans="1:2" x14ac:dyDescent="0.2">
      <c r="A10" s="12" t="str">
        <f>HYPERLINK("#'2010'!A1", "2010")</f>
        <v>2010</v>
      </c>
      <c r="B10" t="s">
        <v>43</v>
      </c>
    </row>
    <row r="11" spans="1:2" x14ac:dyDescent="0.2">
      <c r="A11" s="12" t="str">
        <f>HYPERLINK("#'2011'!A1", "2011")</f>
        <v>2011</v>
      </c>
      <c r="B11" t="s">
        <v>44</v>
      </c>
    </row>
    <row r="12" spans="1:2" x14ac:dyDescent="0.2">
      <c r="A12" s="12" t="str">
        <f>HYPERLINK("#'2012'!A1", "2012")</f>
        <v>2012</v>
      </c>
      <c r="B12" t="s">
        <v>45</v>
      </c>
    </row>
    <row r="13" spans="1:2" x14ac:dyDescent="0.2">
      <c r="A13" s="12" t="str">
        <f>HYPERLINK("#'2013'!A1", "2013")</f>
        <v>2013</v>
      </c>
      <c r="B13" t="s">
        <v>46</v>
      </c>
    </row>
    <row r="14" spans="1:2" x14ac:dyDescent="0.2">
      <c r="A14" s="12" t="str">
        <f>HYPERLINK("#'2014'!A1", "2014")</f>
        <v>2014</v>
      </c>
      <c r="B14" t="s">
        <v>47</v>
      </c>
    </row>
    <row r="15" spans="1:2" x14ac:dyDescent="0.2">
      <c r="A15" s="12" t="str">
        <f>HYPERLINK("#'2015'!A1", "2015")</f>
        <v>2015</v>
      </c>
      <c r="B15" t="s">
        <v>48</v>
      </c>
    </row>
    <row r="16" spans="1:2" x14ac:dyDescent="0.2">
      <c r="A16" s="12" t="str">
        <f>HYPERLINK("#'2016'!A1", "2016")</f>
        <v>2016</v>
      </c>
      <c r="B16" t="s">
        <v>49</v>
      </c>
    </row>
    <row r="17" spans="1:2" x14ac:dyDescent="0.2">
      <c r="A17" s="12" t="str">
        <f>HYPERLINK("#'2017'!A1", "2017")</f>
        <v>2017</v>
      </c>
      <c r="B17" t="s">
        <v>50</v>
      </c>
    </row>
    <row r="18" spans="1:2" x14ac:dyDescent="0.2">
      <c r="A18" s="12" t="str">
        <f>HYPERLINK("#'2018'!A1", "2018")</f>
        <v>2018</v>
      </c>
      <c r="B18" t="s">
        <v>51</v>
      </c>
    </row>
    <row r="19" spans="1:2" x14ac:dyDescent="0.2">
      <c r="A19" s="12" t="str">
        <f>HYPERLINK("#'2019'!A1", "2019")</f>
        <v>2019</v>
      </c>
      <c r="B19" t="s">
        <v>52</v>
      </c>
    </row>
    <row r="20" spans="1:2" x14ac:dyDescent="0.2">
      <c r="A20" s="12" t="str">
        <f>HYPERLINK("#'2020'!A1", "2020")</f>
        <v>2020</v>
      </c>
      <c r="B20" t="s">
        <v>53</v>
      </c>
    </row>
    <row r="21" spans="1:2" x14ac:dyDescent="0.2">
      <c r="A21" s="12" t="str">
        <f>HYPERLINK("#'2021'!A1", "2021")</f>
        <v>2021</v>
      </c>
      <c r="B21" t="s">
        <v>54</v>
      </c>
    </row>
    <row r="22" spans="1:2" x14ac:dyDescent="0.2">
      <c r="A22" s="12" t="str">
        <f>HYPERLINK("#'2022'!A1", "2022")</f>
        <v>2022</v>
      </c>
      <c r="B22" t="s">
        <v>55</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55</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5404</v>
      </c>
      <c r="D5" s="18">
        <v>2.5048221887620101E-2</v>
      </c>
      <c r="E5" s="16">
        <v>636</v>
      </c>
      <c r="F5" s="16">
        <v>1251</v>
      </c>
      <c r="G5" s="16">
        <v>1180</v>
      </c>
      <c r="H5" s="16">
        <v>774</v>
      </c>
      <c r="I5" s="16">
        <v>843</v>
      </c>
      <c r="J5" s="16">
        <v>495</v>
      </c>
      <c r="K5" s="16">
        <v>210</v>
      </c>
      <c r="L5" s="16">
        <v>15</v>
      </c>
    </row>
    <row r="6" spans="1:12" x14ac:dyDescent="0.2">
      <c r="A6" s="1" t="s">
        <v>70</v>
      </c>
      <c r="B6" s="15" t="s">
        <v>71</v>
      </c>
      <c r="C6" s="16">
        <v>8795</v>
      </c>
      <c r="D6" s="18">
        <v>0.15444244266748799</v>
      </c>
      <c r="E6" s="16">
        <v>3324</v>
      </c>
      <c r="F6" s="16">
        <v>1449</v>
      </c>
      <c r="G6" s="16">
        <v>1219</v>
      </c>
      <c r="H6" s="16">
        <v>1114</v>
      </c>
      <c r="I6" s="16">
        <v>1144</v>
      </c>
      <c r="J6" s="16">
        <v>442</v>
      </c>
      <c r="K6" s="16">
        <v>95</v>
      </c>
      <c r="L6" s="16">
        <v>8</v>
      </c>
    </row>
    <row r="7" spans="1:12" x14ac:dyDescent="0.2">
      <c r="A7" s="1" t="s">
        <v>72</v>
      </c>
      <c r="B7" s="15" t="s">
        <v>73</v>
      </c>
      <c r="C7" s="16">
        <v>6012</v>
      </c>
      <c r="D7" s="18">
        <v>3.4328865202354099E-2</v>
      </c>
      <c r="E7" s="16">
        <v>519</v>
      </c>
      <c r="F7" s="16">
        <v>994</v>
      </c>
      <c r="G7" s="16">
        <v>1306</v>
      </c>
      <c r="H7" s="16">
        <v>1429</v>
      </c>
      <c r="I7" s="16">
        <v>1267</v>
      </c>
      <c r="J7" s="16">
        <v>394</v>
      </c>
      <c r="K7" s="16">
        <v>96</v>
      </c>
      <c r="L7" s="16">
        <v>7</v>
      </c>
    </row>
    <row r="8" spans="1:12" x14ac:dyDescent="0.2">
      <c r="A8" s="1" t="s">
        <v>74</v>
      </c>
      <c r="B8" s="15" t="s">
        <v>75</v>
      </c>
      <c r="C8" s="16">
        <v>11485</v>
      </c>
      <c r="D8" s="18">
        <v>5.1898387940862198E-2</v>
      </c>
      <c r="E8" s="16">
        <v>3579</v>
      </c>
      <c r="F8" s="16">
        <v>3213</v>
      </c>
      <c r="G8" s="16">
        <v>2048</v>
      </c>
      <c r="H8" s="16">
        <v>1359</v>
      </c>
      <c r="I8" s="16">
        <v>1073</v>
      </c>
      <c r="J8" s="16">
        <v>182</v>
      </c>
      <c r="K8" s="16">
        <v>26</v>
      </c>
      <c r="L8" s="16">
        <v>5</v>
      </c>
    </row>
    <row r="9" spans="1:12" x14ac:dyDescent="0.2">
      <c r="A9" s="1" t="s">
        <v>76</v>
      </c>
      <c r="B9" s="15" t="s">
        <v>77</v>
      </c>
      <c r="C9" s="16">
        <v>9893</v>
      </c>
      <c r="D9" s="18">
        <v>0.176450940883981</v>
      </c>
      <c r="E9" s="16">
        <v>1496</v>
      </c>
      <c r="F9" s="16">
        <v>2545</v>
      </c>
      <c r="G9" s="16">
        <v>2206</v>
      </c>
      <c r="H9" s="16">
        <v>1772</v>
      </c>
      <c r="I9" s="16">
        <v>1485</v>
      </c>
      <c r="J9" s="16">
        <v>362</v>
      </c>
      <c r="K9" s="16">
        <v>22</v>
      </c>
      <c r="L9" s="16">
        <v>5</v>
      </c>
    </row>
    <row r="10" spans="1:12" x14ac:dyDescent="0.2">
      <c r="A10" s="1" t="s">
        <v>78</v>
      </c>
      <c r="B10" s="15" t="s">
        <v>79</v>
      </c>
      <c r="C10" s="16">
        <v>1738</v>
      </c>
      <c r="D10" s="18">
        <v>4.0499754848202903E-2</v>
      </c>
      <c r="E10" s="16">
        <v>896</v>
      </c>
      <c r="F10" s="16">
        <v>379</v>
      </c>
      <c r="G10" s="16">
        <v>271</v>
      </c>
      <c r="H10" s="16">
        <v>130</v>
      </c>
      <c r="I10" s="16">
        <v>53</v>
      </c>
      <c r="J10" s="16">
        <v>7</v>
      </c>
      <c r="K10" s="16">
        <v>1</v>
      </c>
      <c r="L10" s="16">
        <v>1</v>
      </c>
    </row>
    <row r="11" spans="1:12" x14ac:dyDescent="0.2">
      <c r="A11" s="1" t="s">
        <v>80</v>
      </c>
      <c r="B11" s="15" t="s">
        <v>81</v>
      </c>
      <c r="C11" s="16">
        <v>10648</v>
      </c>
      <c r="D11" s="18">
        <v>0.100137864739449</v>
      </c>
      <c r="E11" s="16">
        <v>2614</v>
      </c>
      <c r="F11" s="16">
        <v>1661</v>
      </c>
      <c r="G11" s="16">
        <v>2729</v>
      </c>
      <c r="H11" s="16">
        <v>1788</v>
      </c>
      <c r="I11" s="16">
        <v>1469</v>
      </c>
      <c r="J11" s="16">
        <v>316</v>
      </c>
      <c r="K11" s="16">
        <v>69</v>
      </c>
      <c r="L11" s="16">
        <v>2</v>
      </c>
    </row>
    <row r="12" spans="1:12" x14ac:dyDescent="0.2">
      <c r="A12" s="1" t="s">
        <v>82</v>
      </c>
      <c r="B12" s="15" t="s">
        <v>83</v>
      </c>
      <c r="C12" s="16">
        <v>1514</v>
      </c>
      <c r="D12" s="18">
        <v>3.7538593754904502E-2</v>
      </c>
      <c r="E12" s="16">
        <v>980</v>
      </c>
      <c r="F12" s="16">
        <v>202</v>
      </c>
      <c r="G12" s="16">
        <v>164</v>
      </c>
      <c r="H12" s="16">
        <v>120</v>
      </c>
      <c r="I12" s="16">
        <v>47</v>
      </c>
      <c r="J12" s="16">
        <v>1</v>
      </c>
      <c r="K12" s="16">
        <v>0</v>
      </c>
      <c r="L12" s="16">
        <v>0</v>
      </c>
    </row>
    <row r="13" spans="1:12" x14ac:dyDescent="0.2">
      <c r="A13" s="1" t="s">
        <v>84</v>
      </c>
      <c r="B13" s="15" t="s">
        <v>85</v>
      </c>
      <c r="C13" s="16">
        <v>3544</v>
      </c>
      <c r="D13" s="18">
        <v>4.1865416686075699E-2</v>
      </c>
      <c r="E13" s="16">
        <v>1222</v>
      </c>
      <c r="F13" s="16">
        <v>725</v>
      </c>
      <c r="G13" s="16">
        <v>801</v>
      </c>
      <c r="H13" s="16">
        <v>483</v>
      </c>
      <c r="I13" s="16">
        <v>294</v>
      </c>
      <c r="J13" s="16">
        <v>14</v>
      </c>
      <c r="K13" s="16">
        <v>5</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workbookViewId="0"/>
  </sheetViews>
  <sheetFormatPr defaultColWidth="11.5546875" defaultRowHeight="15" x14ac:dyDescent="0.2"/>
  <cols>
    <col min="1" max="1" width="43.6640625" customWidth="1"/>
    <col min="2" max="12" width="10.6640625" customWidth="1"/>
  </cols>
  <sheetData>
    <row r="1" spans="1:12" ht="20.25" x14ac:dyDescent="0.3">
      <c r="A1" s="20" t="s">
        <v>38</v>
      </c>
    </row>
    <row r="2" spans="1:12" x14ac:dyDescent="0.2">
      <c r="A2" t="s">
        <v>35</v>
      </c>
    </row>
    <row r="3" spans="1:12" x14ac:dyDescent="0.2">
      <c r="A3" s="11" t="str">
        <f>HYPERLINK("#'Table of contents'!A1", "Back to contents")</f>
        <v>Back to contents</v>
      </c>
    </row>
    <row r="4" spans="1:12" ht="63" x14ac:dyDescent="0.2">
      <c r="A4" s="13" t="s">
        <v>56</v>
      </c>
      <c r="B4" s="13" t="s">
        <v>57</v>
      </c>
      <c r="C4" s="14" t="s">
        <v>58</v>
      </c>
      <c r="D4" s="14" t="s">
        <v>59</v>
      </c>
      <c r="E4" s="14" t="s">
        <v>60</v>
      </c>
      <c r="F4" s="14" t="s">
        <v>61</v>
      </c>
      <c r="G4" s="14" t="s">
        <v>62</v>
      </c>
      <c r="H4" s="14" t="s">
        <v>63</v>
      </c>
      <c r="I4" s="14" t="s">
        <v>64</v>
      </c>
      <c r="J4" s="14" t="s">
        <v>65</v>
      </c>
      <c r="K4" s="14" t="s">
        <v>66</v>
      </c>
      <c r="L4" s="14" t="s">
        <v>67</v>
      </c>
    </row>
    <row r="5" spans="1:12" x14ac:dyDescent="0.2">
      <c r="A5" s="1" t="s">
        <v>68</v>
      </c>
      <c r="B5" s="15" t="s">
        <v>69</v>
      </c>
      <c r="C5" s="16">
        <v>4813</v>
      </c>
      <c r="D5" s="18">
        <v>2.2308862314048002E-2</v>
      </c>
      <c r="E5" s="16">
        <v>663</v>
      </c>
      <c r="F5" s="16">
        <v>1172</v>
      </c>
      <c r="G5" s="16">
        <v>1136</v>
      </c>
      <c r="H5" s="16">
        <v>710</v>
      </c>
      <c r="I5" s="16">
        <v>642</v>
      </c>
      <c r="J5" s="16">
        <v>322</v>
      </c>
      <c r="K5" s="16">
        <v>151</v>
      </c>
      <c r="L5" s="16">
        <v>17</v>
      </c>
    </row>
    <row r="6" spans="1:12" x14ac:dyDescent="0.2">
      <c r="A6" s="1" t="s">
        <v>70</v>
      </c>
      <c r="B6" s="15" t="s">
        <v>71</v>
      </c>
      <c r="C6" s="16">
        <v>8475</v>
      </c>
      <c r="D6" s="18">
        <v>0.14882316106958099</v>
      </c>
      <c r="E6" s="16">
        <v>3580</v>
      </c>
      <c r="F6" s="16">
        <v>1386</v>
      </c>
      <c r="G6" s="16">
        <v>1064</v>
      </c>
      <c r="H6" s="16">
        <v>1015</v>
      </c>
      <c r="I6" s="16">
        <v>1005</v>
      </c>
      <c r="J6" s="16">
        <v>337</v>
      </c>
      <c r="K6" s="16">
        <v>83</v>
      </c>
      <c r="L6" s="16">
        <v>5</v>
      </c>
    </row>
    <row r="7" spans="1:12" x14ac:dyDescent="0.2">
      <c r="A7" s="1" t="s">
        <v>72</v>
      </c>
      <c r="B7" s="15" t="s">
        <v>73</v>
      </c>
      <c r="C7" s="16">
        <v>5082</v>
      </c>
      <c r="D7" s="18">
        <v>2.9018511802788301E-2</v>
      </c>
      <c r="E7" s="16">
        <v>539</v>
      </c>
      <c r="F7" s="16">
        <v>906</v>
      </c>
      <c r="G7" s="16">
        <v>1180</v>
      </c>
      <c r="H7" s="16">
        <v>1293</v>
      </c>
      <c r="I7" s="16">
        <v>860</v>
      </c>
      <c r="J7" s="16">
        <v>229</v>
      </c>
      <c r="K7" s="16">
        <v>68</v>
      </c>
      <c r="L7" s="16">
        <v>7</v>
      </c>
    </row>
    <row r="8" spans="1:12" x14ac:dyDescent="0.2">
      <c r="A8" s="1" t="s">
        <v>74</v>
      </c>
      <c r="B8" s="15" t="s">
        <v>75</v>
      </c>
      <c r="C8" s="16">
        <v>10443</v>
      </c>
      <c r="D8" s="18">
        <v>4.7189801068038703E-2</v>
      </c>
      <c r="E8" s="16">
        <v>3557</v>
      </c>
      <c r="F8" s="16">
        <v>3004</v>
      </c>
      <c r="G8" s="16">
        <v>1929</v>
      </c>
      <c r="H8" s="16">
        <v>1107</v>
      </c>
      <c r="I8" s="16">
        <v>703</v>
      </c>
      <c r="J8" s="16">
        <v>117</v>
      </c>
      <c r="K8" s="16">
        <v>22</v>
      </c>
      <c r="L8" s="16">
        <v>4</v>
      </c>
    </row>
    <row r="9" spans="1:12" x14ac:dyDescent="0.2">
      <c r="A9" s="1" t="s">
        <v>76</v>
      </c>
      <c r="B9" s="15" t="s">
        <v>77</v>
      </c>
      <c r="C9" s="16">
        <v>8106</v>
      </c>
      <c r="D9" s="18">
        <v>0.14457811854902899</v>
      </c>
      <c r="E9" s="16">
        <v>1643</v>
      </c>
      <c r="F9" s="16">
        <v>2305</v>
      </c>
      <c r="G9" s="16">
        <v>1715</v>
      </c>
      <c r="H9" s="16">
        <v>1363</v>
      </c>
      <c r="I9" s="16">
        <v>894</v>
      </c>
      <c r="J9" s="16">
        <v>169</v>
      </c>
      <c r="K9" s="16">
        <v>15</v>
      </c>
      <c r="L9" s="16">
        <v>2</v>
      </c>
    </row>
    <row r="10" spans="1:12" x14ac:dyDescent="0.2">
      <c r="A10" s="1" t="s">
        <v>78</v>
      </c>
      <c r="B10" s="15" t="s">
        <v>79</v>
      </c>
      <c r="C10" s="16">
        <v>1574</v>
      </c>
      <c r="D10" s="18">
        <v>3.6678143918913303E-2</v>
      </c>
      <c r="E10" s="16">
        <v>948</v>
      </c>
      <c r="F10" s="16">
        <v>334</v>
      </c>
      <c r="G10" s="16">
        <v>190</v>
      </c>
      <c r="H10" s="16">
        <v>75</v>
      </c>
      <c r="I10" s="16">
        <v>20</v>
      </c>
      <c r="J10" s="16">
        <v>6</v>
      </c>
      <c r="K10" s="16">
        <v>1</v>
      </c>
      <c r="L10" s="16">
        <v>0</v>
      </c>
    </row>
    <row r="11" spans="1:12" x14ac:dyDescent="0.2">
      <c r="A11" s="1" t="s">
        <v>80</v>
      </c>
      <c r="B11" s="15" t="s">
        <v>81</v>
      </c>
      <c r="C11" s="16">
        <v>8839</v>
      </c>
      <c r="D11" s="18">
        <v>8.3125336817429799E-2</v>
      </c>
      <c r="E11" s="16">
        <v>2220</v>
      </c>
      <c r="F11" s="16">
        <v>1610</v>
      </c>
      <c r="G11" s="16">
        <v>2380</v>
      </c>
      <c r="H11" s="16">
        <v>1430</v>
      </c>
      <c r="I11" s="16">
        <v>976</v>
      </c>
      <c r="J11" s="16">
        <v>182</v>
      </c>
      <c r="K11" s="16">
        <v>39</v>
      </c>
      <c r="L11" s="16">
        <v>2</v>
      </c>
    </row>
    <row r="12" spans="1:12" x14ac:dyDescent="0.2">
      <c r="A12" s="1" t="s">
        <v>82</v>
      </c>
      <c r="B12" s="15" t="s">
        <v>83</v>
      </c>
      <c r="C12" s="16">
        <v>1342</v>
      </c>
      <c r="D12" s="18">
        <v>3.3273971478918002E-2</v>
      </c>
      <c r="E12" s="16">
        <v>950</v>
      </c>
      <c r="F12" s="16">
        <v>166</v>
      </c>
      <c r="G12" s="16">
        <v>126</v>
      </c>
      <c r="H12" s="16">
        <v>77</v>
      </c>
      <c r="I12" s="16">
        <v>23</v>
      </c>
      <c r="J12" s="16">
        <v>0</v>
      </c>
      <c r="K12" s="16">
        <v>0</v>
      </c>
      <c r="L12" s="16">
        <v>0</v>
      </c>
    </row>
    <row r="13" spans="1:12" x14ac:dyDescent="0.2">
      <c r="A13" s="1" t="s">
        <v>84</v>
      </c>
      <c r="B13" s="15" t="s">
        <v>85</v>
      </c>
      <c r="C13" s="16">
        <v>3277</v>
      </c>
      <c r="D13" s="18">
        <v>3.8711334785629298E-2</v>
      </c>
      <c r="E13" s="16">
        <v>1284</v>
      </c>
      <c r="F13" s="16">
        <v>691</v>
      </c>
      <c r="G13" s="16">
        <v>767</v>
      </c>
      <c r="H13" s="16">
        <v>370</v>
      </c>
      <c r="I13" s="16">
        <v>146</v>
      </c>
      <c r="J13" s="16">
        <v>12</v>
      </c>
      <c r="K13" s="16">
        <v>7</v>
      </c>
      <c r="L13" s="16">
        <v>0</v>
      </c>
    </row>
    <row r="14" spans="1:12" x14ac:dyDescent="0.2">
      <c r="B14" s="17"/>
      <c r="C14" s="17"/>
      <c r="D14" s="19"/>
      <c r="E14" s="17"/>
      <c r="F14" s="17"/>
      <c r="G14" s="17"/>
      <c r="H14" s="17"/>
      <c r="I14" s="17"/>
      <c r="J14" s="17"/>
      <c r="K14" s="17"/>
      <c r="L14" s="17"/>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39</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4839</v>
      </c>
      <c r="D5" s="18">
        <v>2.2429375594780501E-2</v>
      </c>
      <c r="E5" s="16">
        <v>658</v>
      </c>
      <c r="F5" s="16">
        <v>1176</v>
      </c>
      <c r="G5" s="16">
        <v>1133</v>
      </c>
      <c r="H5" s="16">
        <v>716</v>
      </c>
      <c r="I5" s="16">
        <v>658</v>
      </c>
      <c r="J5" s="16">
        <v>328</v>
      </c>
      <c r="K5" s="16">
        <v>153</v>
      </c>
      <c r="L5" s="16">
        <v>17</v>
      </c>
      <c r="M5" s="16">
        <v>2188</v>
      </c>
      <c r="N5" s="16">
        <v>1241</v>
      </c>
      <c r="O5" s="16">
        <v>967</v>
      </c>
      <c r="P5" s="16">
        <v>367</v>
      </c>
      <c r="Q5" s="16">
        <v>76</v>
      </c>
      <c r="R5" s="16">
        <v>20</v>
      </c>
      <c r="S5" s="16">
        <v>454</v>
      </c>
      <c r="T5" s="16">
        <v>1035</v>
      </c>
      <c r="U5" s="16">
        <v>1296</v>
      </c>
      <c r="V5" s="16">
        <v>867</v>
      </c>
      <c r="W5" s="16">
        <v>512</v>
      </c>
      <c r="X5" s="16">
        <v>575</v>
      </c>
      <c r="Y5" s="16">
        <v>80</v>
      </c>
    </row>
    <row r="6" spans="1:25" x14ac:dyDescent="0.2">
      <c r="A6" s="1" t="s">
        <v>70</v>
      </c>
      <c r="B6" s="15" t="s">
        <v>71</v>
      </c>
      <c r="C6" s="16">
        <v>8455</v>
      </c>
      <c r="D6" s="18">
        <v>0.14847195596971199</v>
      </c>
      <c r="E6" s="16">
        <v>3524</v>
      </c>
      <c r="F6" s="16">
        <v>1395</v>
      </c>
      <c r="G6" s="16">
        <v>1069</v>
      </c>
      <c r="H6" s="16">
        <v>1019</v>
      </c>
      <c r="I6" s="16">
        <v>1015</v>
      </c>
      <c r="J6" s="16">
        <v>347</v>
      </c>
      <c r="K6" s="16">
        <v>82</v>
      </c>
      <c r="L6" s="16">
        <v>4</v>
      </c>
      <c r="M6" s="16">
        <v>2176</v>
      </c>
      <c r="N6" s="16">
        <v>1411</v>
      </c>
      <c r="O6" s="16">
        <v>830</v>
      </c>
      <c r="P6" s="16">
        <v>3952</v>
      </c>
      <c r="Q6" s="16">
        <v>86</v>
      </c>
      <c r="R6" s="16">
        <v>69</v>
      </c>
      <c r="S6" s="16">
        <v>1201</v>
      </c>
      <c r="T6" s="16">
        <v>2107</v>
      </c>
      <c r="U6" s="16">
        <v>2182</v>
      </c>
      <c r="V6" s="16">
        <v>1392</v>
      </c>
      <c r="W6" s="16">
        <v>606</v>
      </c>
      <c r="X6" s="16">
        <v>807</v>
      </c>
      <c r="Y6" s="16">
        <v>91</v>
      </c>
    </row>
    <row r="7" spans="1:25" x14ac:dyDescent="0.2">
      <c r="A7" s="1" t="s">
        <v>72</v>
      </c>
      <c r="B7" s="15" t="s">
        <v>73</v>
      </c>
      <c r="C7" s="16">
        <v>5130</v>
      </c>
      <c r="D7" s="18">
        <v>2.9292594558895001E-2</v>
      </c>
      <c r="E7" s="16">
        <v>525</v>
      </c>
      <c r="F7" s="16">
        <v>912</v>
      </c>
      <c r="G7" s="16">
        <v>1184</v>
      </c>
      <c r="H7" s="16">
        <v>1293</v>
      </c>
      <c r="I7" s="16">
        <v>896</v>
      </c>
      <c r="J7" s="16">
        <v>241</v>
      </c>
      <c r="K7" s="16">
        <v>72</v>
      </c>
      <c r="L7" s="16">
        <v>7</v>
      </c>
      <c r="M7" s="16">
        <v>3277</v>
      </c>
      <c r="N7" s="16">
        <v>617</v>
      </c>
      <c r="O7" s="16">
        <v>363</v>
      </c>
      <c r="P7" s="16">
        <v>176</v>
      </c>
      <c r="Q7" s="16">
        <v>697</v>
      </c>
      <c r="R7" s="16">
        <v>40</v>
      </c>
      <c r="S7" s="16">
        <v>308</v>
      </c>
      <c r="T7" s="16">
        <v>870</v>
      </c>
      <c r="U7" s="16">
        <v>1453</v>
      </c>
      <c r="V7" s="16">
        <v>795</v>
      </c>
      <c r="W7" s="16">
        <v>386</v>
      </c>
      <c r="X7" s="16">
        <v>354</v>
      </c>
      <c r="Y7" s="16">
        <v>924</v>
      </c>
    </row>
    <row r="8" spans="1:25" x14ac:dyDescent="0.2">
      <c r="A8" s="1" t="s">
        <v>74</v>
      </c>
      <c r="B8" s="15" t="s">
        <v>75</v>
      </c>
      <c r="C8" s="16">
        <v>10503</v>
      </c>
      <c r="D8" s="18">
        <v>4.7460928911003501E-2</v>
      </c>
      <c r="E8" s="16">
        <v>3549</v>
      </c>
      <c r="F8" s="16">
        <v>3020</v>
      </c>
      <c r="G8" s="16">
        <v>1928</v>
      </c>
      <c r="H8" s="16">
        <v>1133</v>
      </c>
      <c r="I8" s="16">
        <v>727</v>
      </c>
      <c r="J8" s="16">
        <v>118</v>
      </c>
      <c r="K8" s="16">
        <v>24</v>
      </c>
      <c r="L8" s="16">
        <v>4</v>
      </c>
      <c r="M8" s="16">
        <v>6566</v>
      </c>
      <c r="N8" s="16">
        <v>1563</v>
      </c>
      <c r="O8" s="16">
        <v>1117</v>
      </c>
      <c r="P8" s="16">
        <v>609</v>
      </c>
      <c r="Q8" s="16">
        <v>648</v>
      </c>
      <c r="R8" s="16">
        <v>78</v>
      </c>
      <c r="S8" s="16">
        <v>679</v>
      </c>
      <c r="T8" s="16">
        <v>1986</v>
      </c>
      <c r="U8" s="16">
        <v>4245</v>
      </c>
      <c r="V8" s="16">
        <v>1585</v>
      </c>
      <c r="W8" s="16">
        <v>715</v>
      </c>
      <c r="X8" s="16">
        <v>463</v>
      </c>
      <c r="Y8" s="16">
        <v>752</v>
      </c>
    </row>
    <row r="9" spans="1:25" x14ac:dyDescent="0.2">
      <c r="A9" s="1" t="s">
        <v>76</v>
      </c>
      <c r="B9" s="15" t="s">
        <v>77</v>
      </c>
      <c r="C9" s="16">
        <v>8210</v>
      </c>
      <c r="D9" s="18">
        <v>0.146433056166732</v>
      </c>
      <c r="E9" s="16">
        <v>1624</v>
      </c>
      <c r="F9" s="16">
        <v>2316</v>
      </c>
      <c r="G9" s="16">
        <v>1753</v>
      </c>
      <c r="H9" s="16">
        <v>1388</v>
      </c>
      <c r="I9" s="16">
        <v>932</v>
      </c>
      <c r="J9" s="16">
        <v>180</v>
      </c>
      <c r="K9" s="16">
        <v>15</v>
      </c>
      <c r="L9" s="16">
        <v>2</v>
      </c>
      <c r="M9" s="16">
        <v>4762</v>
      </c>
      <c r="N9" s="16">
        <v>1784</v>
      </c>
      <c r="O9" s="16">
        <v>975</v>
      </c>
      <c r="P9" s="16">
        <v>677</v>
      </c>
      <c r="Q9" s="16">
        <v>12</v>
      </c>
      <c r="R9" s="16">
        <v>113</v>
      </c>
      <c r="S9" s="16">
        <v>972</v>
      </c>
      <c r="T9" s="16">
        <v>2131</v>
      </c>
      <c r="U9" s="16">
        <v>2708</v>
      </c>
      <c r="V9" s="16">
        <v>1298</v>
      </c>
      <c r="W9" s="16">
        <v>601</v>
      </c>
      <c r="X9" s="16">
        <v>366</v>
      </c>
      <c r="Y9" s="16">
        <v>21</v>
      </c>
    </row>
    <row r="10" spans="1:25" x14ac:dyDescent="0.2">
      <c r="A10" s="1" t="s">
        <v>78</v>
      </c>
      <c r="B10" s="15" t="s">
        <v>79</v>
      </c>
      <c r="C10" s="16">
        <v>1599</v>
      </c>
      <c r="D10" s="18">
        <v>3.7260706560573301E-2</v>
      </c>
      <c r="E10" s="16">
        <v>949</v>
      </c>
      <c r="F10" s="16">
        <v>338</v>
      </c>
      <c r="G10" s="16">
        <v>205</v>
      </c>
      <c r="H10" s="16">
        <v>78</v>
      </c>
      <c r="I10" s="16">
        <v>22</v>
      </c>
      <c r="J10" s="16">
        <v>6</v>
      </c>
      <c r="K10" s="16">
        <v>1</v>
      </c>
      <c r="L10" s="16">
        <v>0</v>
      </c>
      <c r="M10" s="16">
        <v>1277</v>
      </c>
      <c r="N10" s="16">
        <v>254</v>
      </c>
      <c r="O10" s="16">
        <v>46</v>
      </c>
      <c r="P10" s="16">
        <v>16</v>
      </c>
      <c r="Q10" s="16">
        <v>6</v>
      </c>
      <c r="R10" s="16">
        <v>52</v>
      </c>
      <c r="S10" s="16">
        <v>270</v>
      </c>
      <c r="T10" s="16">
        <v>392</v>
      </c>
      <c r="U10" s="16">
        <v>494</v>
      </c>
      <c r="V10" s="16">
        <v>213</v>
      </c>
      <c r="W10" s="16">
        <v>86</v>
      </c>
      <c r="X10" s="16">
        <v>78</v>
      </c>
      <c r="Y10" s="16">
        <v>14</v>
      </c>
    </row>
    <row r="11" spans="1:25" x14ac:dyDescent="0.2">
      <c r="A11" s="1" t="s">
        <v>80</v>
      </c>
      <c r="B11" s="15" t="s">
        <v>81</v>
      </c>
      <c r="C11" s="16">
        <v>8919</v>
      </c>
      <c r="D11" s="18">
        <v>8.3877687416524099E-2</v>
      </c>
      <c r="E11" s="16">
        <v>2200</v>
      </c>
      <c r="F11" s="16">
        <v>1605</v>
      </c>
      <c r="G11" s="16">
        <v>2404</v>
      </c>
      <c r="H11" s="16">
        <v>1463</v>
      </c>
      <c r="I11" s="16">
        <v>1020</v>
      </c>
      <c r="J11" s="16">
        <v>185</v>
      </c>
      <c r="K11" s="16">
        <v>41</v>
      </c>
      <c r="L11" s="16">
        <v>1</v>
      </c>
      <c r="M11" s="16">
        <v>4944</v>
      </c>
      <c r="N11" s="16">
        <v>2444</v>
      </c>
      <c r="O11" s="16">
        <v>744</v>
      </c>
      <c r="P11" s="16">
        <v>787</v>
      </c>
      <c r="Q11" s="16">
        <v>0</v>
      </c>
      <c r="R11" s="16">
        <v>0</v>
      </c>
      <c r="S11" s="16">
        <v>0</v>
      </c>
      <c r="T11" s="16">
        <v>0</v>
      </c>
      <c r="U11" s="16">
        <v>0</v>
      </c>
      <c r="V11" s="16">
        <v>0</v>
      </c>
      <c r="W11" s="16">
        <v>0</v>
      </c>
      <c r="X11" s="16">
        <v>0</v>
      </c>
      <c r="Y11" s="16">
        <v>8919</v>
      </c>
    </row>
    <row r="12" spans="1:25" x14ac:dyDescent="0.2">
      <c r="A12" s="1" t="s">
        <v>82</v>
      </c>
      <c r="B12" s="15" t="s">
        <v>83</v>
      </c>
      <c r="C12" s="16">
        <v>1331</v>
      </c>
      <c r="D12" s="18">
        <v>3.3001234007779302E-2</v>
      </c>
      <c r="E12" s="16">
        <v>921</v>
      </c>
      <c r="F12" s="16">
        <v>171</v>
      </c>
      <c r="G12" s="16">
        <v>134</v>
      </c>
      <c r="H12" s="16">
        <v>81</v>
      </c>
      <c r="I12" s="16">
        <v>24</v>
      </c>
      <c r="J12" s="16">
        <v>0</v>
      </c>
      <c r="K12" s="16">
        <v>0</v>
      </c>
      <c r="L12" s="16">
        <v>0</v>
      </c>
      <c r="M12" s="16">
        <v>950</v>
      </c>
      <c r="N12" s="16">
        <v>295</v>
      </c>
      <c r="O12" s="16">
        <v>69</v>
      </c>
      <c r="P12" s="16">
        <v>17</v>
      </c>
      <c r="Q12" s="16">
        <v>0</v>
      </c>
      <c r="R12" s="16">
        <v>0</v>
      </c>
      <c r="S12" s="16">
        <v>0</v>
      </c>
      <c r="T12" s="16">
        <v>0</v>
      </c>
      <c r="U12" s="16">
        <v>0</v>
      </c>
      <c r="V12" s="16">
        <v>0</v>
      </c>
      <c r="W12" s="16">
        <v>0</v>
      </c>
      <c r="X12" s="16">
        <v>0</v>
      </c>
      <c r="Y12" s="16">
        <v>1331</v>
      </c>
    </row>
    <row r="13" spans="1:25" x14ac:dyDescent="0.2">
      <c r="A13" s="1" t="s">
        <v>84</v>
      </c>
      <c r="B13" s="15" t="s">
        <v>85</v>
      </c>
      <c r="C13" s="16">
        <v>3294</v>
      </c>
      <c r="D13" s="18">
        <v>3.89121564796652E-2</v>
      </c>
      <c r="E13" s="16">
        <v>1268</v>
      </c>
      <c r="F13" s="16">
        <v>694</v>
      </c>
      <c r="G13" s="16">
        <v>766</v>
      </c>
      <c r="H13" s="16">
        <v>387</v>
      </c>
      <c r="I13" s="16">
        <v>160</v>
      </c>
      <c r="J13" s="16">
        <v>12</v>
      </c>
      <c r="K13" s="16">
        <v>7</v>
      </c>
      <c r="L13" s="16">
        <v>0</v>
      </c>
      <c r="M13" s="16">
        <v>2213</v>
      </c>
      <c r="N13" s="16">
        <v>452</v>
      </c>
      <c r="O13" s="16">
        <v>279</v>
      </c>
      <c r="P13" s="16">
        <v>21</v>
      </c>
      <c r="Q13" s="16">
        <v>329</v>
      </c>
      <c r="R13" s="16">
        <v>8</v>
      </c>
      <c r="S13" s="16">
        <v>224</v>
      </c>
      <c r="T13" s="16">
        <v>432</v>
      </c>
      <c r="U13" s="16">
        <v>1211</v>
      </c>
      <c r="V13" s="16">
        <v>591</v>
      </c>
      <c r="W13" s="16">
        <v>300</v>
      </c>
      <c r="X13" s="16">
        <v>130</v>
      </c>
      <c r="Y13" s="16">
        <v>398</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40</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4888</v>
      </c>
      <c r="D5" s="18">
        <v>2.2656496777699299E-2</v>
      </c>
      <c r="E5" s="16">
        <v>658</v>
      </c>
      <c r="F5" s="16">
        <v>1189</v>
      </c>
      <c r="G5" s="16">
        <v>1139</v>
      </c>
      <c r="H5" s="16">
        <v>710</v>
      </c>
      <c r="I5" s="16">
        <v>668</v>
      </c>
      <c r="J5" s="16">
        <v>350</v>
      </c>
      <c r="K5" s="16">
        <v>156</v>
      </c>
      <c r="L5" s="16">
        <v>18</v>
      </c>
      <c r="M5" s="16">
        <v>2220</v>
      </c>
      <c r="N5" s="16">
        <v>1255</v>
      </c>
      <c r="O5" s="16">
        <v>973</v>
      </c>
      <c r="P5" s="16">
        <v>362</v>
      </c>
      <c r="Q5" s="16">
        <v>78</v>
      </c>
      <c r="R5" s="16">
        <v>20</v>
      </c>
      <c r="S5" s="16">
        <v>458</v>
      </c>
      <c r="T5" s="16">
        <v>1049</v>
      </c>
      <c r="U5" s="16">
        <v>1298</v>
      </c>
      <c r="V5" s="16">
        <v>876</v>
      </c>
      <c r="W5" s="16">
        <v>524</v>
      </c>
      <c r="X5" s="16">
        <v>583</v>
      </c>
      <c r="Y5" s="16">
        <v>80</v>
      </c>
    </row>
    <row r="6" spans="1:25" x14ac:dyDescent="0.2">
      <c r="A6" s="1" t="s">
        <v>70</v>
      </c>
      <c r="B6" s="15" t="s">
        <v>71</v>
      </c>
      <c r="C6" s="16">
        <v>8503</v>
      </c>
      <c r="D6" s="18">
        <v>0.149314848209398</v>
      </c>
      <c r="E6" s="16">
        <v>3507</v>
      </c>
      <c r="F6" s="16">
        <v>1403</v>
      </c>
      <c r="G6" s="16">
        <v>1092</v>
      </c>
      <c r="H6" s="16">
        <v>1033</v>
      </c>
      <c r="I6" s="16">
        <v>1028</v>
      </c>
      <c r="J6" s="16">
        <v>355</v>
      </c>
      <c r="K6" s="16">
        <v>81</v>
      </c>
      <c r="L6" s="16">
        <v>4</v>
      </c>
      <c r="M6" s="16">
        <v>2199</v>
      </c>
      <c r="N6" s="16">
        <v>1442</v>
      </c>
      <c r="O6" s="16">
        <v>830</v>
      </c>
      <c r="P6" s="16">
        <v>3956</v>
      </c>
      <c r="Q6" s="16">
        <v>76</v>
      </c>
      <c r="R6" s="16">
        <v>68</v>
      </c>
      <c r="S6" s="16">
        <v>1202</v>
      </c>
      <c r="T6" s="16">
        <v>2117</v>
      </c>
      <c r="U6" s="16">
        <v>2195</v>
      </c>
      <c r="V6" s="16">
        <v>1419</v>
      </c>
      <c r="W6" s="16">
        <v>614</v>
      </c>
      <c r="X6" s="16">
        <v>808</v>
      </c>
      <c r="Y6" s="16">
        <v>80</v>
      </c>
    </row>
    <row r="7" spans="1:25" x14ac:dyDescent="0.2">
      <c r="A7" s="1" t="s">
        <v>72</v>
      </c>
      <c r="B7" s="15" t="s">
        <v>73</v>
      </c>
      <c r="C7" s="16">
        <v>5230</v>
      </c>
      <c r="D7" s="18">
        <v>2.9863600300783701E-2</v>
      </c>
      <c r="E7" s="16">
        <v>541</v>
      </c>
      <c r="F7" s="16">
        <v>914</v>
      </c>
      <c r="G7" s="16">
        <v>1195</v>
      </c>
      <c r="H7" s="16">
        <v>1309</v>
      </c>
      <c r="I7" s="16">
        <v>930</v>
      </c>
      <c r="J7" s="16">
        <v>262</v>
      </c>
      <c r="K7" s="16">
        <v>72</v>
      </c>
      <c r="L7" s="16">
        <v>7</v>
      </c>
      <c r="M7" s="16">
        <v>3344</v>
      </c>
      <c r="N7" s="16">
        <v>613</v>
      </c>
      <c r="O7" s="16">
        <v>367</v>
      </c>
      <c r="P7" s="16">
        <v>176</v>
      </c>
      <c r="Q7" s="16">
        <v>730</v>
      </c>
      <c r="R7" s="16">
        <v>40</v>
      </c>
      <c r="S7" s="16">
        <v>311</v>
      </c>
      <c r="T7" s="16">
        <v>871</v>
      </c>
      <c r="U7" s="16">
        <v>1469</v>
      </c>
      <c r="V7" s="16">
        <v>806</v>
      </c>
      <c r="W7" s="16">
        <v>402</v>
      </c>
      <c r="X7" s="16">
        <v>374</v>
      </c>
      <c r="Y7" s="16">
        <v>957</v>
      </c>
    </row>
    <row r="8" spans="1:25" x14ac:dyDescent="0.2">
      <c r="A8" s="1" t="s">
        <v>74</v>
      </c>
      <c r="B8" s="15" t="s">
        <v>75</v>
      </c>
      <c r="C8" s="16">
        <v>10602</v>
      </c>
      <c r="D8" s="18">
        <v>4.7908289851895602E-2</v>
      </c>
      <c r="E8" s="16">
        <v>3568</v>
      </c>
      <c r="F8" s="16">
        <v>3037</v>
      </c>
      <c r="G8" s="16">
        <v>1928</v>
      </c>
      <c r="H8" s="16">
        <v>1156</v>
      </c>
      <c r="I8" s="16">
        <v>759</v>
      </c>
      <c r="J8" s="16">
        <v>126</v>
      </c>
      <c r="K8" s="16">
        <v>24</v>
      </c>
      <c r="L8" s="16">
        <v>4</v>
      </c>
      <c r="M8" s="16">
        <v>6622</v>
      </c>
      <c r="N8" s="16">
        <v>1571</v>
      </c>
      <c r="O8" s="16">
        <v>1116</v>
      </c>
      <c r="P8" s="16">
        <v>637</v>
      </c>
      <c r="Q8" s="16">
        <v>656</v>
      </c>
      <c r="R8" s="16">
        <v>83</v>
      </c>
      <c r="S8" s="16">
        <v>688</v>
      </c>
      <c r="T8" s="16">
        <v>2005</v>
      </c>
      <c r="U8" s="16">
        <v>4247</v>
      </c>
      <c r="V8" s="16">
        <v>1594</v>
      </c>
      <c r="W8" s="16">
        <v>736</v>
      </c>
      <c r="X8" s="16">
        <v>488</v>
      </c>
      <c r="Y8" s="16">
        <v>761</v>
      </c>
    </row>
    <row r="9" spans="1:25" x14ac:dyDescent="0.2">
      <c r="A9" s="1" t="s">
        <v>76</v>
      </c>
      <c r="B9" s="15" t="s">
        <v>77</v>
      </c>
      <c r="C9" s="16">
        <v>8343</v>
      </c>
      <c r="D9" s="18">
        <v>0.14880523600475601</v>
      </c>
      <c r="E9" s="16">
        <v>1626</v>
      </c>
      <c r="F9" s="16">
        <v>2325</v>
      </c>
      <c r="G9" s="16">
        <v>1791</v>
      </c>
      <c r="H9" s="16">
        <v>1413</v>
      </c>
      <c r="I9" s="16">
        <v>984</v>
      </c>
      <c r="J9" s="16">
        <v>186</v>
      </c>
      <c r="K9" s="16">
        <v>15</v>
      </c>
      <c r="L9" s="16">
        <v>3</v>
      </c>
      <c r="M9" s="16">
        <v>4841</v>
      </c>
      <c r="N9" s="16">
        <v>1809</v>
      </c>
      <c r="O9" s="16">
        <v>998</v>
      </c>
      <c r="P9" s="16">
        <v>683</v>
      </c>
      <c r="Q9" s="16">
        <v>12</v>
      </c>
      <c r="R9" s="16">
        <v>116</v>
      </c>
      <c r="S9" s="16">
        <v>983</v>
      </c>
      <c r="T9" s="16">
        <v>2175</v>
      </c>
      <c r="U9" s="16">
        <v>2731</v>
      </c>
      <c r="V9" s="16">
        <v>1321</v>
      </c>
      <c r="W9" s="16">
        <v>623</v>
      </c>
      <c r="X9" s="16">
        <v>371</v>
      </c>
      <c r="Y9" s="16">
        <v>23</v>
      </c>
    </row>
    <row r="10" spans="1:25" x14ac:dyDescent="0.2">
      <c r="A10" s="1" t="s">
        <v>78</v>
      </c>
      <c r="B10" s="15" t="s">
        <v>79</v>
      </c>
      <c r="C10" s="16">
        <v>1608</v>
      </c>
      <c r="D10" s="18">
        <v>3.7470429111570898E-2</v>
      </c>
      <c r="E10" s="16">
        <v>948</v>
      </c>
      <c r="F10" s="16">
        <v>342</v>
      </c>
      <c r="G10" s="16">
        <v>207</v>
      </c>
      <c r="H10" s="16">
        <v>84</v>
      </c>
      <c r="I10" s="16">
        <v>20</v>
      </c>
      <c r="J10" s="16">
        <v>6</v>
      </c>
      <c r="K10" s="16">
        <v>1</v>
      </c>
      <c r="L10" s="16">
        <v>0</v>
      </c>
      <c r="M10" s="16">
        <v>1287</v>
      </c>
      <c r="N10" s="16">
        <v>252</v>
      </c>
      <c r="O10" s="16">
        <v>46</v>
      </c>
      <c r="P10" s="16">
        <v>17</v>
      </c>
      <c r="Q10" s="16">
        <v>6</v>
      </c>
      <c r="R10" s="16">
        <v>53</v>
      </c>
      <c r="S10" s="16">
        <v>266</v>
      </c>
      <c r="T10" s="16">
        <v>400</v>
      </c>
      <c r="U10" s="16">
        <v>501</v>
      </c>
      <c r="V10" s="16">
        <v>214</v>
      </c>
      <c r="W10" s="16">
        <v>85</v>
      </c>
      <c r="X10" s="16">
        <v>76</v>
      </c>
      <c r="Y10" s="16">
        <v>13</v>
      </c>
    </row>
    <row r="11" spans="1:25" x14ac:dyDescent="0.2">
      <c r="A11" s="1" t="s">
        <v>80</v>
      </c>
      <c r="B11" s="15" t="s">
        <v>81</v>
      </c>
      <c r="C11" s="16">
        <v>9009</v>
      </c>
      <c r="D11" s="18">
        <v>8.47240818405052E-2</v>
      </c>
      <c r="E11" s="16">
        <v>2180</v>
      </c>
      <c r="F11" s="16">
        <v>1608</v>
      </c>
      <c r="G11" s="16">
        <v>2423</v>
      </c>
      <c r="H11" s="16">
        <v>1497</v>
      </c>
      <c r="I11" s="16">
        <v>1057</v>
      </c>
      <c r="J11" s="16">
        <v>199</v>
      </c>
      <c r="K11" s="16">
        <v>44</v>
      </c>
      <c r="L11" s="16">
        <v>1</v>
      </c>
      <c r="M11" s="16">
        <v>5008</v>
      </c>
      <c r="N11" s="16">
        <v>2458</v>
      </c>
      <c r="O11" s="16">
        <v>740</v>
      </c>
      <c r="P11" s="16">
        <v>803</v>
      </c>
      <c r="Q11" s="16">
        <v>0</v>
      </c>
      <c r="R11" s="16">
        <v>0</v>
      </c>
      <c r="S11" s="16">
        <v>0</v>
      </c>
      <c r="T11" s="16">
        <v>0</v>
      </c>
      <c r="U11" s="16">
        <v>0</v>
      </c>
      <c r="V11" s="16">
        <v>0</v>
      </c>
      <c r="W11" s="16">
        <v>0</v>
      </c>
      <c r="X11" s="16">
        <v>0</v>
      </c>
      <c r="Y11" s="16">
        <v>9009</v>
      </c>
    </row>
    <row r="12" spans="1:25" x14ac:dyDescent="0.2">
      <c r="A12" s="1" t="s">
        <v>82</v>
      </c>
      <c r="B12" s="15" t="s">
        <v>83</v>
      </c>
      <c r="C12" s="16">
        <v>1333</v>
      </c>
      <c r="D12" s="18">
        <v>3.30508226388955E-2</v>
      </c>
      <c r="E12" s="16">
        <v>915</v>
      </c>
      <c r="F12" s="16">
        <v>173</v>
      </c>
      <c r="G12" s="16">
        <v>135</v>
      </c>
      <c r="H12" s="16">
        <v>86</v>
      </c>
      <c r="I12" s="16">
        <v>24</v>
      </c>
      <c r="J12" s="16">
        <v>0</v>
      </c>
      <c r="K12" s="16">
        <v>0</v>
      </c>
      <c r="L12" s="16">
        <v>0</v>
      </c>
      <c r="M12" s="16">
        <v>954</v>
      </c>
      <c r="N12" s="16">
        <v>292</v>
      </c>
      <c r="O12" s="16">
        <v>70</v>
      </c>
      <c r="P12" s="16">
        <v>17</v>
      </c>
      <c r="Q12" s="16">
        <v>0</v>
      </c>
      <c r="R12" s="16">
        <v>0</v>
      </c>
      <c r="S12" s="16">
        <v>0</v>
      </c>
      <c r="T12" s="16">
        <v>0</v>
      </c>
      <c r="U12" s="16">
        <v>0</v>
      </c>
      <c r="V12" s="16">
        <v>0</v>
      </c>
      <c r="W12" s="16">
        <v>0</v>
      </c>
      <c r="X12" s="16">
        <v>0</v>
      </c>
      <c r="Y12" s="16">
        <v>1333</v>
      </c>
    </row>
    <row r="13" spans="1:25" x14ac:dyDescent="0.2">
      <c r="A13" s="1" t="s">
        <v>84</v>
      </c>
      <c r="B13" s="15" t="s">
        <v>85</v>
      </c>
      <c r="C13" s="16">
        <v>3338</v>
      </c>
      <c r="D13" s="18">
        <v>3.9431930275993503E-2</v>
      </c>
      <c r="E13" s="16">
        <v>1274</v>
      </c>
      <c r="F13" s="16">
        <v>701</v>
      </c>
      <c r="G13" s="16">
        <v>772</v>
      </c>
      <c r="H13" s="16">
        <v>397</v>
      </c>
      <c r="I13" s="16">
        <v>175</v>
      </c>
      <c r="J13" s="16">
        <v>12</v>
      </c>
      <c r="K13" s="16">
        <v>7</v>
      </c>
      <c r="L13" s="16">
        <v>0</v>
      </c>
      <c r="M13" s="16">
        <v>2250</v>
      </c>
      <c r="N13" s="16">
        <v>451</v>
      </c>
      <c r="O13" s="16">
        <v>280</v>
      </c>
      <c r="P13" s="16">
        <v>21</v>
      </c>
      <c r="Q13" s="16">
        <v>336</v>
      </c>
      <c r="R13" s="16">
        <v>8</v>
      </c>
      <c r="S13" s="16">
        <v>227</v>
      </c>
      <c r="T13" s="16">
        <v>433</v>
      </c>
      <c r="U13" s="16">
        <v>1219</v>
      </c>
      <c r="V13" s="16">
        <v>602</v>
      </c>
      <c r="W13" s="16">
        <v>305</v>
      </c>
      <c r="X13" s="16">
        <v>139</v>
      </c>
      <c r="Y13" s="16">
        <v>405</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41</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4938</v>
      </c>
      <c r="D5" s="18">
        <v>2.2888253086800099E-2</v>
      </c>
      <c r="E5" s="16">
        <v>664</v>
      </c>
      <c r="F5" s="16">
        <v>1195</v>
      </c>
      <c r="G5" s="16">
        <v>1132</v>
      </c>
      <c r="H5" s="16">
        <v>724</v>
      </c>
      <c r="I5" s="16">
        <v>685</v>
      </c>
      <c r="J5" s="16">
        <v>367</v>
      </c>
      <c r="K5" s="16">
        <v>156</v>
      </c>
      <c r="L5" s="16">
        <v>15</v>
      </c>
      <c r="M5" s="16">
        <v>2268</v>
      </c>
      <c r="N5" s="16">
        <v>1260</v>
      </c>
      <c r="O5" s="16">
        <v>973</v>
      </c>
      <c r="P5" s="16">
        <v>370</v>
      </c>
      <c r="Q5" s="16">
        <v>67</v>
      </c>
      <c r="R5" s="16">
        <v>21</v>
      </c>
      <c r="S5" s="16">
        <v>470</v>
      </c>
      <c r="T5" s="16">
        <v>1060</v>
      </c>
      <c r="U5" s="16">
        <v>1320</v>
      </c>
      <c r="V5" s="16">
        <v>888</v>
      </c>
      <c r="W5" s="16">
        <v>530</v>
      </c>
      <c r="X5" s="16">
        <v>579</v>
      </c>
      <c r="Y5" s="16">
        <v>70</v>
      </c>
    </row>
    <row r="6" spans="1:25" x14ac:dyDescent="0.2">
      <c r="A6" s="1" t="s">
        <v>70</v>
      </c>
      <c r="B6" s="15" t="s">
        <v>71</v>
      </c>
      <c r="C6" s="16">
        <v>8563</v>
      </c>
      <c r="D6" s="18">
        <v>0.15036846350900601</v>
      </c>
      <c r="E6" s="16">
        <v>3474</v>
      </c>
      <c r="F6" s="16">
        <v>1416</v>
      </c>
      <c r="G6" s="16">
        <v>1117</v>
      </c>
      <c r="H6" s="16">
        <v>1060</v>
      </c>
      <c r="I6" s="16">
        <v>1042</v>
      </c>
      <c r="J6" s="16">
        <v>368</v>
      </c>
      <c r="K6" s="16">
        <v>82</v>
      </c>
      <c r="L6" s="16">
        <v>4</v>
      </c>
      <c r="M6" s="16">
        <v>2223</v>
      </c>
      <c r="N6" s="16">
        <v>1477</v>
      </c>
      <c r="O6" s="16">
        <v>850</v>
      </c>
      <c r="P6" s="16">
        <v>3942</v>
      </c>
      <c r="Q6" s="16">
        <v>71</v>
      </c>
      <c r="R6" s="16">
        <v>66</v>
      </c>
      <c r="S6" s="16">
        <v>1190</v>
      </c>
      <c r="T6" s="16">
        <v>2130</v>
      </c>
      <c r="U6" s="16">
        <v>2212</v>
      </c>
      <c r="V6" s="16">
        <v>1446</v>
      </c>
      <c r="W6" s="16">
        <v>628</v>
      </c>
      <c r="X6" s="16">
        <v>817</v>
      </c>
      <c r="Y6" s="16">
        <v>74</v>
      </c>
    </row>
    <row r="7" spans="1:25" x14ac:dyDescent="0.2">
      <c r="A7" s="1" t="s">
        <v>72</v>
      </c>
      <c r="B7" s="15" t="s">
        <v>73</v>
      </c>
      <c r="C7" s="16">
        <v>5341</v>
      </c>
      <c r="D7" s="18">
        <v>3.0497416674280301E-2</v>
      </c>
      <c r="E7" s="16">
        <v>532</v>
      </c>
      <c r="F7" s="16">
        <v>921</v>
      </c>
      <c r="G7" s="16">
        <v>1208</v>
      </c>
      <c r="H7" s="16">
        <v>1330</v>
      </c>
      <c r="I7" s="16">
        <v>982</v>
      </c>
      <c r="J7" s="16">
        <v>287</v>
      </c>
      <c r="K7" s="16">
        <v>74</v>
      </c>
      <c r="L7" s="16">
        <v>7</v>
      </c>
      <c r="M7" s="16">
        <v>3385</v>
      </c>
      <c r="N7" s="16">
        <v>622</v>
      </c>
      <c r="O7" s="16">
        <v>370</v>
      </c>
      <c r="P7" s="16">
        <v>184</v>
      </c>
      <c r="Q7" s="16">
        <v>780</v>
      </c>
      <c r="R7" s="16">
        <v>39</v>
      </c>
      <c r="S7" s="16">
        <v>316</v>
      </c>
      <c r="T7" s="16">
        <v>870</v>
      </c>
      <c r="U7" s="16">
        <v>1478</v>
      </c>
      <c r="V7" s="16">
        <v>823</v>
      </c>
      <c r="W7" s="16">
        <v>421</v>
      </c>
      <c r="X7" s="16">
        <v>390</v>
      </c>
      <c r="Y7" s="16">
        <v>1004</v>
      </c>
    </row>
    <row r="8" spans="1:25" x14ac:dyDescent="0.2">
      <c r="A8" s="1" t="s">
        <v>74</v>
      </c>
      <c r="B8" s="15" t="s">
        <v>75</v>
      </c>
      <c r="C8" s="16">
        <v>10700</v>
      </c>
      <c r="D8" s="18">
        <v>4.8351131995404903E-2</v>
      </c>
      <c r="E8" s="16">
        <v>3580</v>
      </c>
      <c r="F8" s="16">
        <v>3058</v>
      </c>
      <c r="G8" s="16">
        <v>1940</v>
      </c>
      <c r="H8" s="16">
        <v>1172</v>
      </c>
      <c r="I8" s="16">
        <v>788</v>
      </c>
      <c r="J8" s="16">
        <v>133</v>
      </c>
      <c r="K8" s="16">
        <v>24</v>
      </c>
      <c r="L8" s="16">
        <v>5</v>
      </c>
      <c r="M8" s="16">
        <v>6673</v>
      </c>
      <c r="N8" s="16">
        <v>1588</v>
      </c>
      <c r="O8" s="16">
        <v>1115</v>
      </c>
      <c r="P8" s="16">
        <v>657</v>
      </c>
      <c r="Q8" s="16">
        <v>667</v>
      </c>
      <c r="R8" s="16">
        <v>83</v>
      </c>
      <c r="S8" s="16">
        <v>704</v>
      </c>
      <c r="T8" s="16">
        <v>2027</v>
      </c>
      <c r="U8" s="16">
        <v>4254</v>
      </c>
      <c r="V8" s="16">
        <v>1604</v>
      </c>
      <c r="W8" s="16">
        <v>749</v>
      </c>
      <c r="X8" s="16">
        <v>505</v>
      </c>
      <c r="Y8" s="16">
        <v>774</v>
      </c>
    </row>
    <row r="9" spans="1:25" x14ac:dyDescent="0.2">
      <c r="A9" s="1" t="s">
        <v>76</v>
      </c>
      <c r="B9" s="15" t="s">
        <v>77</v>
      </c>
      <c r="C9" s="16">
        <v>8462</v>
      </c>
      <c r="D9" s="18">
        <v>0.150927712701935</v>
      </c>
      <c r="E9" s="16">
        <v>1609</v>
      </c>
      <c r="F9" s="16">
        <v>2351</v>
      </c>
      <c r="G9" s="16">
        <v>1824</v>
      </c>
      <c r="H9" s="16">
        <v>1432</v>
      </c>
      <c r="I9" s="16">
        <v>1024</v>
      </c>
      <c r="J9" s="16">
        <v>204</v>
      </c>
      <c r="K9" s="16">
        <v>15</v>
      </c>
      <c r="L9" s="16">
        <v>3</v>
      </c>
      <c r="M9" s="16">
        <v>4906</v>
      </c>
      <c r="N9" s="16">
        <v>1862</v>
      </c>
      <c r="O9" s="16">
        <v>999</v>
      </c>
      <c r="P9" s="16">
        <v>682</v>
      </c>
      <c r="Q9" s="16">
        <v>13</v>
      </c>
      <c r="R9" s="16">
        <v>112</v>
      </c>
      <c r="S9" s="16">
        <v>994</v>
      </c>
      <c r="T9" s="16">
        <v>2212</v>
      </c>
      <c r="U9" s="16">
        <v>2760</v>
      </c>
      <c r="V9" s="16">
        <v>1341</v>
      </c>
      <c r="W9" s="16">
        <v>636</v>
      </c>
      <c r="X9" s="16">
        <v>383</v>
      </c>
      <c r="Y9" s="16">
        <v>24</v>
      </c>
    </row>
    <row r="10" spans="1:25" x14ac:dyDescent="0.2">
      <c r="A10" s="1" t="s">
        <v>78</v>
      </c>
      <c r="B10" s="15" t="s">
        <v>79</v>
      </c>
      <c r="C10" s="16">
        <v>1630</v>
      </c>
      <c r="D10" s="18">
        <v>3.7983084236231701E-2</v>
      </c>
      <c r="E10" s="16">
        <v>955</v>
      </c>
      <c r="F10" s="16">
        <v>345</v>
      </c>
      <c r="G10" s="16">
        <v>210</v>
      </c>
      <c r="H10" s="16">
        <v>93</v>
      </c>
      <c r="I10" s="16">
        <v>20</v>
      </c>
      <c r="J10" s="16">
        <v>6</v>
      </c>
      <c r="K10" s="16">
        <v>1</v>
      </c>
      <c r="L10" s="16">
        <v>0</v>
      </c>
      <c r="M10" s="16">
        <v>1308</v>
      </c>
      <c r="N10" s="16">
        <v>252</v>
      </c>
      <c r="O10" s="16">
        <v>46</v>
      </c>
      <c r="P10" s="16">
        <v>17</v>
      </c>
      <c r="Q10" s="16">
        <v>7</v>
      </c>
      <c r="R10" s="16">
        <v>53</v>
      </c>
      <c r="S10" s="16">
        <v>269</v>
      </c>
      <c r="T10" s="16">
        <v>408</v>
      </c>
      <c r="U10" s="16">
        <v>505</v>
      </c>
      <c r="V10" s="16">
        <v>218</v>
      </c>
      <c r="W10" s="16">
        <v>88</v>
      </c>
      <c r="X10" s="16">
        <v>75</v>
      </c>
      <c r="Y10" s="16">
        <v>14</v>
      </c>
    </row>
    <row r="11" spans="1:25" x14ac:dyDescent="0.2">
      <c r="A11" s="1" t="s">
        <v>80</v>
      </c>
      <c r="B11" s="15" t="s">
        <v>81</v>
      </c>
      <c r="C11" s="16">
        <v>9097</v>
      </c>
      <c r="D11" s="18">
        <v>8.5551667499508904E-2</v>
      </c>
      <c r="E11" s="16">
        <v>2170</v>
      </c>
      <c r="F11" s="16">
        <v>1609</v>
      </c>
      <c r="G11" s="16">
        <v>2420</v>
      </c>
      <c r="H11" s="16">
        <v>1535</v>
      </c>
      <c r="I11" s="16">
        <v>1103</v>
      </c>
      <c r="J11" s="16">
        <v>210</v>
      </c>
      <c r="K11" s="16">
        <v>49</v>
      </c>
      <c r="L11" s="16">
        <v>1</v>
      </c>
      <c r="M11" s="16">
        <v>5077</v>
      </c>
      <c r="N11" s="16">
        <v>2474</v>
      </c>
      <c r="O11" s="16">
        <v>739</v>
      </c>
      <c r="P11" s="16">
        <v>807</v>
      </c>
      <c r="Q11" s="16">
        <v>0</v>
      </c>
      <c r="R11" s="16">
        <v>0</v>
      </c>
      <c r="S11" s="16">
        <v>0</v>
      </c>
      <c r="T11" s="16">
        <v>0</v>
      </c>
      <c r="U11" s="16">
        <v>0</v>
      </c>
      <c r="V11" s="16">
        <v>0</v>
      </c>
      <c r="W11" s="16">
        <v>0</v>
      </c>
      <c r="X11" s="16">
        <v>0</v>
      </c>
      <c r="Y11" s="16">
        <v>9097</v>
      </c>
    </row>
    <row r="12" spans="1:25" x14ac:dyDescent="0.2">
      <c r="A12" s="1" t="s">
        <v>82</v>
      </c>
      <c r="B12" s="15" t="s">
        <v>83</v>
      </c>
      <c r="C12" s="16">
        <v>1335</v>
      </c>
      <c r="D12" s="18">
        <v>3.31004112700116E-2</v>
      </c>
      <c r="E12" s="16">
        <v>910</v>
      </c>
      <c r="F12" s="16">
        <v>174</v>
      </c>
      <c r="G12" s="16">
        <v>138</v>
      </c>
      <c r="H12" s="16">
        <v>88</v>
      </c>
      <c r="I12" s="16">
        <v>25</v>
      </c>
      <c r="J12" s="16">
        <v>0</v>
      </c>
      <c r="K12" s="16">
        <v>0</v>
      </c>
      <c r="L12" s="16">
        <v>0</v>
      </c>
      <c r="M12" s="16">
        <v>957</v>
      </c>
      <c r="N12" s="16">
        <v>291</v>
      </c>
      <c r="O12" s="16">
        <v>70</v>
      </c>
      <c r="P12" s="16">
        <v>17</v>
      </c>
      <c r="Q12" s="16">
        <v>0</v>
      </c>
      <c r="R12" s="16">
        <v>0</v>
      </c>
      <c r="S12" s="16">
        <v>0</v>
      </c>
      <c r="T12" s="16">
        <v>0</v>
      </c>
      <c r="U12" s="16">
        <v>0</v>
      </c>
      <c r="V12" s="16">
        <v>0</v>
      </c>
      <c r="W12" s="16">
        <v>0</v>
      </c>
      <c r="X12" s="16">
        <v>0</v>
      </c>
      <c r="Y12" s="16">
        <v>1335</v>
      </c>
    </row>
    <row r="13" spans="1:25" x14ac:dyDescent="0.2">
      <c r="A13" s="1" t="s">
        <v>84</v>
      </c>
      <c r="B13" s="15" t="s">
        <v>85</v>
      </c>
      <c r="C13" s="16">
        <v>3368</v>
      </c>
      <c r="D13" s="18">
        <v>3.9786321500762702E-2</v>
      </c>
      <c r="E13" s="16">
        <v>1269</v>
      </c>
      <c r="F13" s="16">
        <v>711</v>
      </c>
      <c r="G13" s="16">
        <v>778</v>
      </c>
      <c r="H13" s="16">
        <v>406</v>
      </c>
      <c r="I13" s="16">
        <v>185</v>
      </c>
      <c r="J13" s="16">
        <v>12</v>
      </c>
      <c r="K13" s="16">
        <v>7</v>
      </c>
      <c r="L13" s="16">
        <v>0</v>
      </c>
      <c r="M13" s="16">
        <v>2270</v>
      </c>
      <c r="N13" s="16">
        <v>450</v>
      </c>
      <c r="O13" s="16">
        <v>280</v>
      </c>
      <c r="P13" s="16">
        <v>23</v>
      </c>
      <c r="Q13" s="16">
        <v>345</v>
      </c>
      <c r="R13" s="16">
        <v>8</v>
      </c>
      <c r="S13" s="16">
        <v>226</v>
      </c>
      <c r="T13" s="16">
        <v>439</v>
      </c>
      <c r="U13" s="16">
        <v>1217</v>
      </c>
      <c r="V13" s="16">
        <v>613</v>
      </c>
      <c r="W13" s="16">
        <v>311</v>
      </c>
      <c r="X13" s="16">
        <v>140</v>
      </c>
      <c r="Y13" s="16">
        <v>414</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42</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4950</v>
      </c>
      <c r="D5" s="18">
        <v>2.29438746009843E-2</v>
      </c>
      <c r="E5" s="16">
        <v>666</v>
      </c>
      <c r="F5" s="16">
        <v>1197</v>
      </c>
      <c r="G5" s="16">
        <v>1140</v>
      </c>
      <c r="H5" s="16">
        <v>713</v>
      </c>
      <c r="I5" s="16">
        <v>691</v>
      </c>
      <c r="J5" s="16">
        <v>371</v>
      </c>
      <c r="K5" s="16">
        <v>157</v>
      </c>
      <c r="L5" s="16">
        <v>15</v>
      </c>
      <c r="M5" s="16">
        <v>2276</v>
      </c>
      <c r="N5" s="16">
        <v>1261</v>
      </c>
      <c r="O5" s="16">
        <v>970</v>
      </c>
      <c r="P5" s="16">
        <v>378</v>
      </c>
      <c r="Q5" s="16">
        <v>65</v>
      </c>
      <c r="R5" s="16">
        <v>23</v>
      </c>
      <c r="S5" s="16">
        <v>481</v>
      </c>
      <c r="T5" s="16">
        <v>1064</v>
      </c>
      <c r="U5" s="16">
        <v>1319</v>
      </c>
      <c r="V5" s="16">
        <v>889</v>
      </c>
      <c r="W5" s="16">
        <v>531</v>
      </c>
      <c r="X5" s="16">
        <v>575</v>
      </c>
      <c r="Y5" s="16">
        <v>68</v>
      </c>
    </row>
    <row r="6" spans="1:25" x14ac:dyDescent="0.2">
      <c r="A6" s="1" t="s">
        <v>70</v>
      </c>
      <c r="B6" s="15" t="s">
        <v>71</v>
      </c>
      <c r="C6" s="16">
        <v>8543</v>
      </c>
      <c r="D6" s="18">
        <v>0.15001725840913599</v>
      </c>
      <c r="E6" s="16">
        <v>3441</v>
      </c>
      <c r="F6" s="16">
        <v>1414</v>
      </c>
      <c r="G6" s="16">
        <v>1113</v>
      </c>
      <c r="H6" s="16">
        <v>1062</v>
      </c>
      <c r="I6" s="16">
        <v>1051</v>
      </c>
      <c r="J6" s="16">
        <v>373</v>
      </c>
      <c r="K6" s="16">
        <v>85</v>
      </c>
      <c r="L6" s="16">
        <v>4</v>
      </c>
      <c r="M6" s="16">
        <v>2236</v>
      </c>
      <c r="N6" s="16">
        <v>1474</v>
      </c>
      <c r="O6" s="16">
        <v>851</v>
      </c>
      <c r="P6" s="16">
        <v>3913</v>
      </c>
      <c r="Q6" s="16">
        <v>69</v>
      </c>
      <c r="R6" s="16">
        <v>68</v>
      </c>
      <c r="S6" s="16">
        <v>1161</v>
      </c>
      <c r="T6" s="16">
        <v>2131</v>
      </c>
      <c r="U6" s="16">
        <v>2213</v>
      </c>
      <c r="V6" s="16">
        <v>1451</v>
      </c>
      <c r="W6" s="16">
        <v>631</v>
      </c>
      <c r="X6" s="16">
        <v>818</v>
      </c>
      <c r="Y6" s="16">
        <v>70</v>
      </c>
    </row>
    <row r="7" spans="1:25" x14ac:dyDescent="0.2">
      <c r="A7" s="1" t="s">
        <v>72</v>
      </c>
      <c r="B7" s="15" t="s">
        <v>73</v>
      </c>
      <c r="C7" s="16">
        <v>5408</v>
      </c>
      <c r="D7" s="18">
        <v>3.0879990521345799E-2</v>
      </c>
      <c r="E7" s="16">
        <v>522</v>
      </c>
      <c r="F7" s="16">
        <v>931</v>
      </c>
      <c r="G7" s="16">
        <v>1210</v>
      </c>
      <c r="H7" s="16">
        <v>1350</v>
      </c>
      <c r="I7" s="16">
        <v>1018</v>
      </c>
      <c r="J7" s="16">
        <v>295</v>
      </c>
      <c r="K7" s="16">
        <v>75</v>
      </c>
      <c r="L7" s="16">
        <v>7</v>
      </c>
      <c r="M7" s="16">
        <v>3409</v>
      </c>
      <c r="N7" s="16">
        <v>620</v>
      </c>
      <c r="O7" s="16">
        <v>370</v>
      </c>
      <c r="P7" s="16">
        <v>183</v>
      </c>
      <c r="Q7" s="16">
        <v>826</v>
      </c>
      <c r="R7" s="16">
        <v>39</v>
      </c>
      <c r="S7" s="16">
        <v>318</v>
      </c>
      <c r="T7" s="16">
        <v>869</v>
      </c>
      <c r="U7" s="16">
        <v>1474</v>
      </c>
      <c r="V7" s="16">
        <v>831</v>
      </c>
      <c r="W7" s="16">
        <v>432</v>
      </c>
      <c r="X7" s="16">
        <v>397</v>
      </c>
      <c r="Y7" s="16">
        <v>1048</v>
      </c>
    </row>
    <row r="8" spans="1:25" x14ac:dyDescent="0.2">
      <c r="A8" s="1" t="s">
        <v>74</v>
      </c>
      <c r="B8" s="15" t="s">
        <v>75</v>
      </c>
      <c r="C8" s="16">
        <v>10815</v>
      </c>
      <c r="D8" s="18">
        <v>4.8870793694421003E-2</v>
      </c>
      <c r="E8" s="16">
        <v>3580</v>
      </c>
      <c r="F8" s="16">
        <v>3070</v>
      </c>
      <c r="G8" s="16">
        <v>1961</v>
      </c>
      <c r="H8" s="16">
        <v>1203</v>
      </c>
      <c r="I8" s="16">
        <v>831</v>
      </c>
      <c r="J8" s="16">
        <v>140</v>
      </c>
      <c r="K8" s="16">
        <v>25</v>
      </c>
      <c r="L8" s="16">
        <v>5</v>
      </c>
      <c r="M8" s="16">
        <v>6754</v>
      </c>
      <c r="N8" s="16">
        <v>1609</v>
      </c>
      <c r="O8" s="16">
        <v>1114</v>
      </c>
      <c r="P8" s="16">
        <v>654</v>
      </c>
      <c r="Q8" s="16">
        <v>684</v>
      </c>
      <c r="R8" s="16">
        <v>81</v>
      </c>
      <c r="S8" s="16">
        <v>715</v>
      </c>
      <c r="T8" s="16">
        <v>2028</v>
      </c>
      <c r="U8" s="16">
        <v>4259</v>
      </c>
      <c r="V8" s="16">
        <v>1635</v>
      </c>
      <c r="W8" s="16">
        <v>777</v>
      </c>
      <c r="X8" s="16">
        <v>528</v>
      </c>
      <c r="Y8" s="16">
        <v>792</v>
      </c>
    </row>
    <row r="9" spans="1:25" x14ac:dyDescent="0.2">
      <c r="A9" s="1" t="s">
        <v>76</v>
      </c>
      <c r="B9" s="15" t="s">
        <v>77</v>
      </c>
      <c r="C9" s="16">
        <v>8572</v>
      </c>
      <c r="D9" s="18">
        <v>0.152889665951429</v>
      </c>
      <c r="E9" s="16">
        <v>1599</v>
      </c>
      <c r="F9" s="16">
        <v>2368</v>
      </c>
      <c r="G9" s="16">
        <v>1844</v>
      </c>
      <c r="H9" s="16">
        <v>1466</v>
      </c>
      <c r="I9" s="16">
        <v>1061</v>
      </c>
      <c r="J9" s="16">
        <v>214</v>
      </c>
      <c r="K9" s="16">
        <v>17</v>
      </c>
      <c r="L9" s="16">
        <v>3</v>
      </c>
      <c r="M9" s="16">
        <v>4968</v>
      </c>
      <c r="N9" s="16">
        <v>1895</v>
      </c>
      <c r="O9" s="16">
        <v>1018</v>
      </c>
      <c r="P9" s="16">
        <v>680</v>
      </c>
      <c r="Q9" s="16">
        <v>11</v>
      </c>
      <c r="R9" s="16">
        <v>114</v>
      </c>
      <c r="S9" s="16">
        <v>1006</v>
      </c>
      <c r="T9" s="16">
        <v>2250</v>
      </c>
      <c r="U9" s="16">
        <v>2782</v>
      </c>
      <c r="V9" s="16">
        <v>1362</v>
      </c>
      <c r="W9" s="16">
        <v>647</v>
      </c>
      <c r="X9" s="16">
        <v>391</v>
      </c>
      <c r="Y9" s="16">
        <v>20</v>
      </c>
    </row>
    <row r="10" spans="1:25" x14ac:dyDescent="0.2">
      <c r="A10" s="1" t="s">
        <v>78</v>
      </c>
      <c r="B10" s="15" t="s">
        <v>79</v>
      </c>
      <c r="C10" s="16">
        <v>1649</v>
      </c>
      <c r="D10" s="18">
        <v>3.8425831843893303E-2</v>
      </c>
      <c r="E10" s="16">
        <v>952</v>
      </c>
      <c r="F10" s="16">
        <v>347</v>
      </c>
      <c r="G10" s="16">
        <v>222</v>
      </c>
      <c r="H10" s="16">
        <v>97</v>
      </c>
      <c r="I10" s="16">
        <v>24</v>
      </c>
      <c r="J10" s="16">
        <v>6</v>
      </c>
      <c r="K10" s="16">
        <v>1</v>
      </c>
      <c r="L10" s="16">
        <v>0</v>
      </c>
      <c r="M10" s="16">
        <v>1327</v>
      </c>
      <c r="N10" s="16">
        <v>254</v>
      </c>
      <c r="O10" s="16">
        <v>46</v>
      </c>
      <c r="P10" s="16">
        <v>15</v>
      </c>
      <c r="Q10" s="16">
        <v>7</v>
      </c>
      <c r="R10" s="16">
        <v>53</v>
      </c>
      <c r="S10" s="16">
        <v>269</v>
      </c>
      <c r="T10" s="16">
        <v>408</v>
      </c>
      <c r="U10" s="16">
        <v>513</v>
      </c>
      <c r="V10" s="16">
        <v>229</v>
      </c>
      <c r="W10" s="16">
        <v>87</v>
      </c>
      <c r="X10" s="16">
        <v>76</v>
      </c>
      <c r="Y10" s="16">
        <v>14</v>
      </c>
    </row>
    <row r="11" spans="1:25" x14ac:dyDescent="0.2">
      <c r="A11" s="1" t="s">
        <v>80</v>
      </c>
      <c r="B11" s="15" t="s">
        <v>81</v>
      </c>
      <c r="C11" s="16">
        <v>9202</v>
      </c>
      <c r="D11" s="18">
        <v>8.6539127660820198E-2</v>
      </c>
      <c r="E11" s="16">
        <v>2158</v>
      </c>
      <c r="F11" s="16">
        <v>1608</v>
      </c>
      <c r="G11" s="16">
        <v>2443</v>
      </c>
      <c r="H11" s="16">
        <v>1586</v>
      </c>
      <c r="I11" s="16">
        <v>1138</v>
      </c>
      <c r="J11" s="16">
        <v>215</v>
      </c>
      <c r="K11" s="16">
        <v>53</v>
      </c>
      <c r="L11" s="16">
        <v>1</v>
      </c>
      <c r="M11" s="16">
        <v>5121</v>
      </c>
      <c r="N11" s="16">
        <v>2508</v>
      </c>
      <c r="O11" s="16">
        <v>736</v>
      </c>
      <c r="P11" s="16">
        <v>837</v>
      </c>
      <c r="Q11" s="16">
        <v>0</v>
      </c>
      <c r="R11" s="16">
        <v>0</v>
      </c>
      <c r="S11" s="16">
        <v>0</v>
      </c>
      <c r="T11" s="16">
        <v>0</v>
      </c>
      <c r="U11" s="16">
        <v>2</v>
      </c>
      <c r="V11" s="16">
        <v>3</v>
      </c>
      <c r="W11" s="16">
        <v>10</v>
      </c>
      <c r="X11" s="16">
        <v>5</v>
      </c>
      <c r="Y11" s="16">
        <v>9182</v>
      </c>
    </row>
    <row r="12" spans="1:25" x14ac:dyDescent="0.2">
      <c r="A12" s="1" t="s">
        <v>82</v>
      </c>
      <c r="B12" s="15" t="s">
        <v>83</v>
      </c>
      <c r="C12" s="16">
        <v>1347</v>
      </c>
      <c r="D12" s="18">
        <v>3.3397943056708297E-2</v>
      </c>
      <c r="E12" s="16">
        <v>914</v>
      </c>
      <c r="F12" s="16">
        <v>176</v>
      </c>
      <c r="G12" s="16">
        <v>140</v>
      </c>
      <c r="H12" s="16">
        <v>90</v>
      </c>
      <c r="I12" s="16">
        <v>27</v>
      </c>
      <c r="J12" s="16">
        <v>0</v>
      </c>
      <c r="K12" s="16">
        <v>0</v>
      </c>
      <c r="L12" s="16">
        <v>0</v>
      </c>
      <c r="M12" s="16">
        <v>967</v>
      </c>
      <c r="N12" s="16">
        <v>292</v>
      </c>
      <c r="O12" s="16">
        <v>71</v>
      </c>
      <c r="P12" s="16">
        <v>17</v>
      </c>
      <c r="Q12" s="16">
        <v>0</v>
      </c>
      <c r="R12" s="16">
        <v>0</v>
      </c>
      <c r="S12" s="16">
        <v>0</v>
      </c>
      <c r="T12" s="16">
        <v>0</v>
      </c>
      <c r="U12" s="16">
        <v>1</v>
      </c>
      <c r="V12" s="16">
        <v>0</v>
      </c>
      <c r="W12" s="16">
        <v>0</v>
      </c>
      <c r="X12" s="16">
        <v>2</v>
      </c>
      <c r="Y12" s="16">
        <v>1344</v>
      </c>
    </row>
    <row r="13" spans="1:25" x14ac:dyDescent="0.2">
      <c r="A13" s="1" t="s">
        <v>84</v>
      </c>
      <c r="B13" s="15" t="s">
        <v>85</v>
      </c>
      <c r="C13" s="16">
        <v>3397</v>
      </c>
      <c r="D13" s="18">
        <v>4.0128899684706301E-2</v>
      </c>
      <c r="E13" s="16">
        <v>1264</v>
      </c>
      <c r="F13" s="16">
        <v>708</v>
      </c>
      <c r="G13" s="16">
        <v>786</v>
      </c>
      <c r="H13" s="16">
        <v>416</v>
      </c>
      <c r="I13" s="16">
        <v>203</v>
      </c>
      <c r="J13" s="16">
        <v>13</v>
      </c>
      <c r="K13" s="16">
        <v>7</v>
      </c>
      <c r="L13" s="16">
        <v>0</v>
      </c>
      <c r="M13" s="16">
        <v>2298</v>
      </c>
      <c r="N13" s="16">
        <v>458</v>
      </c>
      <c r="O13" s="16">
        <v>279</v>
      </c>
      <c r="P13" s="16">
        <v>23</v>
      </c>
      <c r="Q13" s="16">
        <v>339</v>
      </c>
      <c r="R13" s="16">
        <v>8</v>
      </c>
      <c r="S13" s="16">
        <v>227</v>
      </c>
      <c r="T13" s="16">
        <v>447</v>
      </c>
      <c r="U13" s="16">
        <v>1222</v>
      </c>
      <c r="V13" s="16">
        <v>617</v>
      </c>
      <c r="W13" s="16">
        <v>316</v>
      </c>
      <c r="X13" s="16">
        <v>152</v>
      </c>
      <c r="Y13" s="16">
        <v>408</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43</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5007</v>
      </c>
      <c r="D5" s="18">
        <v>2.3208076793359299E-2</v>
      </c>
      <c r="E5" s="16">
        <v>664</v>
      </c>
      <c r="F5" s="16">
        <v>1195</v>
      </c>
      <c r="G5" s="16">
        <v>1148</v>
      </c>
      <c r="H5" s="16">
        <v>719</v>
      </c>
      <c r="I5" s="16">
        <v>713</v>
      </c>
      <c r="J5" s="16">
        <v>387</v>
      </c>
      <c r="K5" s="16">
        <v>167</v>
      </c>
      <c r="L5" s="16">
        <v>14</v>
      </c>
      <c r="M5" s="16">
        <v>2323</v>
      </c>
      <c r="N5" s="16">
        <v>1264</v>
      </c>
      <c r="O5" s="16">
        <v>971</v>
      </c>
      <c r="P5" s="16">
        <v>384</v>
      </c>
      <c r="Q5" s="16">
        <v>65</v>
      </c>
      <c r="R5" s="16">
        <v>22</v>
      </c>
      <c r="S5" s="16">
        <v>488</v>
      </c>
      <c r="T5" s="16">
        <v>1061</v>
      </c>
      <c r="U5" s="16">
        <v>1326</v>
      </c>
      <c r="V5" s="16">
        <v>916</v>
      </c>
      <c r="W5" s="16">
        <v>546</v>
      </c>
      <c r="X5" s="16">
        <v>579</v>
      </c>
      <c r="Y5" s="16">
        <v>69</v>
      </c>
    </row>
    <row r="6" spans="1:25" x14ac:dyDescent="0.2">
      <c r="A6" s="1" t="s">
        <v>70</v>
      </c>
      <c r="B6" s="15" t="s">
        <v>71</v>
      </c>
      <c r="C6" s="16">
        <v>8562</v>
      </c>
      <c r="D6" s="18">
        <v>0.15035090325401201</v>
      </c>
      <c r="E6" s="16">
        <v>3437</v>
      </c>
      <c r="F6" s="16">
        <v>1405</v>
      </c>
      <c r="G6" s="16">
        <v>1115</v>
      </c>
      <c r="H6" s="16">
        <v>1064</v>
      </c>
      <c r="I6" s="16">
        <v>1065</v>
      </c>
      <c r="J6" s="16">
        <v>381</v>
      </c>
      <c r="K6" s="16">
        <v>91</v>
      </c>
      <c r="L6" s="16">
        <v>4</v>
      </c>
      <c r="M6" s="16">
        <v>2257</v>
      </c>
      <c r="N6" s="16">
        <v>1484</v>
      </c>
      <c r="O6" s="16">
        <v>849</v>
      </c>
      <c r="P6" s="16">
        <v>3910</v>
      </c>
      <c r="Q6" s="16">
        <v>62</v>
      </c>
      <c r="R6" s="16">
        <v>67</v>
      </c>
      <c r="S6" s="16">
        <v>1170</v>
      </c>
      <c r="T6" s="16">
        <v>2124</v>
      </c>
      <c r="U6" s="16">
        <v>2225</v>
      </c>
      <c r="V6" s="16">
        <v>1450</v>
      </c>
      <c r="W6" s="16">
        <v>635</v>
      </c>
      <c r="X6" s="16">
        <v>827</v>
      </c>
      <c r="Y6" s="16">
        <v>64</v>
      </c>
    </row>
    <row r="7" spans="1:25" x14ac:dyDescent="0.2">
      <c r="A7" s="1" t="s">
        <v>72</v>
      </c>
      <c r="B7" s="15" t="s">
        <v>73</v>
      </c>
      <c r="C7" s="16">
        <v>5497</v>
      </c>
      <c r="D7" s="18">
        <v>3.1388185631626798E-2</v>
      </c>
      <c r="E7" s="16">
        <v>530</v>
      </c>
      <c r="F7" s="16">
        <v>936</v>
      </c>
      <c r="G7" s="16">
        <v>1220</v>
      </c>
      <c r="H7" s="16">
        <v>1367</v>
      </c>
      <c r="I7" s="16">
        <v>1046</v>
      </c>
      <c r="J7" s="16">
        <v>310</v>
      </c>
      <c r="K7" s="16">
        <v>81</v>
      </c>
      <c r="L7" s="16">
        <v>7</v>
      </c>
      <c r="M7" s="16">
        <v>3441</v>
      </c>
      <c r="N7" s="16">
        <v>624</v>
      </c>
      <c r="O7" s="16">
        <v>370</v>
      </c>
      <c r="P7" s="16">
        <v>184</v>
      </c>
      <c r="Q7" s="16">
        <v>878</v>
      </c>
      <c r="R7" s="16">
        <v>39</v>
      </c>
      <c r="S7" s="16">
        <v>322</v>
      </c>
      <c r="T7" s="16">
        <v>860</v>
      </c>
      <c r="U7" s="16">
        <v>1481</v>
      </c>
      <c r="V7" s="16">
        <v>837</v>
      </c>
      <c r="W7" s="16">
        <v>446</v>
      </c>
      <c r="X7" s="16">
        <v>410</v>
      </c>
      <c r="Y7" s="16">
        <v>1102</v>
      </c>
    </row>
    <row r="8" spans="1:25" x14ac:dyDescent="0.2">
      <c r="A8" s="1" t="s">
        <v>74</v>
      </c>
      <c r="B8" s="15" t="s">
        <v>75</v>
      </c>
      <c r="C8" s="16">
        <v>10872</v>
      </c>
      <c r="D8" s="18">
        <v>4.91283651452376E-2</v>
      </c>
      <c r="E8" s="16">
        <v>3569</v>
      </c>
      <c r="F8" s="16">
        <v>3067</v>
      </c>
      <c r="G8" s="16">
        <v>1968</v>
      </c>
      <c r="H8" s="16">
        <v>1227</v>
      </c>
      <c r="I8" s="16">
        <v>867</v>
      </c>
      <c r="J8" s="16">
        <v>144</v>
      </c>
      <c r="K8" s="16">
        <v>25</v>
      </c>
      <c r="L8" s="16">
        <v>5</v>
      </c>
      <c r="M8" s="16">
        <v>6805</v>
      </c>
      <c r="N8" s="16">
        <v>1612</v>
      </c>
      <c r="O8" s="16">
        <v>1114</v>
      </c>
      <c r="P8" s="16">
        <v>663</v>
      </c>
      <c r="Q8" s="16">
        <v>678</v>
      </c>
      <c r="R8" s="16">
        <v>81</v>
      </c>
      <c r="S8" s="16">
        <v>719</v>
      </c>
      <c r="T8" s="16">
        <v>2041</v>
      </c>
      <c r="U8" s="16">
        <v>4260</v>
      </c>
      <c r="V8" s="16">
        <v>1648</v>
      </c>
      <c r="W8" s="16">
        <v>801</v>
      </c>
      <c r="X8" s="16">
        <v>535</v>
      </c>
      <c r="Y8" s="16">
        <v>787</v>
      </c>
    </row>
    <row r="9" spans="1:25" x14ac:dyDescent="0.2">
      <c r="A9" s="1" t="s">
        <v>76</v>
      </c>
      <c r="B9" s="15" t="s">
        <v>77</v>
      </c>
      <c r="C9" s="16">
        <v>8656</v>
      </c>
      <c r="D9" s="18">
        <v>0.15438788479649601</v>
      </c>
      <c r="E9" s="16">
        <v>1577</v>
      </c>
      <c r="F9" s="16">
        <v>2383</v>
      </c>
      <c r="G9" s="16">
        <v>1871</v>
      </c>
      <c r="H9" s="16">
        <v>1495</v>
      </c>
      <c r="I9" s="16">
        <v>1088</v>
      </c>
      <c r="J9" s="16">
        <v>221</v>
      </c>
      <c r="K9" s="16">
        <v>18</v>
      </c>
      <c r="L9" s="16">
        <v>3</v>
      </c>
      <c r="M9" s="16">
        <v>5025</v>
      </c>
      <c r="N9" s="16">
        <v>1920</v>
      </c>
      <c r="O9" s="16">
        <v>1029</v>
      </c>
      <c r="P9" s="16">
        <v>671</v>
      </c>
      <c r="Q9" s="16">
        <v>11</v>
      </c>
      <c r="R9" s="16">
        <v>100</v>
      </c>
      <c r="S9" s="16">
        <v>1019</v>
      </c>
      <c r="T9" s="16">
        <v>2276</v>
      </c>
      <c r="U9" s="16">
        <v>2811</v>
      </c>
      <c r="V9" s="16">
        <v>1381</v>
      </c>
      <c r="W9" s="16">
        <v>660</v>
      </c>
      <c r="X9" s="16">
        <v>394</v>
      </c>
      <c r="Y9" s="16">
        <v>15</v>
      </c>
    </row>
    <row r="10" spans="1:25" x14ac:dyDescent="0.2">
      <c r="A10" s="1" t="s">
        <v>78</v>
      </c>
      <c r="B10" s="15" t="s">
        <v>79</v>
      </c>
      <c r="C10" s="16">
        <v>1657</v>
      </c>
      <c r="D10" s="18">
        <v>3.86122518892245E-2</v>
      </c>
      <c r="E10" s="16">
        <v>956</v>
      </c>
      <c r="F10" s="16">
        <v>346</v>
      </c>
      <c r="G10" s="16">
        <v>224</v>
      </c>
      <c r="H10" s="16">
        <v>99</v>
      </c>
      <c r="I10" s="16">
        <v>25</v>
      </c>
      <c r="J10" s="16">
        <v>6</v>
      </c>
      <c r="K10" s="16">
        <v>1</v>
      </c>
      <c r="L10" s="16">
        <v>0</v>
      </c>
      <c r="M10" s="16">
        <v>1336</v>
      </c>
      <c r="N10" s="16">
        <v>253</v>
      </c>
      <c r="O10" s="16">
        <v>46</v>
      </c>
      <c r="P10" s="16">
        <v>15</v>
      </c>
      <c r="Q10" s="16">
        <v>7</v>
      </c>
      <c r="R10" s="16">
        <v>54</v>
      </c>
      <c r="S10" s="16">
        <v>272</v>
      </c>
      <c r="T10" s="16">
        <v>405</v>
      </c>
      <c r="U10" s="16">
        <v>517</v>
      </c>
      <c r="V10" s="16">
        <v>232</v>
      </c>
      <c r="W10" s="16">
        <v>87</v>
      </c>
      <c r="X10" s="16">
        <v>76</v>
      </c>
      <c r="Y10" s="16">
        <v>14</v>
      </c>
    </row>
    <row r="11" spans="1:25" x14ac:dyDescent="0.2">
      <c r="A11" s="1" t="s">
        <v>80</v>
      </c>
      <c r="B11" s="15" t="s">
        <v>81</v>
      </c>
      <c r="C11" s="16">
        <v>9294</v>
      </c>
      <c r="D11" s="18">
        <v>8.7404330849778597E-2</v>
      </c>
      <c r="E11" s="16">
        <v>2131</v>
      </c>
      <c r="F11" s="16">
        <v>1611</v>
      </c>
      <c r="G11" s="16">
        <v>2490</v>
      </c>
      <c r="H11" s="16">
        <v>1607</v>
      </c>
      <c r="I11" s="16">
        <v>1175</v>
      </c>
      <c r="J11" s="16">
        <v>222</v>
      </c>
      <c r="K11" s="16">
        <v>57</v>
      </c>
      <c r="L11" s="16">
        <v>1</v>
      </c>
      <c r="M11" s="16">
        <v>5154</v>
      </c>
      <c r="N11" s="16">
        <v>2535</v>
      </c>
      <c r="O11" s="16">
        <v>740</v>
      </c>
      <c r="P11" s="16">
        <v>865</v>
      </c>
      <c r="Q11" s="16">
        <v>0</v>
      </c>
      <c r="R11" s="16">
        <v>1</v>
      </c>
      <c r="S11" s="16">
        <v>1</v>
      </c>
      <c r="T11" s="16">
        <v>3</v>
      </c>
      <c r="U11" s="16">
        <v>4</v>
      </c>
      <c r="V11" s="16">
        <v>11</v>
      </c>
      <c r="W11" s="16">
        <v>23</v>
      </c>
      <c r="X11" s="16">
        <v>9</v>
      </c>
      <c r="Y11" s="16">
        <v>9242</v>
      </c>
    </row>
    <row r="12" spans="1:25" x14ac:dyDescent="0.2">
      <c r="A12" s="1" t="s">
        <v>82</v>
      </c>
      <c r="B12" s="15" t="s">
        <v>83</v>
      </c>
      <c r="C12" s="16">
        <v>1382</v>
      </c>
      <c r="D12" s="18">
        <v>3.4265744101240503E-2</v>
      </c>
      <c r="E12" s="16">
        <v>933</v>
      </c>
      <c r="F12" s="16">
        <v>183</v>
      </c>
      <c r="G12" s="16">
        <v>141</v>
      </c>
      <c r="H12" s="16">
        <v>95</v>
      </c>
      <c r="I12" s="16">
        <v>30</v>
      </c>
      <c r="J12" s="16">
        <v>0</v>
      </c>
      <c r="K12" s="16">
        <v>0</v>
      </c>
      <c r="L12" s="16">
        <v>0</v>
      </c>
      <c r="M12" s="16">
        <v>1001</v>
      </c>
      <c r="N12" s="16">
        <v>293</v>
      </c>
      <c r="O12" s="16">
        <v>69</v>
      </c>
      <c r="P12" s="16">
        <v>19</v>
      </c>
      <c r="Q12" s="16">
        <v>0</v>
      </c>
      <c r="R12" s="16">
        <v>0</v>
      </c>
      <c r="S12" s="16">
        <v>0</v>
      </c>
      <c r="T12" s="16">
        <v>0</v>
      </c>
      <c r="U12" s="16">
        <v>3</v>
      </c>
      <c r="V12" s="16">
        <v>2</v>
      </c>
      <c r="W12" s="16">
        <v>2</v>
      </c>
      <c r="X12" s="16">
        <v>2</v>
      </c>
      <c r="Y12" s="16">
        <v>1373</v>
      </c>
    </row>
    <row r="13" spans="1:25" x14ac:dyDescent="0.2">
      <c r="A13" s="1" t="s">
        <v>84</v>
      </c>
      <c r="B13" s="15" t="s">
        <v>85</v>
      </c>
      <c r="C13" s="16">
        <v>3420</v>
      </c>
      <c r="D13" s="18">
        <v>4.0400599623696097E-2</v>
      </c>
      <c r="E13" s="16">
        <v>1266</v>
      </c>
      <c r="F13" s="16">
        <v>701</v>
      </c>
      <c r="G13" s="16">
        <v>793</v>
      </c>
      <c r="H13" s="16">
        <v>423</v>
      </c>
      <c r="I13" s="16">
        <v>218</v>
      </c>
      <c r="J13" s="16">
        <v>12</v>
      </c>
      <c r="K13" s="16">
        <v>7</v>
      </c>
      <c r="L13" s="16">
        <v>0</v>
      </c>
      <c r="M13" s="16">
        <v>2310</v>
      </c>
      <c r="N13" s="16">
        <v>463</v>
      </c>
      <c r="O13" s="16">
        <v>280</v>
      </c>
      <c r="P13" s="16">
        <v>31</v>
      </c>
      <c r="Q13" s="16">
        <v>336</v>
      </c>
      <c r="R13" s="16">
        <v>8</v>
      </c>
      <c r="S13" s="16">
        <v>229</v>
      </c>
      <c r="T13" s="16">
        <v>454</v>
      </c>
      <c r="U13" s="16">
        <v>1228</v>
      </c>
      <c r="V13" s="16">
        <v>620</v>
      </c>
      <c r="W13" s="16">
        <v>319</v>
      </c>
      <c r="X13" s="16">
        <v>156</v>
      </c>
      <c r="Y13" s="16">
        <v>406</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4"/>
  <sheetViews>
    <sheetView workbookViewId="0"/>
  </sheetViews>
  <sheetFormatPr defaultColWidth="11.5546875" defaultRowHeight="15" x14ac:dyDescent="0.2"/>
  <cols>
    <col min="1" max="1" width="43.6640625" customWidth="1"/>
    <col min="2" max="13" width="10.6640625" customWidth="1"/>
    <col min="14" max="14" width="13.6640625" customWidth="1"/>
    <col min="15" max="25" width="10.6640625" customWidth="1"/>
  </cols>
  <sheetData>
    <row r="1" spans="1:25" ht="20.25" x14ac:dyDescent="0.3">
      <c r="A1" s="20" t="s">
        <v>44</v>
      </c>
    </row>
    <row r="2" spans="1:25" x14ac:dyDescent="0.2">
      <c r="A2" t="s">
        <v>35</v>
      </c>
    </row>
    <row r="3" spans="1:25" x14ac:dyDescent="0.2">
      <c r="A3" s="11" t="str">
        <f>HYPERLINK("#'Table of contents'!A1", "Back to contents")</f>
        <v>Back to contents</v>
      </c>
    </row>
    <row r="4" spans="1:25" ht="63" x14ac:dyDescent="0.2">
      <c r="A4" s="13" t="s">
        <v>56</v>
      </c>
      <c r="B4" s="13" t="s">
        <v>57</v>
      </c>
      <c r="C4" s="14" t="s">
        <v>58</v>
      </c>
      <c r="D4" s="14" t="s">
        <v>59</v>
      </c>
      <c r="E4" s="14" t="s">
        <v>60</v>
      </c>
      <c r="F4" s="14" t="s">
        <v>61</v>
      </c>
      <c r="G4" s="14" t="s">
        <v>62</v>
      </c>
      <c r="H4" s="14" t="s">
        <v>63</v>
      </c>
      <c r="I4" s="14" t="s">
        <v>64</v>
      </c>
      <c r="J4" s="14" t="s">
        <v>65</v>
      </c>
      <c r="K4" s="14" t="s">
        <v>66</v>
      </c>
      <c r="L4" s="14" t="s">
        <v>67</v>
      </c>
      <c r="M4" s="14" t="s">
        <v>86</v>
      </c>
      <c r="N4" s="14" t="s">
        <v>87</v>
      </c>
      <c r="O4" s="14" t="s">
        <v>88</v>
      </c>
      <c r="P4" s="14" t="s">
        <v>89</v>
      </c>
      <c r="Q4" s="14" t="s">
        <v>90</v>
      </c>
      <c r="R4" s="14" t="s">
        <v>91</v>
      </c>
      <c r="S4" s="14" t="s">
        <v>92</v>
      </c>
      <c r="T4" s="14" t="s">
        <v>93</v>
      </c>
      <c r="U4" s="14" t="s">
        <v>94</v>
      </c>
      <c r="V4" s="14" t="s">
        <v>95</v>
      </c>
      <c r="W4" s="14" t="s">
        <v>96</v>
      </c>
      <c r="X4" s="14" t="s">
        <v>97</v>
      </c>
      <c r="Y4" s="14" t="s">
        <v>98</v>
      </c>
    </row>
    <row r="5" spans="1:25" x14ac:dyDescent="0.2">
      <c r="A5" s="1" t="s">
        <v>68</v>
      </c>
      <c r="B5" s="15" t="s">
        <v>69</v>
      </c>
      <c r="C5" s="16">
        <v>5033</v>
      </c>
      <c r="D5" s="18">
        <v>2.3328590074091798E-2</v>
      </c>
      <c r="E5" s="16">
        <v>661</v>
      </c>
      <c r="F5" s="16">
        <v>1200</v>
      </c>
      <c r="G5" s="16">
        <v>1138</v>
      </c>
      <c r="H5" s="16">
        <v>724</v>
      </c>
      <c r="I5" s="16">
        <v>727</v>
      </c>
      <c r="J5" s="16">
        <v>396</v>
      </c>
      <c r="K5" s="16">
        <v>173</v>
      </c>
      <c r="L5" s="16">
        <v>14</v>
      </c>
      <c r="M5" s="16">
        <v>2355</v>
      </c>
      <c r="N5" s="16">
        <v>1255</v>
      </c>
      <c r="O5" s="16">
        <v>971</v>
      </c>
      <c r="P5" s="16">
        <v>390</v>
      </c>
      <c r="Q5" s="16">
        <v>62</v>
      </c>
      <c r="R5" s="16">
        <v>22</v>
      </c>
      <c r="S5" s="16">
        <v>490</v>
      </c>
      <c r="T5" s="16">
        <v>1068</v>
      </c>
      <c r="U5" s="16">
        <v>1328</v>
      </c>
      <c r="V5" s="16">
        <v>923</v>
      </c>
      <c r="W5" s="16">
        <v>553</v>
      </c>
      <c r="X5" s="16">
        <v>583</v>
      </c>
      <c r="Y5" s="16">
        <v>66</v>
      </c>
    </row>
    <row r="6" spans="1:25" x14ac:dyDescent="0.2">
      <c r="A6" s="1" t="s">
        <v>70</v>
      </c>
      <c r="B6" s="15" t="s">
        <v>71</v>
      </c>
      <c r="C6" s="16">
        <v>8590</v>
      </c>
      <c r="D6" s="18">
        <v>0.150842590393829</v>
      </c>
      <c r="E6" s="16">
        <v>3422</v>
      </c>
      <c r="F6" s="16">
        <v>1411</v>
      </c>
      <c r="G6" s="16">
        <v>1126</v>
      </c>
      <c r="H6" s="16">
        <v>1071</v>
      </c>
      <c r="I6" s="16">
        <v>1085</v>
      </c>
      <c r="J6" s="16">
        <v>378</v>
      </c>
      <c r="K6" s="16">
        <v>92</v>
      </c>
      <c r="L6" s="16">
        <v>5</v>
      </c>
      <c r="M6" s="16">
        <v>2265</v>
      </c>
      <c r="N6" s="16">
        <v>1511</v>
      </c>
      <c r="O6" s="16">
        <v>849</v>
      </c>
      <c r="P6" s="16">
        <v>3904</v>
      </c>
      <c r="Q6" s="16">
        <v>61</v>
      </c>
      <c r="R6" s="16">
        <v>67</v>
      </c>
      <c r="S6" s="16">
        <v>1164</v>
      </c>
      <c r="T6" s="16">
        <v>2140</v>
      </c>
      <c r="U6" s="16">
        <v>2242</v>
      </c>
      <c r="V6" s="16">
        <v>1453</v>
      </c>
      <c r="W6" s="16">
        <v>632</v>
      </c>
      <c r="X6" s="16">
        <v>831</v>
      </c>
      <c r="Y6" s="16">
        <v>61</v>
      </c>
    </row>
    <row r="7" spans="1:25" x14ac:dyDescent="0.2">
      <c r="A7" s="1" t="s">
        <v>72</v>
      </c>
      <c r="B7" s="15" t="s">
        <v>73</v>
      </c>
      <c r="C7" s="16">
        <v>5556</v>
      </c>
      <c r="D7" s="18">
        <v>3.1725079019341199E-2</v>
      </c>
      <c r="E7" s="16">
        <v>531</v>
      </c>
      <c r="F7" s="16">
        <v>941</v>
      </c>
      <c r="G7" s="16">
        <v>1222</v>
      </c>
      <c r="H7" s="16">
        <v>1376</v>
      </c>
      <c r="I7" s="16">
        <v>1080</v>
      </c>
      <c r="J7" s="16">
        <v>315</v>
      </c>
      <c r="K7" s="16">
        <v>84</v>
      </c>
      <c r="L7" s="16">
        <v>7</v>
      </c>
      <c r="M7" s="16">
        <v>3487</v>
      </c>
      <c r="N7" s="16">
        <v>625</v>
      </c>
      <c r="O7" s="16">
        <v>371</v>
      </c>
      <c r="P7" s="16">
        <v>183</v>
      </c>
      <c r="Q7" s="16">
        <v>890</v>
      </c>
      <c r="R7" s="16">
        <v>39</v>
      </c>
      <c r="S7" s="16">
        <v>323</v>
      </c>
      <c r="T7" s="16">
        <v>866</v>
      </c>
      <c r="U7" s="16">
        <v>1491</v>
      </c>
      <c r="V7" s="16">
        <v>842</v>
      </c>
      <c r="W7" s="16">
        <v>461</v>
      </c>
      <c r="X7" s="16">
        <v>422</v>
      </c>
      <c r="Y7" s="16">
        <v>1112</v>
      </c>
    </row>
    <row r="8" spans="1:25" x14ac:dyDescent="0.2">
      <c r="A8" s="1" t="s">
        <v>74</v>
      </c>
      <c r="B8" s="15" t="s">
        <v>75</v>
      </c>
      <c r="C8" s="16">
        <v>10994</v>
      </c>
      <c r="D8" s="18">
        <v>4.9679658425932902E-2</v>
      </c>
      <c r="E8" s="16">
        <v>3584</v>
      </c>
      <c r="F8" s="16">
        <v>3092</v>
      </c>
      <c r="G8" s="16">
        <v>2003</v>
      </c>
      <c r="H8" s="16">
        <v>1238</v>
      </c>
      <c r="I8" s="16">
        <v>896</v>
      </c>
      <c r="J8" s="16">
        <v>150</v>
      </c>
      <c r="K8" s="16">
        <v>26</v>
      </c>
      <c r="L8" s="16">
        <v>5</v>
      </c>
      <c r="M8" s="16">
        <v>6856</v>
      </c>
      <c r="N8" s="16">
        <v>1639</v>
      </c>
      <c r="O8" s="16">
        <v>1129</v>
      </c>
      <c r="P8" s="16">
        <v>701</v>
      </c>
      <c r="Q8" s="16">
        <v>669</v>
      </c>
      <c r="R8" s="16">
        <v>81</v>
      </c>
      <c r="S8" s="16">
        <v>732</v>
      </c>
      <c r="T8" s="16">
        <v>2100</v>
      </c>
      <c r="U8" s="16">
        <v>4270</v>
      </c>
      <c r="V8" s="16">
        <v>1655</v>
      </c>
      <c r="W8" s="16">
        <v>812</v>
      </c>
      <c r="X8" s="16">
        <v>556</v>
      </c>
      <c r="Y8" s="16">
        <v>788</v>
      </c>
    </row>
    <row r="9" spans="1:25" x14ac:dyDescent="0.2">
      <c r="A9" s="1" t="s">
        <v>76</v>
      </c>
      <c r="B9" s="15" t="s">
        <v>77</v>
      </c>
      <c r="C9" s="16">
        <v>8850</v>
      </c>
      <c r="D9" s="18">
        <v>0.15784805689105699</v>
      </c>
      <c r="E9" s="16">
        <v>1587</v>
      </c>
      <c r="F9" s="16">
        <v>2421</v>
      </c>
      <c r="G9" s="16">
        <v>1939</v>
      </c>
      <c r="H9" s="16">
        <v>1537</v>
      </c>
      <c r="I9" s="16">
        <v>1115</v>
      </c>
      <c r="J9" s="16">
        <v>230</v>
      </c>
      <c r="K9" s="16">
        <v>18</v>
      </c>
      <c r="L9" s="16">
        <v>3</v>
      </c>
      <c r="M9" s="16">
        <v>5060</v>
      </c>
      <c r="N9" s="16">
        <v>1973</v>
      </c>
      <c r="O9" s="16">
        <v>1087</v>
      </c>
      <c r="P9" s="16">
        <v>720</v>
      </c>
      <c r="Q9" s="16">
        <v>10</v>
      </c>
      <c r="R9" s="16">
        <v>101</v>
      </c>
      <c r="S9" s="16">
        <v>1056</v>
      </c>
      <c r="T9" s="16">
        <v>2346</v>
      </c>
      <c r="U9" s="16">
        <v>2870</v>
      </c>
      <c r="V9" s="16">
        <v>1395</v>
      </c>
      <c r="W9" s="16">
        <v>672</v>
      </c>
      <c r="X9" s="16">
        <v>394</v>
      </c>
      <c r="Y9" s="16">
        <v>16</v>
      </c>
    </row>
    <row r="10" spans="1:25" x14ac:dyDescent="0.2">
      <c r="A10" s="1" t="s">
        <v>78</v>
      </c>
      <c r="B10" s="15" t="s">
        <v>79</v>
      </c>
      <c r="C10" s="16">
        <v>1657</v>
      </c>
      <c r="D10" s="18">
        <v>3.86122518892245E-2</v>
      </c>
      <c r="E10" s="16">
        <v>947</v>
      </c>
      <c r="F10" s="16">
        <v>347</v>
      </c>
      <c r="G10" s="16">
        <v>227</v>
      </c>
      <c r="H10" s="16">
        <v>101</v>
      </c>
      <c r="I10" s="16">
        <v>28</v>
      </c>
      <c r="J10" s="16">
        <v>6</v>
      </c>
      <c r="K10" s="16">
        <v>1</v>
      </c>
      <c r="L10" s="16">
        <v>0</v>
      </c>
      <c r="M10" s="16">
        <v>1338</v>
      </c>
      <c r="N10" s="16">
        <v>251</v>
      </c>
      <c r="O10" s="16">
        <v>46</v>
      </c>
      <c r="P10" s="16">
        <v>15</v>
      </c>
      <c r="Q10" s="16">
        <v>7</v>
      </c>
      <c r="R10" s="16">
        <v>52</v>
      </c>
      <c r="S10" s="16">
        <v>271</v>
      </c>
      <c r="T10" s="16">
        <v>410</v>
      </c>
      <c r="U10" s="16">
        <v>514</v>
      </c>
      <c r="V10" s="16">
        <v>234</v>
      </c>
      <c r="W10" s="16">
        <v>86</v>
      </c>
      <c r="X10" s="16">
        <v>77</v>
      </c>
      <c r="Y10" s="16">
        <v>13</v>
      </c>
    </row>
    <row r="11" spans="1:25" x14ac:dyDescent="0.2">
      <c r="A11" s="1" t="s">
        <v>80</v>
      </c>
      <c r="B11" s="15" t="s">
        <v>81</v>
      </c>
      <c r="C11" s="16">
        <v>9339</v>
      </c>
      <c r="D11" s="18">
        <v>8.7827528061769106E-2</v>
      </c>
      <c r="E11" s="16">
        <v>2105</v>
      </c>
      <c r="F11" s="16">
        <v>1610</v>
      </c>
      <c r="G11" s="16">
        <v>2507</v>
      </c>
      <c r="H11" s="16">
        <v>1624</v>
      </c>
      <c r="I11" s="16">
        <v>1206</v>
      </c>
      <c r="J11" s="16">
        <v>228</v>
      </c>
      <c r="K11" s="16">
        <v>58</v>
      </c>
      <c r="L11" s="16">
        <v>1</v>
      </c>
      <c r="M11" s="16">
        <v>5184</v>
      </c>
      <c r="N11" s="16">
        <v>2545</v>
      </c>
      <c r="O11" s="16">
        <v>745</v>
      </c>
      <c r="P11" s="16">
        <v>865</v>
      </c>
      <c r="Q11" s="16">
        <v>0</v>
      </c>
      <c r="R11" s="16">
        <v>1</v>
      </c>
      <c r="S11" s="16">
        <v>2</v>
      </c>
      <c r="T11" s="16">
        <v>5</v>
      </c>
      <c r="U11" s="16">
        <v>8</v>
      </c>
      <c r="V11" s="16">
        <v>12</v>
      </c>
      <c r="W11" s="16">
        <v>26</v>
      </c>
      <c r="X11" s="16">
        <v>13</v>
      </c>
      <c r="Y11" s="16">
        <v>9272</v>
      </c>
    </row>
    <row r="12" spans="1:25" x14ac:dyDescent="0.2">
      <c r="A12" s="1" t="s">
        <v>82</v>
      </c>
      <c r="B12" s="15" t="s">
        <v>83</v>
      </c>
      <c r="C12" s="16">
        <v>1397</v>
      </c>
      <c r="D12" s="18">
        <v>3.4637658834611403E-2</v>
      </c>
      <c r="E12" s="16">
        <v>935</v>
      </c>
      <c r="F12" s="16">
        <v>187</v>
      </c>
      <c r="G12" s="16">
        <v>144</v>
      </c>
      <c r="H12" s="16">
        <v>100</v>
      </c>
      <c r="I12" s="16">
        <v>31</v>
      </c>
      <c r="J12" s="16">
        <v>0</v>
      </c>
      <c r="K12" s="16">
        <v>0</v>
      </c>
      <c r="L12" s="16">
        <v>0</v>
      </c>
      <c r="M12" s="16">
        <v>1009</v>
      </c>
      <c r="N12" s="16">
        <v>299</v>
      </c>
      <c r="O12" s="16">
        <v>70</v>
      </c>
      <c r="P12" s="16">
        <v>19</v>
      </c>
      <c r="Q12" s="16">
        <v>0</v>
      </c>
      <c r="R12" s="16">
        <v>0</v>
      </c>
      <c r="S12" s="16">
        <v>0</v>
      </c>
      <c r="T12" s="16">
        <v>0</v>
      </c>
      <c r="U12" s="16">
        <v>3</v>
      </c>
      <c r="V12" s="16">
        <v>5</v>
      </c>
      <c r="W12" s="16">
        <v>8</v>
      </c>
      <c r="X12" s="16">
        <v>5</v>
      </c>
      <c r="Y12" s="16">
        <v>1376</v>
      </c>
    </row>
    <row r="13" spans="1:25" x14ac:dyDescent="0.2">
      <c r="A13" s="1" t="s">
        <v>84</v>
      </c>
      <c r="B13" s="15" t="s">
        <v>85</v>
      </c>
      <c r="C13" s="16">
        <v>3436</v>
      </c>
      <c r="D13" s="18">
        <v>4.05896082769064E-2</v>
      </c>
      <c r="E13" s="16">
        <v>1261</v>
      </c>
      <c r="F13" s="16">
        <v>701</v>
      </c>
      <c r="G13" s="16">
        <v>797</v>
      </c>
      <c r="H13" s="16">
        <v>432</v>
      </c>
      <c r="I13" s="16">
        <v>225</v>
      </c>
      <c r="J13" s="16">
        <v>13</v>
      </c>
      <c r="K13" s="16">
        <v>7</v>
      </c>
      <c r="L13" s="16">
        <v>0</v>
      </c>
      <c r="M13" s="16">
        <v>2322</v>
      </c>
      <c r="N13" s="16">
        <v>465</v>
      </c>
      <c r="O13" s="16">
        <v>279</v>
      </c>
      <c r="P13" s="16">
        <v>32</v>
      </c>
      <c r="Q13" s="16">
        <v>338</v>
      </c>
      <c r="R13" s="16">
        <v>8</v>
      </c>
      <c r="S13" s="16">
        <v>226</v>
      </c>
      <c r="T13" s="16">
        <v>454</v>
      </c>
      <c r="U13" s="16">
        <v>1227</v>
      </c>
      <c r="V13" s="16">
        <v>628</v>
      </c>
      <c r="W13" s="16">
        <v>321</v>
      </c>
      <c r="X13" s="16">
        <v>161</v>
      </c>
      <c r="Y13" s="16">
        <v>411</v>
      </c>
    </row>
    <row r="14" spans="1:25" x14ac:dyDescent="0.2">
      <c r="B14" s="17"/>
      <c r="C14" s="17"/>
      <c r="D14" s="19"/>
      <c r="E14" s="17"/>
      <c r="F14" s="17"/>
      <c r="G14" s="17"/>
      <c r="H14" s="17"/>
      <c r="I14" s="17"/>
      <c r="J14" s="17"/>
      <c r="K14" s="17"/>
      <c r="L14" s="17"/>
      <c r="M14" s="17"/>
      <c r="N14" s="17"/>
      <c r="O14" s="17"/>
      <c r="P14" s="17"/>
      <c r="Q14" s="17"/>
      <c r="R14" s="17"/>
      <c r="S14" s="17"/>
      <c r="T14" s="17"/>
      <c r="U14" s="17"/>
      <c r="V14" s="17"/>
      <c r="W14" s="17"/>
      <c r="X14" s="17"/>
      <c r="Y14" s="17"/>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A44950560</value>
    </field>
    <field name="Objective-Title">
      <value order="0">NRS - Household estimates and dwellings - other geographies - Scottish Island Regions tables - dwellings-islands-regions-05-22</value>
    </field>
    <field name="Objective-Description">
      <value order="0"/>
    </field>
    <field name="Objective-CreationStamp">
      <value order="0">2023-08-22T10:57:51Z</value>
    </field>
    <field name="Objective-IsApproved">
      <value order="0">false</value>
    </field>
    <field name="Objective-IsPublished">
      <value order="0">false</value>
    </field>
    <field name="Objective-DatePublished">
      <value order="0"/>
    </field>
    <field name="Objective-ModificationStamp">
      <value order="0">2023-08-25T16:27:28Z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2022: Pre-publication: 2022-2027</value>
    </field>
    <field name="Objective-Parent">
      <value order="0">National Records of Scotland (NRS): Household Statistics: Household estimates 2022: Pre-publication: 2022-2027</value>
    </field>
    <field name="Objective-State">
      <value order="0">Being Drafted</value>
    </field>
    <field name="Objective-VersionId">
      <value order="0">vA67271151</value>
    </field>
    <field name="Objective-Version">
      <value order="0">0.1</value>
    </field>
    <field name="Objective-VersionNumber">
      <value order="0">1</value>
    </field>
    <field name="Objective-VersionComment">
      <value order="0"/>
    </field>
    <field name="Objective-FileNumber">
      <value order="0">STAT/437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2023-07-24T12:50:49Z</dcterms:created>
  <dcterms:modified xsi:type="dcterms:W3CDTF">2023-08-30T15:00:18Z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A44950560</vt:lpwstr>
  </property>
  <property fmtid="{D5CDD505-2E9C-101B-9397-08002B2CF9AE}" pid="4" name="Objective-Title">
    <vt:lpwstr>NRS - Household estimates and dwellings - other geographies - Scottish Island Regions tables - dwellings-islands-regions-05-22</vt:lpwstr>
  </property>
  <property fmtid="{D5CDD505-2E9C-101B-9397-08002B2CF9AE}" pid="5" name="Objective-Description">
    <vt:lpwstr/>
  </property>
  <property fmtid="{D5CDD505-2E9C-101B-9397-08002B2CF9AE}" pid="6" name="Objective-CreationStamp">
    <vt:filetime>2023-08-22T10:57:51Z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2023-08-25T16:27:28Z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2022: Pre-publication: 2022-2027</vt:lpwstr>
  </property>
  <property fmtid="{D5CDD505-2E9C-101B-9397-08002B2CF9AE}" pid="13" name="Objective-Parent">
    <vt:lpwstr>National Records of Scotland (NRS): Household Statistics: Household estimates 2022: Pre-publication: 2022-2027</vt:lpwstr>
  </property>
  <property fmtid="{D5CDD505-2E9C-101B-9397-08002B2CF9AE}" pid="14" name="Objective-State">
    <vt:lpwstr>Being Drafted</vt:lpwstr>
  </property>
  <property fmtid="{D5CDD505-2E9C-101B-9397-08002B2CF9AE}" pid="15" name="Objective-VersionId">
    <vt:lpwstr>vA67271151</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STAT/437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