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35" windowWidth="19275" windowHeight="12495" tabRatio="897"/>
  </bookViews>
  <sheets>
    <sheet name="Figure 1a" sheetId="113" r:id="rId1"/>
    <sheet name="Fig 1a data" sheetId="89" r:id="rId2"/>
    <sheet name="Fig 1a chart data" sheetId="90" r:id="rId3"/>
  </sheets>
  <externalReferences>
    <externalReference r:id="rId4"/>
    <externalReference r:id="rId5"/>
    <externalReference r:id="rId6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OLE_LINK3" localSheetId="2">'Fig 1a chart data'!$A$18</definedName>
    <definedName name="Pasd">[1]Scratchpad!#REF!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[3]Scratchpad!#REF!</definedName>
    <definedName name="ProjBirths" localSheetId="1">[3]Scratchpad!#REF!</definedName>
    <definedName name="ProjBirths">[1]Scratchpad!#REF!</definedName>
    <definedName name="Projnirths2" localSheetId="2">[3]Scratchpad!#REF!</definedName>
    <definedName name="Projnirths2" localSheetId="1">[3]Scratchpad!#REF!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0" l="1"/>
  <c r="G16" i="90" l="1"/>
  <c r="H16" i="90"/>
  <c r="E16" i="90"/>
  <c r="F16" i="90"/>
  <c r="C16" i="90"/>
  <c r="D16" i="90"/>
  <c r="G15" i="90"/>
  <c r="H15" i="90"/>
  <c r="E15" i="90"/>
  <c r="F15" i="90"/>
  <c r="C15" i="90"/>
  <c r="D15" i="90"/>
  <c r="G14" i="90"/>
  <c r="H14" i="90"/>
  <c r="E14" i="90"/>
  <c r="F14" i="90"/>
  <c r="C14" i="90"/>
  <c r="D14" i="90"/>
  <c r="G13" i="90"/>
  <c r="H13" i="90"/>
  <c r="E13" i="90"/>
  <c r="F13" i="90"/>
  <c r="C13" i="90"/>
  <c r="D13" i="90"/>
  <c r="G12" i="90"/>
  <c r="H12" i="90"/>
  <c r="E12" i="90"/>
  <c r="F12" i="90"/>
  <c r="C12" i="90"/>
  <c r="D12" i="90"/>
  <c r="G11" i="90"/>
  <c r="H11" i="90"/>
  <c r="E11" i="90"/>
  <c r="F11" i="90"/>
  <c r="C11" i="90"/>
  <c r="D11" i="90"/>
  <c r="G10" i="90"/>
  <c r="H10" i="90"/>
  <c r="E10" i="90"/>
  <c r="F10" i="90"/>
  <c r="C10" i="90"/>
  <c r="D10" i="90"/>
  <c r="G9" i="90"/>
  <c r="H9" i="90"/>
  <c r="E9" i="90"/>
  <c r="F9" i="90"/>
  <c r="C9" i="90"/>
  <c r="D9" i="90"/>
  <c r="G8" i="90"/>
  <c r="H8" i="90"/>
  <c r="E8" i="90"/>
  <c r="F8" i="90"/>
  <c r="C8" i="90"/>
  <c r="D8" i="90"/>
  <c r="G7" i="90"/>
  <c r="H7" i="90"/>
  <c r="E7" i="90"/>
  <c r="F7" i="90"/>
  <c r="C7" i="90"/>
  <c r="D7" i="90"/>
  <c r="G6" i="90"/>
  <c r="H6" i="90"/>
  <c r="E6" i="90"/>
  <c r="F6" i="90"/>
  <c r="C6" i="90"/>
  <c r="D6" i="90"/>
  <c r="G5" i="90"/>
  <c r="H5" i="90"/>
  <c r="E5" i="90"/>
  <c r="F5" i="90"/>
  <c r="C5" i="90"/>
  <c r="D5" i="90"/>
  <c r="G4" i="90"/>
  <c r="H4" i="90"/>
  <c r="E4" i="90"/>
  <c r="F4" i="90"/>
  <c r="C4" i="90"/>
  <c r="D4" i="90"/>
</calcChain>
</file>

<file path=xl/sharedStrings.xml><?xml version="1.0" encoding="utf-8"?>
<sst xmlns="http://schemas.openxmlformats.org/spreadsheetml/2006/main" count="223" uniqueCount="74">
  <si>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</si>
  <si>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</si>
  <si>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</si>
  <si>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</si>
  <si>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</si>
  <si>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</si>
  <si>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</si>
  <si>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</si>
  <si>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Clackmannanshire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</si>
  <si>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</si>
  <si>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</si>
  <si>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</si>
  <si>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</si>
  <si>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</si>
  <si>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</si>
  <si>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</si>
  <si>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</si>
  <si>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</si>
  <si>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</si>
  <si>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</si>
  <si>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2009-2011</t>
  </si>
  <si>
    <t>2010-2012</t>
  </si>
  <si>
    <t>MALE</t>
  </si>
  <si>
    <t>Years</t>
  </si>
  <si>
    <t>Aberdeen City Council</t>
  </si>
  <si>
    <t>Aberdeenshire Council</t>
  </si>
  <si>
    <t>Angus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</si>
  <si>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</si>
  <si>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</si>
  <si>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</si>
  <si>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</si>
  <si>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</si>
  <si>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</si>
  <si>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</si>
  <si>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</si>
  <si>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</si>
  <si>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</si>
  <si>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</si>
  <si>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</si>
  <si>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</si>
  <si>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</si>
  <si>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</si>
  <si>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</si>
  <si>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</si>
  <si>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</si>
  <si>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</si>
  <si>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</si>
  <si>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</si>
  <si>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</si>
  <si>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</si>
  <si>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</si>
  <si>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Footnote</t>
  </si>
  <si>
    <t>2011-13</t>
  </si>
  <si>
    <t>2011-2013</t>
  </si>
  <si>
    <t>2012-14</t>
  </si>
  <si>
    <t>2012-2014</t>
  </si>
  <si>
    <t>Male LE</t>
  </si>
  <si>
    <t>Female LE</t>
  </si>
  <si>
    <t>Male lower CI</t>
  </si>
  <si>
    <t>Male upper CI</t>
  </si>
  <si>
    <t>Female lower CI</t>
  </si>
  <si>
    <t>Female upper CI</t>
  </si>
  <si>
    <t xml:space="preserve">1) Please note that the Scotland-level life expectancy estimate shown here is for use only as a comparator for the corresponding sub-Scotland-level figures. The definitive Scotland-level life expectancy </t>
  </si>
  <si>
    <t>© Crown copyright 2016</t>
  </si>
  <si>
    <t>© Crown Copyright 2016</t>
  </si>
  <si>
    <t>2013-15</t>
  </si>
  <si>
    <t>2013-2015</t>
  </si>
  <si>
    <r>
      <rPr>
        <sz val="8"/>
        <rFont val="Arial"/>
        <family val="2"/>
      </rPr>
      <t xml:space="preserve">estimate (based on national life tables) is published by the Office for National Statistics (ONS), which can be found in Figure 1, as well as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</si>
  <si>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Perth and Kinross Council</t>
  </si>
  <si>
    <t>Argyll and Bute Council</t>
  </si>
  <si>
    <t>Dumfries and Galloway Council</t>
  </si>
  <si>
    <t>City of Edinburgh Council</t>
  </si>
  <si>
    <t>Na h-Eileanan Siar Council</t>
  </si>
  <si>
    <r>
      <t>Figure 1a: Life expectancy at birth in council areas, Scotland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 2001-2003  to 2013-2015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</si>
</sst>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" fontId="14" fillId="0" borderId="0"/>
    <xf numFmtId="0" fontId="13" fillId="0" borderId="0"/>
    <xf numFmtId="0" fontId="12" fillId="0" borderId="0"/>
    <xf numFmtId="0" fontId="13" fillId="0" borderId="0"/>
    <xf numFmtId="3" fontId="13" fillId="0" borderId="0"/>
    <xf numFmtId="0" fontId="10" fillId="0" borderId="0"/>
    <xf numFmtId="0" fontId="11" fillId="0" borderId="0"/>
    <xf numFmtId="3" fontId="11" fillId="0" borderId="0"/>
    <xf numFmtId="0" fontId="11" fillId="0" borderId="0"/>
    <xf numFmtId="0" fontId="10" fillId="0" borderId="0"/>
    <xf numFmtId="0" fontId="11" fillId="0" borderId="0"/>
    <xf numFmtId="3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8" fillId="0" borderId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9" fillId="5" borderId="0" applyNumberFormat="0" applyBorder="0" applyAlignment="0" applyProtection="0"/>
    <xf numFmtId="0" fontId="33" fillId="8" borderId="7" applyNumberFormat="0" applyAlignment="0" applyProtection="0"/>
    <xf numFmtId="0" fontId="35" fillId="9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1" fillId="7" borderId="7" applyNumberFormat="0" applyAlignment="0" applyProtection="0"/>
    <xf numFmtId="0" fontId="34" fillId="0" borderId="9" applyNumberFormat="0" applyFill="0" applyAlignment="0" applyProtection="0"/>
    <xf numFmtId="0" fontId="30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2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24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35" borderId="0">
      <protection locked="0"/>
    </xf>
    <xf numFmtId="0" fontId="6" fillId="36" borderId="13">
      <alignment horizontal="center" vertical="center"/>
      <protection locked="0"/>
    </xf>
    <xf numFmtId="0" fontId="19" fillId="36" borderId="0">
      <alignment vertical="center"/>
      <protection locked="0"/>
    </xf>
    <xf numFmtId="0" fontId="6" fillId="0" borderId="0"/>
    <xf numFmtId="0" fontId="6" fillId="0" borderId="0"/>
    <xf numFmtId="0" fontId="3" fillId="10" borderId="11" applyNumberFormat="0" applyFont="0" applyAlignment="0" applyProtection="0"/>
    <xf numFmtId="0" fontId="6" fillId="36" borderId="1">
      <alignment vertical="center"/>
      <protection locked="0"/>
    </xf>
    <xf numFmtId="0" fontId="2" fillId="0" borderId="0"/>
  </cellStyleXfs>
  <cellXfs count="56">
    <xf numFmtId="0" fontId="0" fillId="0" borderId="0" xfId="0"/>
    <xf numFmtId="0" fontId="18" fillId="0" borderId="0" xfId="0" applyFont="1" applyFill="1"/>
    <xf numFmtId="0" fontId="18" fillId="2" borderId="0" xfId="0" applyFont="1" applyFill="1"/>
    <xf numFmtId="0" fontId="19" fillId="2" borderId="0" xfId="0" applyFont="1" applyFill="1" applyBorder="1"/>
    <xf numFmtId="0" fontId="19" fillId="2" borderId="3" xfId="0" applyFont="1" applyFill="1" applyBorder="1"/>
    <xf numFmtId="0" fontId="21" fillId="2" borderId="0" xfId="0" applyFont="1" applyFill="1" applyBorder="1"/>
    <xf numFmtId="0" fontId="16" fillId="3" borderId="0" xfId="5" applyFont="1" applyFill="1"/>
    <xf numFmtId="0" fontId="6" fillId="0" borderId="0" xfId="0" applyFont="1"/>
    <xf numFmtId="0" fontId="6" fillId="0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16" fillId="2" borderId="0" xfId="0" applyFont="1" applyFill="1" applyBorder="1"/>
    <xf numFmtId="0" fontId="18" fillId="2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0" fontId="6" fillId="2" borderId="3" xfId="0" applyFont="1" applyFill="1" applyBorder="1"/>
    <xf numFmtId="0" fontId="40" fillId="2" borderId="0" xfId="0" applyFont="1" applyFill="1" applyBorder="1"/>
    <xf numFmtId="0" fontId="18" fillId="0" borderId="0" xfId="0" applyFont="1" applyFill="1" applyBorder="1"/>
    <xf numFmtId="0" fontId="41" fillId="0" borderId="0" xfId="0" applyFont="1" applyFill="1"/>
    <xf numFmtId="0" fontId="15" fillId="3" borderId="0" xfId="1" applyFill="1" applyAlignment="1" applyProtection="1">
      <alignment vertical="center"/>
    </xf>
    <xf numFmtId="0" fontId="2" fillId="2" borderId="0" xfId="0" applyFont="1" applyFill="1" applyBorder="1"/>
    <xf numFmtId="164" fontId="2" fillId="2" borderId="2" xfId="0" applyNumberFormat="1" applyFont="1" applyFill="1" applyBorder="1"/>
    <xf numFmtId="164" fontId="19" fillId="2" borderId="3" xfId="0" applyNumberFormat="1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4" fontId="19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2" xfId="0" applyNumberFormat="1" applyFont="1" applyFill="1" applyBorder="1"/>
    <xf numFmtId="0" fontId="42" fillId="0" borderId="0" xfId="0" applyFont="1" applyFill="1" applyBorder="1"/>
    <xf numFmtId="0" fontId="23" fillId="0" borderId="0" xfId="0" applyFont="1" applyFill="1" applyBorder="1"/>
    <xf numFmtId="0" fontId="23" fillId="0" borderId="0" xfId="0" applyFont="1"/>
    <xf numFmtId="0" fontId="23" fillId="0" borderId="0" xfId="0" applyFont="1" applyFill="1"/>
    <xf numFmtId="0" fontId="1" fillId="0" borderId="0" xfId="0" applyFont="1" applyFill="1" applyBorder="1"/>
    <xf numFmtId="0" fontId="18" fillId="3" borderId="0" xfId="0" applyFon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1" fillId="0" borderId="0" xfId="0" applyFont="1" applyFill="1"/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 horizontal="left"/>
    </xf>
    <xf numFmtId="0" fontId="15" fillId="2" borderId="0" xfId="1" applyFont="1" applyFill="1" applyAlignment="1" applyProtection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3" fontId="20" fillId="3" borderId="0" xfId="1" applyNumberFormat="1" applyFont="1" applyFill="1" applyAlignment="1" applyProtection="1">
      <alignment horizontal="left" vertical="top" wrapText="1"/>
    </xf>
    <xf numFmtId="3" fontId="16" fillId="3" borderId="0" xfId="5" applyNumberFormat="1" applyFont="1" applyFill="1" applyAlignment="1">
      <alignment horizontal="left" vertical="top" wrapText="1"/>
    </xf>
  </cellXfs>
  <cellStyles count="234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ells" xfId="226"/>
    <cellStyle name="Check Cell 2" xfId="99"/>
    <cellStyle name="column field" xfId="227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field names" xfId="228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2 3" xfId="225"/>
    <cellStyle name="Normal 2 2 2 2 4" xfId="233"/>
    <cellStyle name="Normal 2 2 2 3" xfId="125"/>
    <cellStyle name="Normal 2 2 2 4" xfId="229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3 6" xfId="230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Note 3" xfId="231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rowfield" xfId="232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colors>
    <mruColors>
      <color rgb="FF434481"/>
      <color rgb="FF9999FF"/>
      <color rgb="FF59595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data'!$H$4:$H$16</c:f>
              <c:numCache>
                <c:formatCode>0.0</c:formatCode>
                <c:ptCount val="13"/>
                <c:pt idx="0">
                  <c:v>79.321179999999998</c:v>
                </c:pt>
                <c:pt idx="1">
                  <c:v>79.792069999999995</c:v>
                </c:pt>
                <c:pt idx="2">
                  <c:v>80.133300000000006</c:v>
                </c:pt>
                <c:pt idx="3">
                  <c:v>80.354900000000001</c:v>
                </c:pt>
                <c:pt idx="4">
                  <c:v>80.3947</c:v>
                </c:pt>
                <c:pt idx="5">
                  <c:v>81.146979999999999</c:v>
                </c:pt>
                <c:pt idx="6">
                  <c:v>81.832430000000002</c:v>
                </c:pt>
                <c:pt idx="7">
                  <c:v>81.948239999999998</c:v>
                </c:pt>
                <c:pt idx="8">
                  <c:v>82.036159999999995</c:v>
                </c:pt>
                <c:pt idx="9">
                  <c:v>81.869500000000002</c:v>
                </c:pt>
                <c:pt idx="10">
                  <c:v>82.340440000000001</c:v>
                </c:pt>
                <c:pt idx="11">
                  <c:v>82.186627693985031</c:v>
                </c:pt>
                <c:pt idx="12">
                  <c:v>82.123708000659889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data'!$F$4:$F$16</c:f>
              <c:numCache>
                <c:formatCode>0.0</c:formatCode>
                <c:ptCount val="13"/>
                <c:pt idx="0">
                  <c:v>78.607339999999994</c:v>
                </c:pt>
                <c:pt idx="1">
                  <c:v>79.099630000000005</c:v>
                </c:pt>
                <c:pt idx="2">
                  <c:v>79.440370000000001</c:v>
                </c:pt>
                <c:pt idx="3">
                  <c:v>79.669880000000006</c:v>
                </c:pt>
                <c:pt idx="4">
                  <c:v>79.718059999999994</c:v>
                </c:pt>
                <c:pt idx="5">
                  <c:v>80.496750000000006</c:v>
                </c:pt>
                <c:pt idx="6">
                  <c:v>81.207120000000003</c:v>
                </c:pt>
                <c:pt idx="7">
                  <c:v>81.327969999999993</c:v>
                </c:pt>
                <c:pt idx="8">
                  <c:v>81.395920000000004</c:v>
                </c:pt>
                <c:pt idx="9">
                  <c:v>81.214039999999997</c:v>
                </c:pt>
                <c:pt idx="10">
                  <c:v>81.694149999999993</c:v>
                </c:pt>
                <c:pt idx="11">
                  <c:v>81.53654226077272</c:v>
                </c:pt>
                <c:pt idx="12">
                  <c:v>81.482020927701129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data'!$G$4:$G$16</c:f>
              <c:numCache>
                <c:formatCode>0.0</c:formatCode>
                <c:ptCount val="13"/>
                <c:pt idx="0">
                  <c:v>77.893500000000003</c:v>
                </c:pt>
                <c:pt idx="1">
                  <c:v>78.407179999999997</c:v>
                </c:pt>
                <c:pt idx="2">
                  <c:v>78.747429999999994</c:v>
                </c:pt>
                <c:pt idx="3">
                  <c:v>78.984849999999994</c:v>
                </c:pt>
                <c:pt idx="4">
                  <c:v>79.041430000000005</c:v>
                </c:pt>
                <c:pt idx="5">
                  <c:v>79.846509999999995</c:v>
                </c:pt>
                <c:pt idx="6">
                  <c:v>80.581810000000004</c:v>
                </c:pt>
                <c:pt idx="7">
                  <c:v>80.707700000000003</c:v>
                </c:pt>
                <c:pt idx="8">
                  <c:v>80.755679999999998</c:v>
                </c:pt>
                <c:pt idx="9">
                  <c:v>80.558570000000003</c:v>
                </c:pt>
                <c:pt idx="10">
                  <c:v>81.047849999999997</c:v>
                </c:pt>
                <c:pt idx="11">
                  <c:v>80.886456827560409</c:v>
                </c:pt>
                <c:pt idx="12">
                  <c:v>80.840333854742369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data'!$E$4:$E$16</c:f>
              <c:numCache>
                <c:formatCode>0.0</c:formatCode>
                <c:ptCount val="13"/>
                <c:pt idx="0">
                  <c:v>75.452449999999999</c:v>
                </c:pt>
                <c:pt idx="1">
                  <c:v>75.741950000000003</c:v>
                </c:pt>
                <c:pt idx="2">
                  <c:v>76.036490000000001</c:v>
                </c:pt>
                <c:pt idx="3">
                  <c:v>75.957319999999996</c:v>
                </c:pt>
                <c:pt idx="4">
                  <c:v>76.792050000000003</c:v>
                </c:pt>
                <c:pt idx="5">
                  <c:v>77.16046</c:v>
                </c:pt>
                <c:pt idx="6">
                  <c:v>77.344110000000001</c:v>
                </c:pt>
                <c:pt idx="7">
                  <c:v>77.382739999999998</c:v>
                </c:pt>
                <c:pt idx="8">
                  <c:v>77.731449999999995</c:v>
                </c:pt>
                <c:pt idx="9">
                  <c:v>78.24342</c:v>
                </c:pt>
                <c:pt idx="10">
                  <c:v>77.950590000000005</c:v>
                </c:pt>
                <c:pt idx="11">
                  <c:v>78.105629168560725</c:v>
                </c:pt>
                <c:pt idx="12">
                  <c:v>78.091233651406924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data'!$C$4:$C$16</c:f>
              <c:numCache>
                <c:formatCode>0.0</c:formatCode>
                <c:ptCount val="13"/>
                <c:pt idx="0">
                  <c:v>74.675979999999996</c:v>
                </c:pt>
                <c:pt idx="1">
                  <c:v>74.972279999999998</c:v>
                </c:pt>
                <c:pt idx="2">
                  <c:v>75.216930000000005</c:v>
                </c:pt>
                <c:pt idx="3">
                  <c:v>75.089740000000006</c:v>
                </c:pt>
                <c:pt idx="4">
                  <c:v>75.960719999999995</c:v>
                </c:pt>
                <c:pt idx="5">
                  <c:v>76.386769999999999</c:v>
                </c:pt>
                <c:pt idx="6">
                  <c:v>76.608810000000005</c:v>
                </c:pt>
                <c:pt idx="7">
                  <c:v>76.626630000000006</c:v>
                </c:pt>
                <c:pt idx="8">
                  <c:v>76.949079999999995</c:v>
                </c:pt>
                <c:pt idx="9">
                  <c:v>77.461550000000003</c:v>
                </c:pt>
                <c:pt idx="10">
                  <c:v>77.160200000000003</c:v>
                </c:pt>
                <c:pt idx="11">
                  <c:v>77.334739507383631</c:v>
                </c:pt>
                <c:pt idx="12">
                  <c:v>77.34567497093856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data'!$B$4:$B$16</c:f>
              <c:strCache>
                <c:ptCount val="13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</c:strCache>
            </c:strRef>
          </c:cat>
          <c:val>
            <c:numRef>
              <c:f>'Fig 1a chart data'!$D$4:$D$16</c:f>
              <c:numCache>
                <c:formatCode>0.0</c:formatCode>
                <c:ptCount val="13"/>
                <c:pt idx="0">
                  <c:v>73.899519999999995</c:v>
                </c:pt>
                <c:pt idx="1">
                  <c:v>74.202610000000007</c:v>
                </c:pt>
                <c:pt idx="2">
                  <c:v>74.397369999999995</c:v>
                </c:pt>
                <c:pt idx="3">
                  <c:v>74.222160000000002</c:v>
                </c:pt>
                <c:pt idx="4">
                  <c:v>75.129390000000001</c:v>
                </c:pt>
                <c:pt idx="5">
                  <c:v>75.613069999999993</c:v>
                </c:pt>
                <c:pt idx="6">
                  <c:v>75.873509999999996</c:v>
                </c:pt>
                <c:pt idx="7">
                  <c:v>75.870519999999999</c:v>
                </c:pt>
                <c:pt idx="8">
                  <c:v>76.166700000000006</c:v>
                </c:pt>
                <c:pt idx="9">
                  <c:v>76.679680000000005</c:v>
                </c:pt>
                <c:pt idx="10">
                  <c:v>76.369820000000004</c:v>
                </c:pt>
                <c:pt idx="11">
                  <c:v>76.563849846206537</c:v>
                </c:pt>
                <c:pt idx="12">
                  <c:v>76.600116290470197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5568"/>
        <c:axId val="109247488"/>
      </c:lineChart>
      <c:catAx>
        <c:axId val="10924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47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247488"/>
        <c:scaling>
          <c:orientation val="minMax"/>
          <c:max val="9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4556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2016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0.06929</cdr:x>
      <cdr:y>0.00857</cdr:y>
    </cdr:from>
    <cdr:to>
      <cdr:x>0.91934</cdr:x>
      <cdr:y>0.05057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75" y="48468"/>
          <a:ext cx="7829550" cy="237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1a: Life expectancy at birth in council areas,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Scotland, 2001-2003 to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2013- 2015:</a:t>
          </a:r>
          <a:endParaRPr lang="en-GB" sz="1050"/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macro="" textlink="'Fig 1a chart data'!$C$1">
      <cdr:nvSpPr>
        <cdr:cNvPr id="2314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08592" y="295037"/>
          <a:ext cx="4388886" cy="351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AFED55E-441A-476C-AF05-56F8537E230B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Midlothian Council</a:t>
          </a:fld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83"/>
  <sheetViews>
    <sheetView zoomScaleNormal="100" workbookViewId="0">
      <selection sqref="A1:F1"/>
    </sheetView>
  </sheetViews>
  <sheetFormatPr defaultRowHeight="12.75"/>
  <cols>
    <col min="1" max="1" width="33.140625" style="9" customWidth="1"/>
    <col min="2" max="40" width="15.7109375" style="9" customWidth="1"/>
    <col min="41" max="16384" width="9.140625" style="9"/>
  </cols>
  <sheetData>
    <row r="1" spans="1:40" s="13" customFormat="1" ht="18" customHeight="1">
      <c r="A1" s="44" t="s">
        <v>73</v>
      </c>
      <c r="B1" s="44"/>
      <c r="C1" s="44"/>
      <c r="D1" s="44"/>
      <c r="E1" s="44"/>
      <c r="F1" s="44"/>
      <c r="G1" s="45"/>
      <c r="H1" s="45"/>
      <c r="I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2"/>
      <c r="AL1" s="38"/>
      <c r="AM1" s="38"/>
      <c r="AN1" s="38"/>
    </row>
    <row r="2" spans="1:4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W2" s="10"/>
      <c r="AL2" s="39"/>
      <c r="AM2" s="39"/>
      <c r="AN2" s="39"/>
    </row>
    <row r="3" spans="1:40" ht="12.75" customHeight="1">
      <c r="A3" s="4" t="s">
        <v>22</v>
      </c>
      <c r="B3" s="50" t="s">
        <v>0</v>
      </c>
      <c r="C3" s="50"/>
      <c r="D3" s="50"/>
      <c r="E3" s="50" t="s">
        <v>1</v>
      </c>
      <c r="F3" s="50"/>
      <c r="G3" s="50"/>
      <c r="H3" s="50" t="s">
        <v>2</v>
      </c>
      <c r="I3" s="50"/>
      <c r="J3" s="50"/>
      <c r="K3" s="50" t="s">
        <v>3</v>
      </c>
      <c r="L3" s="50"/>
      <c r="M3" s="50"/>
      <c r="N3" s="50" t="s">
        <v>4</v>
      </c>
      <c r="O3" s="50"/>
      <c r="P3" s="50"/>
      <c r="Q3" s="50" t="s">
        <v>5</v>
      </c>
      <c r="R3" s="50"/>
      <c r="S3" s="50"/>
      <c r="T3" s="50" t="s">
        <v>6</v>
      </c>
      <c r="U3" s="50"/>
      <c r="V3" s="50"/>
      <c r="W3" s="50" t="s">
        <v>16</v>
      </c>
      <c r="X3" s="50"/>
      <c r="Y3" s="50"/>
      <c r="Z3" s="50" t="s">
        <v>20</v>
      </c>
      <c r="AA3" s="50"/>
      <c r="AB3" s="50"/>
      <c r="AC3" s="50" t="s">
        <v>21</v>
      </c>
      <c r="AD3" s="50"/>
      <c r="AE3" s="50"/>
      <c r="AF3" s="50" t="s">
        <v>53</v>
      </c>
      <c r="AG3" s="50"/>
      <c r="AH3" s="50"/>
      <c r="AI3" s="46" t="s">
        <v>55</v>
      </c>
      <c r="AJ3" s="46"/>
      <c r="AK3" s="46"/>
      <c r="AL3" s="46" t="s">
        <v>66</v>
      </c>
      <c r="AM3" s="46"/>
      <c r="AN3" s="46"/>
    </row>
    <row r="4" spans="1:40" ht="12.75" customHeight="1">
      <c r="A4" s="3"/>
      <c r="B4" s="52" t="s">
        <v>23</v>
      </c>
      <c r="C4" s="52"/>
      <c r="D4" s="52"/>
      <c r="E4" s="52" t="s">
        <v>23</v>
      </c>
      <c r="F4" s="52"/>
      <c r="G4" s="52"/>
      <c r="H4" s="52" t="s">
        <v>23</v>
      </c>
      <c r="I4" s="52"/>
      <c r="J4" s="52"/>
      <c r="K4" s="52" t="s">
        <v>23</v>
      </c>
      <c r="L4" s="52"/>
      <c r="M4" s="52"/>
      <c r="N4" s="52" t="s">
        <v>23</v>
      </c>
      <c r="O4" s="52"/>
      <c r="P4" s="52"/>
      <c r="Q4" s="52" t="s">
        <v>23</v>
      </c>
      <c r="R4" s="52"/>
      <c r="S4" s="52"/>
      <c r="T4" s="52" t="s">
        <v>23</v>
      </c>
      <c r="U4" s="52"/>
      <c r="V4" s="52"/>
      <c r="W4" s="52" t="s">
        <v>23</v>
      </c>
      <c r="X4" s="52"/>
      <c r="Y4" s="52"/>
      <c r="Z4" s="52" t="s">
        <v>23</v>
      </c>
      <c r="AA4" s="52"/>
      <c r="AB4" s="52"/>
      <c r="AC4" s="52" t="s">
        <v>23</v>
      </c>
      <c r="AD4" s="52"/>
      <c r="AE4" s="52"/>
      <c r="AF4" s="52" t="s">
        <v>23</v>
      </c>
      <c r="AG4" s="52"/>
      <c r="AH4" s="52"/>
      <c r="AI4" s="47" t="s">
        <v>23</v>
      </c>
      <c r="AJ4" s="47"/>
      <c r="AK4" s="47"/>
      <c r="AL4" s="47" t="s">
        <v>23</v>
      </c>
      <c r="AM4" s="47"/>
      <c r="AN4" s="47"/>
    </row>
    <row r="5" spans="1:40" ht="12.75" customHeight="1">
      <c r="A5" s="23"/>
      <c r="B5" s="29" t="s">
        <v>56</v>
      </c>
      <c r="C5" s="29" t="s">
        <v>58</v>
      </c>
      <c r="D5" s="29" t="s">
        <v>59</v>
      </c>
      <c r="E5" s="29" t="s">
        <v>56</v>
      </c>
      <c r="F5" s="29" t="s">
        <v>58</v>
      </c>
      <c r="G5" s="29" t="s">
        <v>59</v>
      </c>
      <c r="H5" s="29" t="s">
        <v>56</v>
      </c>
      <c r="I5" s="29" t="s">
        <v>58</v>
      </c>
      <c r="J5" s="29" t="s">
        <v>59</v>
      </c>
      <c r="K5" s="29" t="s">
        <v>56</v>
      </c>
      <c r="L5" s="29" t="s">
        <v>58</v>
      </c>
      <c r="M5" s="29" t="s">
        <v>59</v>
      </c>
      <c r="N5" s="29" t="s">
        <v>56</v>
      </c>
      <c r="O5" s="29" t="s">
        <v>58</v>
      </c>
      <c r="P5" s="29" t="s">
        <v>59</v>
      </c>
      <c r="Q5" s="29" t="s">
        <v>56</v>
      </c>
      <c r="R5" s="29" t="s">
        <v>58</v>
      </c>
      <c r="S5" s="29" t="s">
        <v>59</v>
      </c>
      <c r="T5" s="29" t="s">
        <v>56</v>
      </c>
      <c r="U5" s="29" t="s">
        <v>58</v>
      </c>
      <c r="V5" s="29" t="s">
        <v>59</v>
      </c>
      <c r="W5" s="29" t="s">
        <v>56</v>
      </c>
      <c r="X5" s="29" t="s">
        <v>58</v>
      </c>
      <c r="Y5" s="29" t="s">
        <v>59</v>
      </c>
      <c r="Z5" s="29" t="s">
        <v>56</v>
      </c>
      <c r="AA5" s="29" t="s">
        <v>58</v>
      </c>
      <c r="AB5" s="29" t="s">
        <v>59</v>
      </c>
      <c r="AC5" s="29" t="s">
        <v>56</v>
      </c>
      <c r="AD5" s="29" t="s">
        <v>58</v>
      </c>
      <c r="AE5" s="29" t="s">
        <v>59</v>
      </c>
      <c r="AF5" s="29" t="s">
        <v>56</v>
      </c>
      <c r="AG5" s="29" t="s">
        <v>58</v>
      </c>
      <c r="AH5" s="29" t="s">
        <v>59</v>
      </c>
      <c r="AI5" s="29" t="s">
        <v>56</v>
      </c>
      <c r="AJ5" s="29" t="s">
        <v>58</v>
      </c>
      <c r="AK5" s="29" t="s">
        <v>59</v>
      </c>
      <c r="AL5" s="29" t="s">
        <v>56</v>
      </c>
      <c r="AM5" s="29" t="s">
        <v>58</v>
      </c>
      <c r="AN5" s="29" t="s">
        <v>59</v>
      </c>
    </row>
    <row r="6" spans="1:40" s="3" customFormat="1" ht="12.75" customHeight="1">
      <c r="A6" s="24" t="s">
        <v>7</v>
      </c>
      <c r="B6" s="24">
        <v>73.489829999999998</v>
      </c>
      <c r="C6" s="24">
        <v>73.388999999999996</v>
      </c>
      <c r="D6" s="24">
        <v>73.59066</v>
      </c>
      <c r="E6" s="24">
        <v>73.764420000000001</v>
      </c>
      <c r="F6" s="24">
        <v>73.663960000000003</v>
      </c>
      <c r="G6" s="24">
        <v>73.864869999999996</v>
      </c>
      <c r="H6" s="24">
        <v>74.210099999999997</v>
      </c>
      <c r="I6" s="24">
        <v>74.110500000000002</v>
      </c>
      <c r="J6" s="24">
        <v>74.309709999999995</v>
      </c>
      <c r="K6" s="24">
        <v>74.586489999999998</v>
      </c>
      <c r="L6" s="24">
        <v>74.486320000000006</v>
      </c>
      <c r="M6" s="24">
        <v>74.68665</v>
      </c>
      <c r="N6" s="24">
        <v>74.793300000000002</v>
      </c>
      <c r="O6" s="24">
        <v>74.693240000000003</v>
      </c>
      <c r="P6" s="24">
        <v>74.893360000000001</v>
      </c>
      <c r="Q6" s="24">
        <v>74.989670000000004</v>
      </c>
      <c r="R6" s="24">
        <v>74.889750000000006</v>
      </c>
      <c r="S6" s="24">
        <v>75.089600000000004</v>
      </c>
      <c r="T6" s="24">
        <v>75.343459999999993</v>
      </c>
      <c r="U6" s="24">
        <v>75.244320000000002</v>
      </c>
      <c r="V6" s="24">
        <v>75.442599999999999</v>
      </c>
      <c r="W6" s="24">
        <v>75.796769999999995</v>
      </c>
      <c r="X6" s="24">
        <v>75.698490000000007</v>
      </c>
      <c r="Y6" s="24">
        <v>75.895049999999998</v>
      </c>
      <c r="Z6" s="30">
        <v>76.222830000000002</v>
      </c>
      <c r="AA6" s="30">
        <v>76.124979999999994</v>
      </c>
      <c r="AB6" s="30">
        <v>76.320670000000007</v>
      </c>
      <c r="AC6" s="30">
        <v>76.528919999999999</v>
      </c>
      <c r="AD6" s="30">
        <v>76.431610000000006</v>
      </c>
      <c r="AE6" s="30">
        <v>76.626230000000007</v>
      </c>
      <c r="AF6" s="30">
        <v>76.804839999999999</v>
      </c>
      <c r="AG6" s="30">
        <v>76.708349999999996</v>
      </c>
      <c r="AH6" s="30">
        <v>76.901340000000005</v>
      </c>
      <c r="AI6" s="30">
        <v>77.081477242886379</v>
      </c>
      <c r="AJ6" s="30">
        <v>76.985858160951381</v>
      </c>
      <c r="AK6" s="30">
        <v>77.177096324821377</v>
      </c>
      <c r="AL6" s="30">
        <v>77.116362329423694</v>
      </c>
      <c r="AM6" s="30">
        <v>77.022066461036289</v>
      </c>
      <c r="AN6" s="30">
        <v>77.2106581978111</v>
      </c>
    </row>
    <row r="7" spans="1:40" ht="24" customHeight="1">
      <c r="A7" s="25" t="s">
        <v>24</v>
      </c>
      <c r="B7" s="31">
        <v>74.129490000000004</v>
      </c>
      <c r="C7" s="31">
        <v>73.632649999999998</v>
      </c>
      <c r="D7" s="31">
        <v>74.626339999999999</v>
      </c>
      <c r="E7" s="31">
        <v>74.390919999999994</v>
      </c>
      <c r="F7" s="31">
        <v>73.889409999999998</v>
      </c>
      <c r="G7" s="31">
        <v>74.892430000000004</v>
      </c>
      <c r="H7" s="31">
        <v>74.894090000000006</v>
      </c>
      <c r="I7" s="31">
        <v>74.397750000000002</v>
      </c>
      <c r="J7" s="31">
        <v>75.390420000000006</v>
      </c>
      <c r="K7" s="31">
        <v>74.841809999999995</v>
      </c>
      <c r="L7" s="31">
        <v>74.338560000000001</v>
      </c>
      <c r="M7" s="31">
        <v>75.345060000000004</v>
      </c>
      <c r="N7" s="31">
        <v>75.119299999999996</v>
      </c>
      <c r="O7" s="31">
        <v>74.638409999999993</v>
      </c>
      <c r="P7" s="31">
        <v>75.600179999999995</v>
      </c>
      <c r="Q7" s="31">
        <v>75.289609999999996</v>
      </c>
      <c r="R7" s="31">
        <v>74.811229999999995</v>
      </c>
      <c r="S7" s="31">
        <v>75.767989999999998</v>
      </c>
      <c r="T7" s="31">
        <v>75.598320000000001</v>
      </c>
      <c r="U7" s="31">
        <v>75.128569999999996</v>
      </c>
      <c r="V7" s="31">
        <v>76.068070000000006</v>
      </c>
      <c r="W7" s="31">
        <v>76.132339999999999</v>
      </c>
      <c r="X7" s="31">
        <v>75.654319999999998</v>
      </c>
      <c r="Y7" s="31">
        <v>76.610370000000003</v>
      </c>
      <c r="Z7" s="31">
        <v>76.546090000000007</v>
      </c>
      <c r="AA7" s="31">
        <v>76.063900000000004</v>
      </c>
      <c r="AB7" s="31">
        <v>77.028279999999995</v>
      </c>
      <c r="AC7" s="31">
        <v>77.004980000000003</v>
      </c>
      <c r="AD7" s="31">
        <v>76.53434</v>
      </c>
      <c r="AE7" s="31">
        <v>77.475620000000006</v>
      </c>
      <c r="AF7" s="31">
        <v>77.029150000000001</v>
      </c>
      <c r="AG7" s="31">
        <v>76.555580000000006</v>
      </c>
      <c r="AH7" s="31">
        <v>77.50273</v>
      </c>
      <c r="AI7" s="31">
        <v>76.729534122330691</v>
      </c>
      <c r="AJ7" s="31">
        <v>76.251564189193147</v>
      </c>
      <c r="AK7" s="31">
        <v>77.207504055468235</v>
      </c>
      <c r="AL7" s="31">
        <v>76.572591124754311</v>
      </c>
      <c r="AM7" s="31">
        <v>76.103046405181743</v>
      </c>
      <c r="AN7" s="31">
        <v>77.042135844326879</v>
      </c>
    </row>
    <row r="8" spans="1:40" ht="12.75" customHeight="1">
      <c r="A8" s="25" t="s">
        <v>25</v>
      </c>
      <c r="B8" s="31">
        <v>76.098159999999993</v>
      </c>
      <c r="C8" s="31">
        <v>75.62003</v>
      </c>
      <c r="D8" s="31">
        <v>76.57629</v>
      </c>
      <c r="E8" s="31">
        <v>76.252009999999999</v>
      </c>
      <c r="F8" s="31">
        <v>75.772040000000004</v>
      </c>
      <c r="G8" s="31">
        <v>76.731979999999993</v>
      </c>
      <c r="H8" s="31">
        <v>76.662940000000006</v>
      </c>
      <c r="I8" s="31">
        <v>76.185239999999993</v>
      </c>
      <c r="J8" s="31">
        <v>77.140640000000005</v>
      </c>
      <c r="K8" s="31">
        <v>76.927139999999994</v>
      </c>
      <c r="L8" s="31">
        <v>76.447879999999998</v>
      </c>
      <c r="M8" s="31">
        <v>77.406409999999994</v>
      </c>
      <c r="N8" s="31">
        <v>77.466059999999999</v>
      </c>
      <c r="O8" s="31">
        <v>77.003990000000002</v>
      </c>
      <c r="P8" s="31">
        <v>77.928120000000007</v>
      </c>
      <c r="Q8" s="31">
        <v>77.432839999999999</v>
      </c>
      <c r="R8" s="31">
        <v>76.975520000000003</v>
      </c>
      <c r="S8" s="31">
        <v>77.890169999999998</v>
      </c>
      <c r="T8" s="31">
        <v>77.892930000000007</v>
      </c>
      <c r="U8" s="31">
        <v>77.450950000000006</v>
      </c>
      <c r="V8" s="31">
        <v>78.334909999999994</v>
      </c>
      <c r="W8" s="31">
        <v>77.993719999999996</v>
      </c>
      <c r="X8" s="31">
        <v>77.548460000000006</v>
      </c>
      <c r="Y8" s="31">
        <v>78.438990000000004</v>
      </c>
      <c r="Z8" s="31">
        <v>78.401319999999998</v>
      </c>
      <c r="AA8" s="31">
        <v>77.958110000000005</v>
      </c>
      <c r="AB8" s="31">
        <v>78.844539999999995</v>
      </c>
      <c r="AC8" s="31">
        <v>78.799139999999994</v>
      </c>
      <c r="AD8" s="31">
        <v>78.357929999999996</v>
      </c>
      <c r="AE8" s="31">
        <v>79.240350000000007</v>
      </c>
      <c r="AF8" s="31">
        <v>79.134969999999996</v>
      </c>
      <c r="AG8" s="31">
        <v>78.707549999999998</v>
      </c>
      <c r="AH8" s="31">
        <v>79.562389999999994</v>
      </c>
      <c r="AI8" s="31">
        <v>79.335025501648516</v>
      </c>
      <c r="AJ8" s="31">
        <v>78.916926735988511</v>
      </c>
      <c r="AK8" s="31">
        <v>79.753124267308522</v>
      </c>
      <c r="AL8" s="31">
        <v>79.151359772454839</v>
      </c>
      <c r="AM8" s="31">
        <v>78.741727486019386</v>
      </c>
      <c r="AN8" s="31">
        <v>79.560992058890292</v>
      </c>
    </row>
    <row r="9" spans="1:40" ht="12.75" customHeight="1">
      <c r="A9" s="25" t="s">
        <v>26</v>
      </c>
      <c r="B9" s="31">
        <v>75.292029999999997</v>
      </c>
      <c r="C9" s="31">
        <v>74.604889999999997</v>
      </c>
      <c r="D9" s="31">
        <v>75.979179999999999</v>
      </c>
      <c r="E9" s="31">
        <v>75.767430000000004</v>
      </c>
      <c r="F9" s="31">
        <v>75.098770000000002</v>
      </c>
      <c r="G9" s="31">
        <v>76.436099999999996</v>
      </c>
      <c r="H9" s="31">
        <v>75.790679999999995</v>
      </c>
      <c r="I9" s="31">
        <v>75.122839999999997</v>
      </c>
      <c r="J9" s="31">
        <v>76.458529999999996</v>
      </c>
      <c r="K9" s="31">
        <v>76.221029999999999</v>
      </c>
      <c r="L9" s="31">
        <v>75.557879999999997</v>
      </c>
      <c r="M9" s="31">
        <v>76.884169999999997</v>
      </c>
      <c r="N9" s="31">
        <v>76.041049999999998</v>
      </c>
      <c r="O9" s="31">
        <v>75.331100000000006</v>
      </c>
      <c r="P9" s="31">
        <v>76.750990000000002</v>
      </c>
      <c r="Q9" s="31">
        <v>76.838679999999997</v>
      </c>
      <c r="R9" s="31">
        <v>76.128929999999997</v>
      </c>
      <c r="S9" s="31">
        <v>77.548429999999996</v>
      </c>
      <c r="T9" s="31">
        <v>76.961749999999995</v>
      </c>
      <c r="U9" s="31">
        <v>76.234520000000003</v>
      </c>
      <c r="V9" s="31">
        <v>77.688980000000001</v>
      </c>
      <c r="W9" s="31">
        <v>77.597930000000005</v>
      </c>
      <c r="X9" s="31">
        <v>76.891509999999997</v>
      </c>
      <c r="Y9" s="31">
        <v>78.304339999999996</v>
      </c>
      <c r="Z9" s="31">
        <v>78.043419999999998</v>
      </c>
      <c r="AA9" s="31">
        <v>77.350070000000002</v>
      </c>
      <c r="AB9" s="31">
        <v>78.736770000000007</v>
      </c>
      <c r="AC9" s="31">
        <v>78.143749999999997</v>
      </c>
      <c r="AD9" s="31">
        <v>77.478260000000006</v>
      </c>
      <c r="AE9" s="31">
        <v>78.809229999999999</v>
      </c>
      <c r="AF9" s="31">
        <v>78.429460000000006</v>
      </c>
      <c r="AG9" s="31">
        <v>77.784729999999996</v>
      </c>
      <c r="AH9" s="31">
        <v>79.074179999999998</v>
      </c>
      <c r="AI9" s="31">
        <v>78.583004641534785</v>
      </c>
      <c r="AJ9" s="31">
        <v>77.954601078601158</v>
      </c>
      <c r="AK9" s="31">
        <v>79.211408204468412</v>
      </c>
      <c r="AL9" s="31">
        <v>78.566231112016325</v>
      </c>
      <c r="AM9" s="31">
        <v>77.939737678939252</v>
      </c>
      <c r="AN9" s="31">
        <v>79.192724545093398</v>
      </c>
    </row>
    <row r="10" spans="1:40" ht="12.75" customHeight="1">
      <c r="A10" s="25" t="s">
        <v>69</v>
      </c>
      <c r="B10" s="31">
        <v>74.750990000000002</v>
      </c>
      <c r="C10" s="31">
        <v>74.030959999999993</v>
      </c>
      <c r="D10" s="31">
        <v>75.471010000000007</v>
      </c>
      <c r="E10" s="31">
        <v>74.656419999999997</v>
      </c>
      <c r="F10" s="31">
        <v>73.919870000000003</v>
      </c>
      <c r="G10" s="31">
        <v>75.392960000000002</v>
      </c>
      <c r="H10" s="31">
        <v>74.937970000000007</v>
      </c>
      <c r="I10" s="31">
        <v>74.185699999999997</v>
      </c>
      <c r="J10" s="31">
        <v>75.690240000000003</v>
      </c>
      <c r="K10" s="31">
        <v>75.553979999999996</v>
      </c>
      <c r="L10" s="31">
        <v>74.784589999999994</v>
      </c>
      <c r="M10" s="31">
        <v>76.323369999999997</v>
      </c>
      <c r="N10" s="31">
        <v>75.970359999999999</v>
      </c>
      <c r="O10" s="31">
        <v>75.198359999999994</v>
      </c>
      <c r="P10" s="31">
        <v>76.742350000000002</v>
      </c>
      <c r="Q10" s="31">
        <v>76.036079999999998</v>
      </c>
      <c r="R10" s="31">
        <v>75.270359999999997</v>
      </c>
      <c r="S10" s="31">
        <v>76.801789999999997</v>
      </c>
      <c r="T10" s="31">
        <v>76.259209999999996</v>
      </c>
      <c r="U10" s="31">
        <v>75.508380000000002</v>
      </c>
      <c r="V10" s="31">
        <v>77.010040000000004</v>
      </c>
      <c r="W10" s="31">
        <v>76.70599</v>
      </c>
      <c r="X10" s="31">
        <v>75.986239999999995</v>
      </c>
      <c r="Y10" s="31">
        <v>77.425740000000005</v>
      </c>
      <c r="Z10" s="31">
        <v>77.239879999999999</v>
      </c>
      <c r="AA10" s="31">
        <v>76.533749999999998</v>
      </c>
      <c r="AB10" s="31">
        <v>77.946010000000001</v>
      </c>
      <c r="AC10" s="31">
        <v>77.196359999999999</v>
      </c>
      <c r="AD10" s="31">
        <v>76.475960000000001</v>
      </c>
      <c r="AE10" s="31">
        <v>77.91677</v>
      </c>
      <c r="AF10" s="31">
        <v>78.126750000000001</v>
      </c>
      <c r="AG10" s="31">
        <v>77.411490000000001</v>
      </c>
      <c r="AH10" s="31">
        <v>78.842010000000002</v>
      </c>
      <c r="AI10" s="31">
        <v>78.218964457581478</v>
      </c>
      <c r="AJ10" s="31">
        <v>77.460235441861116</v>
      </c>
      <c r="AK10" s="31">
        <v>78.977693473301841</v>
      </c>
      <c r="AL10" s="31">
        <v>78.209990113625409</v>
      </c>
      <c r="AM10" s="31">
        <v>77.48522683913238</v>
      </c>
      <c r="AN10" s="31">
        <v>78.934753388118438</v>
      </c>
    </row>
    <row r="11" spans="1:40" ht="20.85" customHeight="1">
      <c r="A11" s="25" t="s">
        <v>71</v>
      </c>
      <c r="B11" s="31">
        <v>74.775580000000005</v>
      </c>
      <c r="C11" s="31">
        <v>74.438680000000005</v>
      </c>
      <c r="D11" s="31">
        <v>75.112480000000005</v>
      </c>
      <c r="E11" s="31">
        <v>75.197289999999995</v>
      </c>
      <c r="F11" s="31">
        <v>74.860060000000004</v>
      </c>
      <c r="G11" s="31">
        <v>75.534520000000001</v>
      </c>
      <c r="H11" s="31">
        <v>75.30641</v>
      </c>
      <c r="I11" s="31">
        <v>74.974289999999996</v>
      </c>
      <c r="J11" s="31">
        <v>75.638530000000003</v>
      </c>
      <c r="K11" s="31">
        <v>75.578519999999997</v>
      </c>
      <c r="L11" s="31">
        <v>75.239410000000007</v>
      </c>
      <c r="M11" s="31">
        <v>75.917619999999999</v>
      </c>
      <c r="N11" s="31">
        <v>75.880930000000006</v>
      </c>
      <c r="O11" s="31">
        <v>75.543009999999995</v>
      </c>
      <c r="P11" s="31">
        <v>76.218850000000003</v>
      </c>
      <c r="Q11" s="31">
        <v>76.118949999999998</v>
      </c>
      <c r="R11" s="31">
        <v>75.775750000000002</v>
      </c>
      <c r="S11" s="31">
        <v>76.462149999999994</v>
      </c>
      <c r="T11" s="31">
        <v>76.480609999999999</v>
      </c>
      <c r="U11" s="31">
        <v>76.142039999999994</v>
      </c>
      <c r="V11" s="31">
        <v>76.81917</v>
      </c>
      <c r="W11" s="31">
        <v>76.782160000000005</v>
      </c>
      <c r="X11" s="31">
        <v>76.450640000000007</v>
      </c>
      <c r="Y11" s="31">
        <v>77.113680000000002</v>
      </c>
      <c r="Z11" s="31">
        <v>77.21302</v>
      </c>
      <c r="AA11" s="31">
        <v>76.888409999999993</v>
      </c>
      <c r="AB11" s="31">
        <v>77.537629999999993</v>
      </c>
      <c r="AC11" s="31">
        <v>77.281199999999998</v>
      </c>
      <c r="AD11" s="31">
        <v>76.951059999999998</v>
      </c>
      <c r="AE11" s="31">
        <v>77.611350000000002</v>
      </c>
      <c r="AF11" s="31">
        <v>77.481179999999995</v>
      </c>
      <c r="AG11" s="31">
        <v>77.149559999999994</v>
      </c>
      <c r="AH11" s="31">
        <v>77.812790000000007</v>
      </c>
      <c r="AI11" s="31">
        <v>77.809895162232593</v>
      </c>
      <c r="AJ11" s="31">
        <v>77.481238261032289</v>
      </c>
      <c r="AK11" s="31">
        <v>78.138552063432897</v>
      </c>
      <c r="AL11" s="31">
        <v>77.960016968638072</v>
      </c>
      <c r="AM11" s="31">
        <v>77.638741719585923</v>
      </c>
      <c r="AN11" s="31">
        <v>78.281292217690222</v>
      </c>
    </row>
    <row r="12" spans="1:40" ht="12.75" customHeight="1">
      <c r="A12" s="25" t="s">
        <v>8</v>
      </c>
      <c r="B12" s="31">
        <v>73.539670000000001</v>
      </c>
      <c r="C12" s="31">
        <v>72.484639999999999</v>
      </c>
      <c r="D12" s="31">
        <v>74.594710000000006</v>
      </c>
      <c r="E12" s="31">
        <v>73.155879999999996</v>
      </c>
      <c r="F12" s="31">
        <v>72.057649999999995</v>
      </c>
      <c r="G12" s="31">
        <v>74.254109999999997</v>
      </c>
      <c r="H12" s="31">
        <v>73.227540000000005</v>
      </c>
      <c r="I12" s="31">
        <v>72.118489999999994</v>
      </c>
      <c r="J12" s="31">
        <v>74.336590000000001</v>
      </c>
      <c r="K12" s="31">
        <v>73.195459999999997</v>
      </c>
      <c r="L12" s="31">
        <v>72.087429999999998</v>
      </c>
      <c r="M12" s="31">
        <v>74.303489999999996</v>
      </c>
      <c r="N12" s="31">
        <v>74.078729999999993</v>
      </c>
      <c r="O12" s="31">
        <v>73.051220000000001</v>
      </c>
      <c r="P12" s="31">
        <v>75.10624</v>
      </c>
      <c r="Q12" s="31">
        <v>74.503020000000006</v>
      </c>
      <c r="R12" s="31">
        <v>73.50206</v>
      </c>
      <c r="S12" s="31">
        <v>75.503969999999995</v>
      </c>
      <c r="T12" s="31">
        <v>74.963840000000005</v>
      </c>
      <c r="U12" s="31">
        <v>73.988789999999995</v>
      </c>
      <c r="V12" s="31">
        <v>75.938879999999997</v>
      </c>
      <c r="W12" s="31">
        <v>75.61421</v>
      </c>
      <c r="X12" s="31">
        <v>74.628699999999995</v>
      </c>
      <c r="Y12" s="31">
        <v>76.599710000000002</v>
      </c>
      <c r="Z12" s="31">
        <v>76.502330000000001</v>
      </c>
      <c r="AA12" s="31">
        <v>75.569710000000001</v>
      </c>
      <c r="AB12" s="31">
        <v>77.434939999999997</v>
      </c>
      <c r="AC12" s="31">
        <v>76.994919999999993</v>
      </c>
      <c r="AD12" s="31">
        <v>76.030159999999995</v>
      </c>
      <c r="AE12" s="31">
        <v>77.959670000000003</v>
      </c>
      <c r="AF12" s="31">
        <v>77.000500000000002</v>
      </c>
      <c r="AG12" s="31">
        <v>76.066320000000005</v>
      </c>
      <c r="AH12" s="31">
        <v>77.934690000000003</v>
      </c>
      <c r="AI12" s="31">
        <v>77.118438342913791</v>
      </c>
      <c r="AJ12" s="31">
        <v>76.151952432285299</v>
      </c>
      <c r="AK12" s="31">
        <v>78.084924253542283</v>
      </c>
      <c r="AL12" s="31">
        <v>76.925404311776546</v>
      </c>
      <c r="AM12" s="31">
        <v>75.968089745152739</v>
      </c>
      <c r="AN12" s="31">
        <v>77.882718878400354</v>
      </c>
    </row>
    <row r="13" spans="1:40" ht="12.75" customHeight="1">
      <c r="A13" s="25" t="s">
        <v>70</v>
      </c>
      <c r="B13" s="31">
        <v>74.789540000000002</v>
      </c>
      <c r="C13" s="31">
        <v>74.154709999999994</v>
      </c>
      <c r="D13" s="31">
        <v>75.424369999999996</v>
      </c>
      <c r="E13" s="31">
        <v>75.419650000000004</v>
      </c>
      <c r="F13" s="31">
        <v>74.819710000000001</v>
      </c>
      <c r="G13" s="31">
        <v>76.019580000000005</v>
      </c>
      <c r="H13" s="31">
        <v>75.673720000000003</v>
      </c>
      <c r="I13" s="31">
        <v>75.090059999999994</v>
      </c>
      <c r="J13" s="31">
        <v>76.257390000000001</v>
      </c>
      <c r="K13" s="31">
        <v>76.086240000000004</v>
      </c>
      <c r="L13" s="31">
        <v>75.500050000000002</v>
      </c>
      <c r="M13" s="31">
        <v>76.672430000000006</v>
      </c>
      <c r="N13" s="31">
        <v>76.165520000000001</v>
      </c>
      <c r="O13" s="31">
        <v>75.563270000000003</v>
      </c>
      <c r="P13" s="31">
        <v>76.767759999999996</v>
      </c>
      <c r="Q13" s="31">
        <v>76.418000000000006</v>
      </c>
      <c r="R13" s="31">
        <v>75.815169999999995</v>
      </c>
      <c r="S13" s="31">
        <v>77.020830000000004</v>
      </c>
      <c r="T13" s="31">
        <v>76.785499999999999</v>
      </c>
      <c r="U13" s="31">
        <v>76.191500000000005</v>
      </c>
      <c r="V13" s="31">
        <v>77.379499999999993</v>
      </c>
      <c r="W13" s="31">
        <v>76.74776</v>
      </c>
      <c r="X13" s="31">
        <v>76.158029999999997</v>
      </c>
      <c r="Y13" s="31">
        <v>77.337479999999999</v>
      </c>
      <c r="Z13" s="31">
        <v>77.252440000000007</v>
      </c>
      <c r="AA13" s="31">
        <v>76.653170000000003</v>
      </c>
      <c r="AB13" s="31">
        <v>77.851699999999994</v>
      </c>
      <c r="AC13" s="31">
        <v>77.44753</v>
      </c>
      <c r="AD13" s="31">
        <v>76.839079999999996</v>
      </c>
      <c r="AE13" s="31">
        <v>78.055980000000005</v>
      </c>
      <c r="AF13" s="31">
        <v>77.955719999999999</v>
      </c>
      <c r="AG13" s="31">
        <v>77.349950000000007</v>
      </c>
      <c r="AH13" s="31">
        <v>78.561490000000006</v>
      </c>
      <c r="AI13" s="31">
        <v>77.96253815791907</v>
      </c>
      <c r="AJ13" s="31">
        <v>77.376619675992828</v>
      </c>
      <c r="AK13" s="31">
        <v>78.548456639845313</v>
      </c>
      <c r="AL13" s="31">
        <v>78.134199129315562</v>
      </c>
      <c r="AM13" s="31">
        <v>77.562191019516646</v>
      </c>
      <c r="AN13" s="31">
        <v>78.706207239114477</v>
      </c>
    </row>
    <row r="14" spans="1:40" ht="12.75" customHeight="1">
      <c r="A14" s="25" t="s">
        <v>27</v>
      </c>
      <c r="B14" s="31">
        <v>71.921610000000001</v>
      </c>
      <c r="C14" s="31">
        <v>71.283500000000004</v>
      </c>
      <c r="D14" s="31">
        <v>72.559709999999995</v>
      </c>
      <c r="E14" s="31">
        <v>72.375929999999997</v>
      </c>
      <c r="F14" s="31">
        <v>71.757140000000007</v>
      </c>
      <c r="G14" s="31">
        <v>72.994730000000004</v>
      </c>
      <c r="H14" s="31">
        <v>72.890829999999994</v>
      </c>
      <c r="I14" s="31">
        <v>72.278369999999995</v>
      </c>
      <c r="J14" s="31">
        <v>73.503290000000007</v>
      </c>
      <c r="K14" s="31">
        <v>73.436049999999994</v>
      </c>
      <c r="L14" s="31">
        <v>72.809489999999997</v>
      </c>
      <c r="M14" s="31">
        <v>74.062610000000006</v>
      </c>
      <c r="N14" s="31">
        <v>73.533180000000002</v>
      </c>
      <c r="O14" s="31">
        <v>72.886369999999999</v>
      </c>
      <c r="P14" s="31">
        <v>74.180000000000007</v>
      </c>
      <c r="Q14" s="31">
        <v>73.488690000000005</v>
      </c>
      <c r="R14" s="31">
        <v>72.828909999999993</v>
      </c>
      <c r="S14" s="31">
        <v>74.148480000000006</v>
      </c>
      <c r="T14" s="31">
        <v>73.485879999999995</v>
      </c>
      <c r="U14" s="31">
        <v>72.837410000000006</v>
      </c>
      <c r="V14" s="31">
        <v>74.134349999999998</v>
      </c>
      <c r="W14" s="31">
        <v>73.593630000000005</v>
      </c>
      <c r="X14" s="31">
        <v>72.939580000000007</v>
      </c>
      <c r="Y14" s="31">
        <v>74.247690000000006</v>
      </c>
      <c r="Z14" s="31">
        <v>73.922700000000006</v>
      </c>
      <c r="AA14" s="31">
        <v>73.276849999999996</v>
      </c>
      <c r="AB14" s="31">
        <v>74.568560000000005</v>
      </c>
      <c r="AC14" s="31">
        <v>74.271289999999993</v>
      </c>
      <c r="AD14" s="31">
        <v>73.630579999999995</v>
      </c>
      <c r="AE14" s="31">
        <v>74.912000000000006</v>
      </c>
      <c r="AF14" s="31">
        <v>75.056759999999997</v>
      </c>
      <c r="AG14" s="31">
        <v>74.432509999999994</v>
      </c>
      <c r="AH14" s="31">
        <v>75.680999999999997</v>
      </c>
      <c r="AI14" s="31">
        <v>75.261268564169384</v>
      </c>
      <c r="AJ14" s="31">
        <v>74.637232252204143</v>
      </c>
      <c r="AK14" s="31">
        <v>75.885304876134626</v>
      </c>
      <c r="AL14" s="31">
        <v>75.11874558488212</v>
      </c>
      <c r="AM14" s="31">
        <v>74.498662571765109</v>
      </c>
      <c r="AN14" s="31">
        <v>75.738828597999131</v>
      </c>
    </row>
    <row r="15" spans="1:40" ht="24" customHeight="1">
      <c r="A15" s="25" t="s">
        <v>28</v>
      </c>
      <c r="B15" s="31">
        <v>72.532960000000003</v>
      </c>
      <c r="C15" s="31">
        <v>71.831829999999997</v>
      </c>
      <c r="D15" s="31">
        <v>73.234099999999998</v>
      </c>
      <c r="E15" s="31">
        <v>73.51249</v>
      </c>
      <c r="F15" s="31">
        <v>72.831100000000006</v>
      </c>
      <c r="G15" s="31">
        <v>74.193870000000004</v>
      </c>
      <c r="H15" s="31">
        <v>73.728200000000001</v>
      </c>
      <c r="I15" s="31">
        <v>73.051389999999998</v>
      </c>
      <c r="J15" s="31">
        <v>74.405010000000004</v>
      </c>
      <c r="K15" s="31">
        <v>74.4435</v>
      </c>
      <c r="L15" s="31">
        <v>73.774320000000003</v>
      </c>
      <c r="M15" s="31">
        <v>75.112679999999997</v>
      </c>
      <c r="N15" s="31">
        <v>74.000320000000002</v>
      </c>
      <c r="O15" s="31">
        <v>73.308369999999996</v>
      </c>
      <c r="P15" s="31">
        <v>74.692260000000005</v>
      </c>
      <c r="Q15" s="31">
        <v>74.546880000000002</v>
      </c>
      <c r="R15" s="31">
        <v>73.887370000000004</v>
      </c>
      <c r="S15" s="31">
        <v>75.206400000000002</v>
      </c>
      <c r="T15" s="31">
        <v>74.582400000000007</v>
      </c>
      <c r="U15" s="31">
        <v>73.927800000000005</v>
      </c>
      <c r="V15" s="31">
        <v>75.236999999999995</v>
      </c>
      <c r="W15" s="31">
        <v>75.415999999999997</v>
      </c>
      <c r="X15" s="31">
        <v>74.783590000000004</v>
      </c>
      <c r="Y15" s="31">
        <v>76.048400000000001</v>
      </c>
      <c r="Z15" s="31">
        <v>75.718509999999995</v>
      </c>
      <c r="AA15" s="31">
        <v>75.075620000000001</v>
      </c>
      <c r="AB15" s="31">
        <v>76.36139</v>
      </c>
      <c r="AC15" s="31">
        <v>76.078580000000002</v>
      </c>
      <c r="AD15" s="31">
        <v>75.421869999999998</v>
      </c>
      <c r="AE15" s="31">
        <v>76.735290000000006</v>
      </c>
      <c r="AF15" s="31">
        <v>75.698130000000006</v>
      </c>
      <c r="AG15" s="31">
        <v>75.021320000000003</v>
      </c>
      <c r="AH15" s="31">
        <v>76.374930000000006</v>
      </c>
      <c r="AI15" s="31">
        <v>75.820906891799595</v>
      </c>
      <c r="AJ15" s="31">
        <v>75.142416182785993</v>
      </c>
      <c r="AK15" s="31">
        <v>76.499397600813197</v>
      </c>
      <c r="AL15" s="31">
        <v>76.099136906953859</v>
      </c>
      <c r="AM15" s="31">
        <v>75.43401935211179</v>
      </c>
      <c r="AN15" s="31">
        <v>76.764254461795929</v>
      </c>
    </row>
    <row r="16" spans="1:40" ht="12.75" customHeight="1">
      <c r="A16" s="25" t="s">
        <v>29</v>
      </c>
      <c r="B16" s="31">
        <v>77.091679999999997</v>
      </c>
      <c r="C16" s="31">
        <v>76.419809999999998</v>
      </c>
      <c r="D16" s="31">
        <v>77.763559999999998</v>
      </c>
      <c r="E16" s="31">
        <v>76.913830000000004</v>
      </c>
      <c r="F16" s="31">
        <v>76.213629999999995</v>
      </c>
      <c r="G16" s="31">
        <v>77.614040000000003</v>
      </c>
      <c r="H16" s="31">
        <v>77.549319999999994</v>
      </c>
      <c r="I16" s="31">
        <v>76.873189999999994</v>
      </c>
      <c r="J16" s="31">
        <v>78.225440000000006</v>
      </c>
      <c r="K16" s="31">
        <v>77.834339999999997</v>
      </c>
      <c r="L16" s="31">
        <v>77.159009999999995</v>
      </c>
      <c r="M16" s="31">
        <v>78.50967</v>
      </c>
      <c r="N16" s="31">
        <v>77.914680000000004</v>
      </c>
      <c r="O16" s="31">
        <v>77.255859999999998</v>
      </c>
      <c r="P16" s="31">
        <v>78.573490000000007</v>
      </c>
      <c r="Q16" s="31">
        <v>77.927989999999994</v>
      </c>
      <c r="R16" s="31">
        <v>77.23706</v>
      </c>
      <c r="S16" s="31">
        <v>78.618920000000003</v>
      </c>
      <c r="T16" s="31">
        <v>78.233050000000006</v>
      </c>
      <c r="U16" s="31">
        <v>77.53116</v>
      </c>
      <c r="V16" s="31">
        <v>78.934950000000001</v>
      </c>
      <c r="W16" s="31">
        <v>79.261870000000002</v>
      </c>
      <c r="X16" s="31">
        <v>78.581659999999999</v>
      </c>
      <c r="Y16" s="31">
        <v>79.942080000000004</v>
      </c>
      <c r="Z16" s="31">
        <v>79.543909999999997</v>
      </c>
      <c r="AA16" s="31">
        <v>78.855119999999999</v>
      </c>
      <c r="AB16" s="31">
        <v>80.232699999999994</v>
      </c>
      <c r="AC16" s="31">
        <v>79.789720000000003</v>
      </c>
      <c r="AD16" s="31">
        <v>79.111130000000003</v>
      </c>
      <c r="AE16" s="31">
        <v>80.468320000000006</v>
      </c>
      <c r="AF16" s="31">
        <v>80.266549999999995</v>
      </c>
      <c r="AG16" s="31">
        <v>79.584680000000006</v>
      </c>
      <c r="AH16" s="31">
        <v>80.948430000000002</v>
      </c>
      <c r="AI16" s="31">
        <v>80.516835546035949</v>
      </c>
      <c r="AJ16" s="31">
        <v>79.859406189482584</v>
      </c>
      <c r="AK16" s="31">
        <v>81.174264902589314</v>
      </c>
      <c r="AL16" s="31">
        <v>80.483060242024578</v>
      </c>
      <c r="AM16" s="31">
        <v>79.82794637705679</v>
      </c>
      <c r="AN16" s="31">
        <v>81.138174106992366</v>
      </c>
    </row>
    <row r="17" spans="1:40" ht="12.75" customHeight="1">
      <c r="A17" s="25" t="s">
        <v>30</v>
      </c>
      <c r="B17" s="31">
        <v>75.622879999999995</v>
      </c>
      <c r="C17" s="31">
        <v>74.866829999999993</v>
      </c>
      <c r="D17" s="31">
        <v>76.378919999999994</v>
      </c>
      <c r="E17" s="31">
        <v>75.608040000000003</v>
      </c>
      <c r="F17" s="31">
        <v>74.857960000000006</v>
      </c>
      <c r="G17" s="31">
        <v>76.358130000000003</v>
      </c>
      <c r="H17" s="31">
        <v>76.146559999999994</v>
      </c>
      <c r="I17" s="31">
        <v>75.428870000000003</v>
      </c>
      <c r="J17" s="31">
        <v>76.864239999999995</v>
      </c>
      <c r="K17" s="31">
        <v>76.314239999999998</v>
      </c>
      <c r="L17" s="31">
        <v>75.603399999999993</v>
      </c>
      <c r="M17" s="31">
        <v>77.025069999999999</v>
      </c>
      <c r="N17" s="31">
        <v>76.179469999999995</v>
      </c>
      <c r="O17" s="31">
        <v>75.455100000000002</v>
      </c>
      <c r="P17" s="31">
        <v>76.903840000000002</v>
      </c>
      <c r="Q17" s="31">
        <v>76.586979999999997</v>
      </c>
      <c r="R17" s="31">
        <v>75.877780000000001</v>
      </c>
      <c r="S17" s="31">
        <v>77.296189999999996</v>
      </c>
      <c r="T17" s="31">
        <v>76.732690000000005</v>
      </c>
      <c r="U17" s="31">
        <v>76.007840000000002</v>
      </c>
      <c r="V17" s="31">
        <v>77.457530000000006</v>
      </c>
      <c r="W17" s="31">
        <v>77.315690000000004</v>
      </c>
      <c r="X17" s="31">
        <v>76.593239999999994</v>
      </c>
      <c r="Y17" s="31">
        <v>78.038139999999999</v>
      </c>
      <c r="Z17" s="31">
        <v>77.48169</v>
      </c>
      <c r="AA17" s="31">
        <v>76.730279999999993</v>
      </c>
      <c r="AB17" s="31">
        <v>78.233099999999993</v>
      </c>
      <c r="AC17" s="31">
        <v>78.058499999999995</v>
      </c>
      <c r="AD17" s="31">
        <v>77.333659999999995</v>
      </c>
      <c r="AE17" s="31">
        <v>78.783339999999995</v>
      </c>
      <c r="AF17" s="31">
        <v>78.391239999999996</v>
      </c>
      <c r="AG17" s="31">
        <v>77.702579999999998</v>
      </c>
      <c r="AH17" s="31">
        <v>79.079899999999995</v>
      </c>
      <c r="AI17" s="31">
        <v>78.431733687220742</v>
      </c>
      <c r="AJ17" s="31">
        <v>77.76632373670418</v>
      </c>
      <c r="AK17" s="31">
        <v>79.097143637737304</v>
      </c>
      <c r="AL17" s="31">
        <v>78.433251283503466</v>
      </c>
      <c r="AM17" s="31">
        <v>77.774431766659916</v>
      </c>
      <c r="AN17" s="31">
        <v>79.092070800347017</v>
      </c>
    </row>
    <row r="18" spans="1:40" ht="12.75" customHeight="1">
      <c r="A18" s="25" t="s">
        <v>31</v>
      </c>
      <c r="B18" s="31">
        <v>75.937460000000002</v>
      </c>
      <c r="C18" s="31">
        <v>75.181129999999996</v>
      </c>
      <c r="D18" s="31">
        <v>76.693780000000004</v>
      </c>
      <c r="E18" s="31">
        <v>76.43356</v>
      </c>
      <c r="F18" s="31">
        <v>75.689710000000005</v>
      </c>
      <c r="G18" s="31">
        <v>77.177400000000006</v>
      </c>
      <c r="H18" s="31">
        <v>76.886780000000002</v>
      </c>
      <c r="I18" s="31">
        <v>76.147760000000005</v>
      </c>
      <c r="J18" s="31">
        <v>77.625799999999998</v>
      </c>
      <c r="K18" s="31">
        <v>77.320999999999998</v>
      </c>
      <c r="L18" s="31">
        <v>76.551320000000004</v>
      </c>
      <c r="M18" s="31">
        <v>78.090689999999995</v>
      </c>
      <c r="N18" s="31">
        <v>77.451239999999999</v>
      </c>
      <c r="O18" s="31">
        <v>76.68817</v>
      </c>
      <c r="P18" s="31">
        <v>78.214320000000001</v>
      </c>
      <c r="Q18" s="31">
        <v>77.483580000000003</v>
      </c>
      <c r="R18" s="31">
        <v>76.713880000000003</v>
      </c>
      <c r="S18" s="31">
        <v>78.253280000000004</v>
      </c>
      <c r="T18" s="31">
        <v>77.888069999999999</v>
      </c>
      <c r="U18" s="31">
        <v>77.115449999999996</v>
      </c>
      <c r="V18" s="31">
        <v>78.660700000000006</v>
      </c>
      <c r="W18" s="31">
        <v>78.285349999999994</v>
      </c>
      <c r="X18" s="31">
        <v>77.511740000000003</v>
      </c>
      <c r="Y18" s="31">
        <v>79.058959999999999</v>
      </c>
      <c r="Z18" s="31">
        <v>78.896039999999999</v>
      </c>
      <c r="AA18" s="31">
        <v>78.131529999999998</v>
      </c>
      <c r="AB18" s="31">
        <v>79.660560000000004</v>
      </c>
      <c r="AC18" s="31">
        <v>79.691419999999994</v>
      </c>
      <c r="AD18" s="31">
        <v>78.927729999999997</v>
      </c>
      <c r="AE18" s="31">
        <v>80.455119999999994</v>
      </c>
      <c r="AF18" s="31">
        <v>79.475430000000003</v>
      </c>
      <c r="AG18" s="31">
        <v>78.692800000000005</v>
      </c>
      <c r="AH18" s="31">
        <v>80.25806</v>
      </c>
      <c r="AI18" s="31">
        <v>79.663570098512977</v>
      </c>
      <c r="AJ18" s="31">
        <v>78.913389510743045</v>
      </c>
      <c r="AK18" s="31">
        <v>80.41375068628291</v>
      </c>
      <c r="AL18" s="31">
        <v>79.282818253028509</v>
      </c>
      <c r="AM18" s="31">
        <v>78.548313158188961</v>
      </c>
      <c r="AN18" s="31">
        <v>80.017323347868057</v>
      </c>
    </row>
    <row r="19" spans="1:40" ht="20.85" customHeight="1">
      <c r="A19" s="25" t="s">
        <v>32</v>
      </c>
      <c r="B19" s="31">
        <v>73.746589999999998</v>
      </c>
      <c r="C19" s="31">
        <v>73.179519999999997</v>
      </c>
      <c r="D19" s="31">
        <v>74.313659999999999</v>
      </c>
      <c r="E19" s="31">
        <v>73.921620000000004</v>
      </c>
      <c r="F19" s="31">
        <v>73.352450000000005</v>
      </c>
      <c r="G19" s="31">
        <v>74.490790000000004</v>
      </c>
      <c r="H19" s="31">
        <v>74.451149999999998</v>
      </c>
      <c r="I19" s="31">
        <v>73.877020000000002</v>
      </c>
      <c r="J19" s="31">
        <v>75.025270000000006</v>
      </c>
      <c r="K19" s="31">
        <v>74.566100000000006</v>
      </c>
      <c r="L19" s="31">
        <v>73.993070000000003</v>
      </c>
      <c r="M19" s="31">
        <v>75.139129999999994</v>
      </c>
      <c r="N19" s="31">
        <v>74.909459999999996</v>
      </c>
      <c r="O19" s="31">
        <v>74.345579999999998</v>
      </c>
      <c r="P19" s="31">
        <v>75.473339999999993</v>
      </c>
      <c r="Q19" s="31">
        <v>75.189040000000006</v>
      </c>
      <c r="R19" s="31">
        <v>74.643749999999997</v>
      </c>
      <c r="S19" s="31">
        <v>75.734340000000003</v>
      </c>
      <c r="T19" s="31">
        <v>75.985579999999999</v>
      </c>
      <c r="U19" s="31">
        <v>75.433430000000001</v>
      </c>
      <c r="V19" s="31">
        <v>76.537729999999996</v>
      </c>
      <c r="W19" s="31">
        <v>76.414069999999995</v>
      </c>
      <c r="X19" s="31">
        <v>75.863200000000006</v>
      </c>
      <c r="Y19" s="31">
        <v>76.964950000000002</v>
      </c>
      <c r="Z19" s="31">
        <v>76.872990000000001</v>
      </c>
      <c r="AA19" s="31">
        <v>76.321070000000006</v>
      </c>
      <c r="AB19" s="31">
        <v>77.42492</v>
      </c>
      <c r="AC19" s="31">
        <v>76.839650000000006</v>
      </c>
      <c r="AD19" s="31">
        <v>76.298000000000002</v>
      </c>
      <c r="AE19" s="31">
        <v>77.381299999999996</v>
      </c>
      <c r="AF19" s="31">
        <v>76.707189999999997</v>
      </c>
      <c r="AG19" s="31">
        <v>76.148409999999998</v>
      </c>
      <c r="AH19" s="31">
        <v>77.265969999999996</v>
      </c>
      <c r="AI19" s="31">
        <v>77.222119250051904</v>
      </c>
      <c r="AJ19" s="31">
        <v>76.655521890128838</v>
      </c>
      <c r="AK19" s="31">
        <v>77.788716609974969</v>
      </c>
      <c r="AL19" s="31">
        <v>77.436129637740535</v>
      </c>
      <c r="AM19" s="31">
        <v>76.884829180044974</v>
      </c>
      <c r="AN19" s="31">
        <v>77.987430095436096</v>
      </c>
    </row>
    <row r="20" spans="1:40" ht="12.75" customHeight="1">
      <c r="A20" s="25" t="s">
        <v>33</v>
      </c>
      <c r="B20" s="31">
        <v>74.536389999999997</v>
      </c>
      <c r="C20" s="31">
        <v>74.155910000000006</v>
      </c>
      <c r="D20" s="31">
        <v>74.916870000000003</v>
      </c>
      <c r="E20" s="31">
        <v>74.660539999999997</v>
      </c>
      <c r="F20" s="31">
        <v>74.274649999999994</v>
      </c>
      <c r="G20" s="31">
        <v>75.046430000000001</v>
      </c>
      <c r="H20" s="31">
        <v>75.343770000000006</v>
      </c>
      <c r="I20" s="31">
        <v>74.967320000000001</v>
      </c>
      <c r="J20" s="31">
        <v>75.720219999999998</v>
      </c>
      <c r="K20" s="31">
        <v>75.427800000000005</v>
      </c>
      <c r="L20" s="31">
        <v>75.043850000000006</v>
      </c>
      <c r="M20" s="31">
        <v>75.811750000000004</v>
      </c>
      <c r="N20" s="31">
        <v>75.747870000000006</v>
      </c>
      <c r="O20" s="31">
        <v>75.366960000000006</v>
      </c>
      <c r="P20" s="31">
        <v>76.128780000000006</v>
      </c>
      <c r="Q20" s="31">
        <v>75.807590000000005</v>
      </c>
      <c r="R20" s="31">
        <v>75.425079999999994</v>
      </c>
      <c r="S20" s="31">
        <v>76.190100000000001</v>
      </c>
      <c r="T20" s="31">
        <v>76.060310000000001</v>
      </c>
      <c r="U20" s="31">
        <v>75.684479999999994</v>
      </c>
      <c r="V20" s="31">
        <v>76.436130000000006</v>
      </c>
      <c r="W20" s="31">
        <v>76.274079999999998</v>
      </c>
      <c r="X20" s="31">
        <v>75.896839999999997</v>
      </c>
      <c r="Y20" s="31">
        <v>76.651309999999995</v>
      </c>
      <c r="Z20" s="31">
        <v>76.639060000000001</v>
      </c>
      <c r="AA20" s="31">
        <v>76.269189999999995</v>
      </c>
      <c r="AB20" s="31">
        <v>77.008939999999996</v>
      </c>
      <c r="AC20" s="31">
        <v>76.945819999999998</v>
      </c>
      <c r="AD20" s="31">
        <v>76.570409999999995</v>
      </c>
      <c r="AE20" s="31">
        <v>77.32123</v>
      </c>
      <c r="AF20" s="31">
        <v>77.134180000000001</v>
      </c>
      <c r="AG20" s="31">
        <v>76.762320000000003</v>
      </c>
      <c r="AH20" s="31">
        <v>77.506029999999996</v>
      </c>
      <c r="AI20" s="31">
        <v>77.584164136460117</v>
      </c>
      <c r="AJ20" s="31">
        <v>77.215504184662791</v>
      </c>
      <c r="AK20" s="31">
        <v>77.952824088257444</v>
      </c>
      <c r="AL20" s="31">
        <v>77.655841756307638</v>
      </c>
      <c r="AM20" s="31">
        <v>77.290918360224751</v>
      </c>
      <c r="AN20" s="31">
        <v>78.020765152390524</v>
      </c>
    </row>
    <row r="21" spans="1:40" ht="12.75" customHeight="1">
      <c r="A21" s="25" t="s">
        <v>34</v>
      </c>
      <c r="B21" s="31">
        <v>69.042240000000007</v>
      </c>
      <c r="C21" s="31">
        <v>68.743369999999999</v>
      </c>
      <c r="D21" s="31">
        <v>69.341120000000004</v>
      </c>
      <c r="E21" s="31">
        <v>69.250100000000003</v>
      </c>
      <c r="F21" s="31">
        <v>68.949809999999999</v>
      </c>
      <c r="G21" s="31">
        <v>69.550389999999993</v>
      </c>
      <c r="H21" s="31">
        <v>69.877459999999999</v>
      </c>
      <c r="I21" s="31">
        <v>69.578609999999998</v>
      </c>
      <c r="J21" s="31">
        <v>70.176320000000004</v>
      </c>
      <c r="K21" s="31">
        <v>70.368369999999999</v>
      </c>
      <c r="L21" s="31">
        <v>70.068240000000003</v>
      </c>
      <c r="M21" s="31">
        <v>70.668490000000006</v>
      </c>
      <c r="N21" s="31">
        <v>70.693820000000002</v>
      </c>
      <c r="O21" s="31">
        <v>70.396389999999997</v>
      </c>
      <c r="P21" s="31">
        <v>70.991249999999994</v>
      </c>
      <c r="Q21" s="31">
        <v>70.687960000000004</v>
      </c>
      <c r="R21" s="31">
        <v>70.386920000000003</v>
      </c>
      <c r="S21" s="31">
        <v>70.989000000000004</v>
      </c>
      <c r="T21" s="31">
        <v>71.122860000000003</v>
      </c>
      <c r="U21" s="31">
        <v>70.824269999999999</v>
      </c>
      <c r="V21" s="31">
        <v>71.421440000000004</v>
      </c>
      <c r="W21" s="31">
        <v>71.702939999999998</v>
      </c>
      <c r="X21" s="31">
        <v>71.404960000000003</v>
      </c>
      <c r="Y21" s="31">
        <v>72.000919999999994</v>
      </c>
      <c r="Z21" s="31">
        <v>72.143420000000006</v>
      </c>
      <c r="AA21" s="31">
        <v>71.848190000000002</v>
      </c>
      <c r="AB21" s="31">
        <v>72.438640000000007</v>
      </c>
      <c r="AC21" s="31">
        <v>72.57723</v>
      </c>
      <c r="AD21" s="31">
        <v>72.285259999999994</v>
      </c>
      <c r="AE21" s="31">
        <v>72.869200000000006</v>
      </c>
      <c r="AF21" s="31">
        <v>72.975939999999994</v>
      </c>
      <c r="AG21" s="31">
        <v>72.688000000000002</v>
      </c>
      <c r="AH21" s="31">
        <v>73.263890000000004</v>
      </c>
      <c r="AI21" s="31">
        <v>73.345210734210895</v>
      </c>
      <c r="AJ21" s="31">
        <v>73.055061912861675</v>
      </c>
      <c r="AK21" s="31">
        <v>73.635359555560115</v>
      </c>
      <c r="AL21" s="31">
        <v>73.36045424465884</v>
      </c>
      <c r="AM21" s="31">
        <v>73.072050961514179</v>
      </c>
      <c r="AN21" s="31">
        <v>73.6488575278035</v>
      </c>
    </row>
    <row r="22" spans="1:40" ht="12.75" customHeight="1">
      <c r="A22" s="25" t="s">
        <v>35</v>
      </c>
      <c r="B22" s="31">
        <v>74.395269999999996</v>
      </c>
      <c r="C22" s="31">
        <v>73.909760000000006</v>
      </c>
      <c r="D22" s="31">
        <v>74.880790000000005</v>
      </c>
      <c r="E22" s="31">
        <v>74.537480000000002</v>
      </c>
      <c r="F22" s="31">
        <v>74.054379999999995</v>
      </c>
      <c r="G22" s="31">
        <v>75.020579999999995</v>
      </c>
      <c r="H22" s="31">
        <v>75.015940000000001</v>
      </c>
      <c r="I22" s="31">
        <v>74.538889999999995</v>
      </c>
      <c r="J22" s="31">
        <v>75.492990000000006</v>
      </c>
      <c r="K22" s="31">
        <v>75.234639999999999</v>
      </c>
      <c r="L22" s="31">
        <v>74.749260000000007</v>
      </c>
      <c r="M22" s="31">
        <v>75.720020000000005</v>
      </c>
      <c r="N22" s="31">
        <v>75.899039999999999</v>
      </c>
      <c r="O22" s="31">
        <v>75.423689999999993</v>
      </c>
      <c r="P22" s="31">
        <v>76.374390000000005</v>
      </c>
      <c r="Q22" s="31">
        <v>75.939319999999995</v>
      </c>
      <c r="R22" s="31">
        <v>75.454440000000005</v>
      </c>
      <c r="S22" s="31">
        <v>76.424189999999996</v>
      </c>
      <c r="T22" s="31">
        <v>76.346890000000002</v>
      </c>
      <c r="U22" s="31">
        <v>75.855829999999997</v>
      </c>
      <c r="V22" s="31">
        <v>76.837959999999995</v>
      </c>
      <c r="W22" s="31">
        <v>76.449979999999996</v>
      </c>
      <c r="X22" s="31">
        <v>75.956860000000006</v>
      </c>
      <c r="Y22" s="31">
        <v>76.943100000000001</v>
      </c>
      <c r="Z22" s="31">
        <v>76.608050000000006</v>
      </c>
      <c r="AA22" s="31">
        <v>76.108249999999998</v>
      </c>
      <c r="AB22" s="31">
        <v>77.107849999999999</v>
      </c>
      <c r="AC22" s="31">
        <v>77.136780000000002</v>
      </c>
      <c r="AD22" s="31">
        <v>76.651009999999999</v>
      </c>
      <c r="AE22" s="31">
        <v>77.622540000000001</v>
      </c>
      <c r="AF22" s="31">
        <v>77.55968</v>
      </c>
      <c r="AG22" s="31">
        <v>77.079610000000002</v>
      </c>
      <c r="AH22" s="31">
        <v>78.039749999999998</v>
      </c>
      <c r="AI22" s="31">
        <v>78.217559228267532</v>
      </c>
      <c r="AJ22" s="31">
        <v>77.758927406663901</v>
      </c>
      <c r="AK22" s="31">
        <v>78.676191049871164</v>
      </c>
      <c r="AL22" s="31">
        <v>77.852601503932846</v>
      </c>
      <c r="AM22" s="31">
        <v>77.387259105955366</v>
      </c>
      <c r="AN22" s="31">
        <v>78.317943901910326</v>
      </c>
    </row>
    <row r="23" spans="1:40" ht="20.85" customHeight="1">
      <c r="A23" s="25" t="s">
        <v>36</v>
      </c>
      <c r="B23" s="31">
        <v>70.173479999999998</v>
      </c>
      <c r="C23" s="31">
        <v>69.374629999999996</v>
      </c>
      <c r="D23" s="31">
        <v>70.972329999999999</v>
      </c>
      <c r="E23" s="31">
        <v>70.303129999999996</v>
      </c>
      <c r="F23" s="31">
        <v>69.479410000000001</v>
      </c>
      <c r="G23" s="31">
        <v>71.126850000000005</v>
      </c>
      <c r="H23" s="31">
        <v>71.095479999999995</v>
      </c>
      <c r="I23" s="31">
        <v>70.266459999999995</v>
      </c>
      <c r="J23" s="31">
        <v>71.924509999999998</v>
      </c>
      <c r="K23" s="31">
        <v>72.201149999999998</v>
      </c>
      <c r="L23" s="31">
        <v>71.383380000000002</v>
      </c>
      <c r="M23" s="31">
        <v>73.018919999999994</v>
      </c>
      <c r="N23" s="31">
        <v>72.564059999999998</v>
      </c>
      <c r="O23" s="31">
        <v>71.725440000000006</v>
      </c>
      <c r="P23" s="31">
        <v>73.402690000000007</v>
      </c>
      <c r="Q23" s="31">
        <v>72.947739999999996</v>
      </c>
      <c r="R23" s="31">
        <v>72.112780000000001</v>
      </c>
      <c r="S23" s="31">
        <v>73.782709999999994</v>
      </c>
      <c r="T23" s="31">
        <v>73.302520000000001</v>
      </c>
      <c r="U23" s="31">
        <v>72.471379999999996</v>
      </c>
      <c r="V23" s="31">
        <v>74.133650000000003</v>
      </c>
      <c r="W23" s="31">
        <v>73.235429999999994</v>
      </c>
      <c r="X23" s="31">
        <v>72.426599999999993</v>
      </c>
      <c r="Y23" s="31">
        <v>74.044250000000005</v>
      </c>
      <c r="Z23" s="31">
        <v>73.187749999999994</v>
      </c>
      <c r="AA23" s="31">
        <v>72.372450000000001</v>
      </c>
      <c r="AB23" s="31">
        <v>74.003050000000002</v>
      </c>
      <c r="AC23" s="31">
        <v>73.658479999999997</v>
      </c>
      <c r="AD23" s="31">
        <v>72.856939999999994</v>
      </c>
      <c r="AE23" s="31">
        <v>74.46002</v>
      </c>
      <c r="AF23" s="31">
        <v>74.612020000000001</v>
      </c>
      <c r="AG23" s="31">
        <v>73.839659999999995</v>
      </c>
      <c r="AH23" s="31">
        <v>75.384389999999996</v>
      </c>
      <c r="AI23" s="31">
        <v>75.474545142981398</v>
      </c>
      <c r="AJ23" s="31">
        <v>74.713519599036175</v>
      </c>
      <c r="AK23" s="31">
        <v>76.235570686926621</v>
      </c>
      <c r="AL23" s="31">
        <v>75.440151723845361</v>
      </c>
      <c r="AM23" s="31">
        <v>74.674575565377552</v>
      </c>
      <c r="AN23" s="31">
        <v>76.20572788231317</v>
      </c>
    </row>
    <row r="24" spans="1:40" ht="12.75" customHeight="1">
      <c r="A24" s="25" t="s">
        <v>37</v>
      </c>
      <c r="B24" s="31">
        <v>74.675979999999996</v>
      </c>
      <c r="C24" s="31">
        <v>73.899519999999995</v>
      </c>
      <c r="D24" s="31">
        <v>75.452449999999999</v>
      </c>
      <c r="E24" s="31">
        <v>74.972279999999998</v>
      </c>
      <c r="F24" s="31">
        <v>74.202610000000007</v>
      </c>
      <c r="G24" s="31">
        <v>75.741950000000003</v>
      </c>
      <c r="H24" s="31">
        <v>75.216930000000005</v>
      </c>
      <c r="I24" s="31">
        <v>74.397369999999995</v>
      </c>
      <c r="J24" s="31">
        <v>76.036490000000001</v>
      </c>
      <c r="K24" s="31">
        <v>75.089740000000006</v>
      </c>
      <c r="L24" s="31">
        <v>74.222160000000002</v>
      </c>
      <c r="M24" s="31">
        <v>75.957319999999996</v>
      </c>
      <c r="N24" s="31">
        <v>75.960719999999995</v>
      </c>
      <c r="O24" s="31">
        <v>75.129390000000001</v>
      </c>
      <c r="P24" s="31">
        <v>76.792050000000003</v>
      </c>
      <c r="Q24" s="31">
        <v>76.386769999999999</v>
      </c>
      <c r="R24" s="31">
        <v>75.613069999999993</v>
      </c>
      <c r="S24" s="31">
        <v>77.16046</v>
      </c>
      <c r="T24" s="31">
        <v>76.608810000000005</v>
      </c>
      <c r="U24" s="31">
        <v>75.873509999999996</v>
      </c>
      <c r="V24" s="31">
        <v>77.344110000000001</v>
      </c>
      <c r="W24" s="31">
        <v>76.626630000000006</v>
      </c>
      <c r="X24" s="31">
        <v>75.870519999999999</v>
      </c>
      <c r="Y24" s="31">
        <v>77.382739999999998</v>
      </c>
      <c r="Z24" s="31">
        <v>76.949079999999995</v>
      </c>
      <c r="AA24" s="31">
        <v>76.166700000000006</v>
      </c>
      <c r="AB24" s="31">
        <v>77.731449999999995</v>
      </c>
      <c r="AC24" s="31">
        <v>77.461550000000003</v>
      </c>
      <c r="AD24" s="31">
        <v>76.679680000000005</v>
      </c>
      <c r="AE24" s="31">
        <v>78.24342</v>
      </c>
      <c r="AF24" s="31">
        <v>77.160200000000003</v>
      </c>
      <c r="AG24" s="31">
        <v>76.369820000000004</v>
      </c>
      <c r="AH24" s="31">
        <v>77.950590000000005</v>
      </c>
      <c r="AI24" s="31">
        <v>77.334739507383631</v>
      </c>
      <c r="AJ24" s="31">
        <v>76.563849846206537</v>
      </c>
      <c r="AK24" s="31">
        <v>78.105629168560725</v>
      </c>
      <c r="AL24" s="31">
        <v>77.34567497093856</v>
      </c>
      <c r="AM24" s="31">
        <v>76.600116290470197</v>
      </c>
      <c r="AN24" s="31">
        <v>78.091233651406924</v>
      </c>
    </row>
    <row r="25" spans="1:40" ht="12.75" customHeight="1">
      <c r="A25" s="25" t="s">
        <v>38</v>
      </c>
      <c r="B25" s="31">
        <v>74.207669999999993</v>
      </c>
      <c r="C25" s="31">
        <v>73.431579999999997</v>
      </c>
      <c r="D25" s="31">
        <v>74.983760000000004</v>
      </c>
      <c r="E25" s="31">
        <v>74.969449999999995</v>
      </c>
      <c r="F25" s="31">
        <v>74.203490000000002</v>
      </c>
      <c r="G25" s="31">
        <v>75.735420000000005</v>
      </c>
      <c r="H25" s="31">
        <v>75.582419999999999</v>
      </c>
      <c r="I25" s="31">
        <v>74.824700000000007</v>
      </c>
      <c r="J25" s="31">
        <v>76.340149999999994</v>
      </c>
      <c r="K25" s="31">
        <v>75.848150000000004</v>
      </c>
      <c r="L25" s="31">
        <v>75.076120000000003</v>
      </c>
      <c r="M25" s="31">
        <v>76.620189999999994</v>
      </c>
      <c r="N25" s="31">
        <v>75.986199999999997</v>
      </c>
      <c r="O25" s="31">
        <v>75.247129999999999</v>
      </c>
      <c r="P25" s="31">
        <v>76.725269999999995</v>
      </c>
      <c r="Q25" s="31">
        <v>76.469309999999993</v>
      </c>
      <c r="R25" s="31">
        <v>75.742739999999998</v>
      </c>
      <c r="S25" s="31">
        <v>77.195880000000002</v>
      </c>
      <c r="T25" s="31">
        <v>76.841080000000005</v>
      </c>
      <c r="U25" s="31">
        <v>76.112799999999993</v>
      </c>
      <c r="V25" s="31">
        <v>77.569360000000003</v>
      </c>
      <c r="W25" s="31">
        <v>77.070170000000005</v>
      </c>
      <c r="X25" s="31">
        <v>76.322919999999996</v>
      </c>
      <c r="Y25" s="31">
        <v>77.817409999999995</v>
      </c>
      <c r="Z25" s="31">
        <v>77.082470000000001</v>
      </c>
      <c r="AA25" s="31">
        <v>76.343940000000003</v>
      </c>
      <c r="AB25" s="31">
        <v>77.820989999999995</v>
      </c>
      <c r="AC25" s="31">
        <v>77.288070000000005</v>
      </c>
      <c r="AD25" s="31">
        <v>76.558589999999995</v>
      </c>
      <c r="AE25" s="31">
        <v>78.017560000000003</v>
      </c>
      <c r="AF25" s="31">
        <v>77.808670000000006</v>
      </c>
      <c r="AG25" s="31">
        <v>77.09572</v>
      </c>
      <c r="AH25" s="31">
        <v>78.521609999999995</v>
      </c>
      <c r="AI25" s="31">
        <v>78.505978471415716</v>
      </c>
      <c r="AJ25" s="31">
        <v>77.80052526265932</v>
      </c>
      <c r="AK25" s="31">
        <v>79.211431680172112</v>
      </c>
      <c r="AL25" s="31">
        <v>78.748647593119642</v>
      </c>
      <c r="AM25" s="31">
        <v>78.064833341338527</v>
      </c>
      <c r="AN25" s="31">
        <v>79.432461844900757</v>
      </c>
    </row>
    <row r="26" spans="1:40" ht="12.75" customHeight="1">
      <c r="A26" s="25" t="s">
        <v>72</v>
      </c>
      <c r="B26" s="31">
        <v>71.766379999999998</v>
      </c>
      <c r="C26" s="31">
        <v>70.34984</v>
      </c>
      <c r="D26" s="31">
        <v>73.182919999999996</v>
      </c>
      <c r="E26" s="31">
        <v>72.42004</v>
      </c>
      <c r="F26" s="31">
        <v>71.116770000000002</v>
      </c>
      <c r="G26" s="31">
        <v>73.723320000000001</v>
      </c>
      <c r="H26" s="31">
        <v>72.37921</v>
      </c>
      <c r="I26" s="31">
        <v>70.981430000000003</v>
      </c>
      <c r="J26" s="31">
        <v>73.776989999999998</v>
      </c>
      <c r="K26" s="31">
        <v>73.279650000000004</v>
      </c>
      <c r="L26" s="31">
        <v>71.8005</v>
      </c>
      <c r="M26" s="31">
        <v>74.758790000000005</v>
      </c>
      <c r="N26" s="31">
        <v>73.211820000000003</v>
      </c>
      <c r="O26" s="31">
        <v>71.656260000000003</v>
      </c>
      <c r="P26" s="31">
        <v>74.767380000000003</v>
      </c>
      <c r="Q26" s="31">
        <v>73.788759999999996</v>
      </c>
      <c r="R26" s="31">
        <v>72.28228</v>
      </c>
      <c r="S26" s="31">
        <v>75.295240000000007</v>
      </c>
      <c r="T26" s="31">
        <v>73.868849999999995</v>
      </c>
      <c r="U26" s="31">
        <v>72.460059999999999</v>
      </c>
      <c r="V26" s="31">
        <v>75.277630000000002</v>
      </c>
      <c r="W26" s="31">
        <v>74.453389999999999</v>
      </c>
      <c r="X26" s="31">
        <v>73.114909999999995</v>
      </c>
      <c r="Y26" s="31">
        <v>75.791870000000003</v>
      </c>
      <c r="Z26" s="31">
        <v>75.585729999999998</v>
      </c>
      <c r="AA26" s="31">
        <v>74.319869999999995</v>
      </c>
      <c r="AB26" s="31">
        <v>76.851590000000002</v>
      </c>
      <c r="AC26" s="31">
        <v>76.295990000000003</v>
      </c>
      <c r="AD26" s="31">
        <v>75.114270000000005</v>
      </c>
      <c r="AE26" s="31">
        <v>77.477699999999999</v>
      </c>
      <c r="AF26" s="31">
        <v>77.059240000000003</v>
      </c>
      <c r="AG26" s="31">
        <v>75.884180000000001</v>
      </c>
      <c r="AH26" s="31">
        <v>78.234300000000005</v>
      </c>
      <c r="AI26" s="31">
        <v>76.877024633756577</v>
      </c>
      <c r="AJ26" s="31">
        <v>75.696994075858683</v>
      </c>
      <c r="AK26" s="31">
        <v>78.05705519165447</v>
      </c>
      <c r="AL26" s="31">
        <v>76.746489607657921</v>
      </c>
      <c r="AM26" s="31">
        <v>75.400630161926586</v>
      </c>
      <c r="AN26" s="31">
        <v>78.092349053389256</v>
      </c>
    </row>
    <row r="27" spans="1:40" ht="20.85" customHeight="1">
      <c r="A27" s="25" t="s">
        <v>39</v>
      </c>
      <c r="B27" s="31">
        <v>72.657589999999999</v>
      </c>
      <c r="C27" s="31">
        <v>72.010840000000002</v>
      </c>
      <c r="D27" s="31">
        <v>73.304339999999996</v>
      </c>
      <c r="E27" s="31">
        <v>73.244709999999998</v>
      </c>
      <c r="F27" s="31">
        <v>72.625900000000001</v>
      </c>
      <c r="G27" s="31">
        <v>73.863519999999994</v>
      </c>
      <c r="H27" s="31">
        <v>73.810299999999998</v>
      </c>
      <c r="I27" s="31">
        <v>73.204509999999999</v>
      </c>
      <c r="J27" s="31">
        <v>74.416089999999997</v>
      </c>
      <c r="K27" s="31">
        <v>73.972589999999997</v>
      </c>
      <c r="L27" s="31">
        <v>73.348640000000003</v>
      </c>
      <c r="M27" s="31">
        <v>74.596540000000005</v>
      </c>
      <c r="N27" s="31">
        <v>73.80583</v>
      </c>
      <c r="O27" s="31">
        <v>73.165099999999995</v>
      </c>
      <c r="P27" s="31">
        <v>74.446560000000005</v>
      </c>
      <c r="Q27" s="31">
        <v>73.934809999999999</v>
      </c>
      <c r="R27" s="31">
        <v>73.286050000000003</v>
      </c>
      <c r="S27" s="31">
        <v>74.583579999999998</v>
      </c>
      <c r="T27" s="31">
        <v>74.110399999999998</v>
      </c>
      <c r="U27" s="31">
        <v>73.469819999999999</v>
      </c>
      <c r="V27" s="31">
        <v>74.750969999999995</v>
      </c>
      <c r="W27" s="31">
        <v>75.133759999999995</v>
      </c>
      <c r="X27" s="31">
        <v>74.501339999999999</v>
      </c>
      <c r="Y27" s="31">
        <v>75.766180000000006</v>
      </c>
      <c r="Z27" s="31">
        <v>75.191969999999998</v>
      </c>
      <c r="AA27" s="31">
        <v>74.534880000000001</v>
      </c>
      <c r="AB27" s="31">
        <v>75.849050000000005</v>
      </c>
      <c r="AC27" s="31">
        <v>75.930279999999996</v>
      </c>
      <c r="AD27" s="31">
        <v>75.27355</v>
      </c>
      <c r="AE27" s="31">
        <v>76.587019999999995</v>
      </c>
      <c r="AF27" s="31">
        <v>75.876800000000003</v>
      </c>
      <c r="AG27" s="31">
        <v>75.231530000000006</v>
      </c>
      <c r="AH27" s="31">
        <v>76.522080000000003</v>
      </c>
      <c r="AI27" s="31">
        <v>76.393285151585161</v>
      </c>
      <c r="AJ27" s="31">
        <v>75.776404644987025</v>
      </c>
      <c r="AK27" s="31">
        <v>77.010165658183297</v>
      </c>
      <c r="AL27" s="31">
        <v>76.124738879886024</v>
      </c>
      <c r="AM27" s="31">
        <v>75.523896119156859</v>
      </c>
      <c r="AN27" s="31">
        <v>76.725581640615189</v>
      </c>
    </row>
    <row r="28" spans="1:40" ht="12.75" customHeight="1">
      <c r="A28" s="25" t="s">
        <v>40</v>
      </c>
      <c r="B28" s="31">
        <v>71.927809999999994</v>
      </c>
      <c r="C28" s="31">
        <v>71.522540000000006</v>
      </c>
      <c r="D28" s="31">
        <v>72.333070000000006</v>
      </c>
      <c r="E28" s="31">
        <v>72.395750000000007</v>
      </c>
      <c r="F28" s="31">
        <v>71.996380000000002</v>
      </c>
      <c r="G28" s="31">
        <v>72.795109999999994</v>
      </c>
      <c r="H28" s="31">
        <v>72.757180000000005</v>
      </c>
      <c r="I28" s="31">
        <v>72.362030000000004</v>
      </c>
      <c r="J28" s="31">
        <v>73.152320000000003</v>
      </c>
      <c r="K28" s="31">
        <v>73.029870000000003</v>
      </c>
      <c r="L28" s="31">
        <v>72.633099999999999</v>
      </c>
      <c r="M28" s="31">
        <v>73.426649999999995</v>
      </c>
      <c r="N28" s="31">
        <v>72.808340000000001</v>
      </c>
      <c r="O28" s="31">
        <v>72.41046</v>
      </c>
      <c r="P28" s="31">
        <v>73.206220000000002</v>
      </c>
      <c r="Q28" s="31">
        <v>73.207589999999996</v>
      </c>
      <c r="R28" s="31">
        <v>72.814999999999998</v>
      </c>
      <c r="S28" s="31">
        <v>73.600179999999995</v>
      </c>
      <c r="T28" s="31">
        <v>73.878420000000006</v>
      </c>
      <c r="U28" s="31">
        <v>73.494039999999998</v>
      </c>
      <c r="V28" s="31">
        <v>74.262799999999999</v>
      </c>
      <c r="W28" s="31">
        <v>74.428629999999998</v>
      </c>
      <c r="X28" s="31">
        <v>74.046289999999999</v>
      </c>
      <c r="Y28" s="31">
        <v>74.810969999999998</v>
      </c>
      <c r="Z28" s="31">
        <v>74.700580000000002</v>
      </c>
      <c r="AA28" s="31">
        <v>74.312430000000006</v>
      </c>
      <c r="AB28" s="31">
        <v>75.088740000000001</v>
      </c>
      <c r="AC28" s="31">
        <v>74.882149999999996</v>
      </c>
      <c r="AD28" s="31">
        <v>74.49091</v>
      </c>
      <c r="AE28" s="31">
        <v>75.273399999999995</v>
      </c>
      <c r="AF28" s="31">
        <v>75.051670000000001</v>
      </c>
      <c r="AG28" s="31">
        <v>74.661770000000004</v>
      </c>
      <c r="AH28" s="31">
        <v>75.441559999999996</v>
      </c>
      <c r="AI28" s="31">
        <v>75.370152381616251</v>
      </c>
      <c r="AJ28" s="31">
        <v>74.985886358639917</v>
      </c>
      <c r="AK28" s="31">
        <v>75.754418404592585</v>
      </c>
      <c r="AL28" s="31">
        <v>75.34396100939037</v>
      </c>
      <c r="AM28" s="31">
        <v>74.965173668070662</v>
      </c>
      <c r="AN28" s="31">
        <v>75.722748350710077</v>
      </c>
    </row>
    <row r="29" spans="1:40" ht="12.75" customHeight="1">
      <c r="A29" s="22" t="s">
        <v>41</v>
      </c>
      <c r="B29" s="31">
        <v>75.878709999999998</v>
      </c>
      <c r="C29" s="31">
        <v>74.361649999999997</v>
      </c>
      <c r="D29" s="31">
        <v>77.395759999999996</v>
      </c>
      <c r="E29" s="31">
        <v>76.545929999999998</v>
      </c>
      <c r="F29" s="31">
        <v>75.050079999999994</v>
      </c>
      <c r="G29" s="31">
        <v>78.041790000000006</v>
      </c>
      <c r="H29" s="31">
        <v>76.485320000000002</v>
      </c>
      <c r="I29" s="31">
        <v>75.034030000000001</v>
      </c>
      <c r="J29" s="31">
        <v>77.936610000000002</v>
      </c>
      <c r="K29" s="31">
        <v>76.363770000000002</v>
      </c>
      <c r="L29" s="31">
        <v>74.910110000000003</v>
      </c>
      <c r="M29" s="31">
        <v>77.817430000000002</v>
      </c>
      <c r="N29" s="31">
        <v>75.321020000000004</v>
      </c>
      <c r="O29" s="31">
        <v>73.773179999999996</v>
      </c>
      <c r="P29" s="31">
        <v>76.868859999999998</v>
      </c>
      <c r="Q29" s="31">
        <v>74.905690000000007</v>
      </c>
      <c r="R29" s="31">
        <v>73.274780000000007</v>
      </c>
      <c r="S29" s="31">
        <v>76.536590000000004</v>
      </c>
      <c r="T29" s="31">
        <v>75.988399999999999</v>
      </c>
      <c r="U29" s="31">
        <v>74.377350000000007</v>
      </c>
      <c r="V29" s="31">
        <v>77.599450000000004</v>
      </c>
      <c r="W29" s="31">
        <v>77.824119999999994</v>
      </c>
      <c r="X29" s="31">
        <v>76.166020000000003</v>
      </c>
      <c r="Y29" s="31">
        <v>79.482230000000001</v>
      </c>
      <c r="Z29" s="31">
        <v>79.3399</v>
      </c>
      <c r="AA29" s="31">
        <v>77.73169</v>
      </c>
      <c r="AB29" s="31">
        <v>80.948120000000003</v>
      </c>
      <c r="AC29" s="31">
        <v>79.459559999999996</v>
      </c>
      <c r="AD29" s="31">
        <v>77.79777</v>
      </c>
      <c r="AE29" s="31">
        <v>81.121340000000004</v>
      </c>
      <c r="AF29" s="31">
        <v>78.586590000000001</v>
      </c>
      <c r="AG29" s="31">
        <v>76.987039999999993</v>
      </c>
      <c r="AH29" s="31">
        <v>80.186139999999995</v>
      </c>
      <c r="AI29" s="31">
        <v>78.650804258044403</v>
      </c>
      <c r="AJ29" s="31">
        <v>77.047229489709295</v>
      </c>
      <c r="AK29" s="31">
        <v>80.25437902637951</v>
      </c>
      <c r="AL29" s="31">
        <v>78.792875290718214</v>
      </c>
      <c r="AM29" s="31">
        <v>77.285674702143297</v>
      </c>
      <c r="AN29" s="31">
        <v>80.300075879293132</v>
      </c>
    </row>
    <row r="30" spans="1:40" ht="12.75" customHeight="1">
      <c r="A30" s="22" t="s">
        <v>68</v>
      </c>
      <c r="B30" s="31">
        <v>75.931839999999994</v>
      </c>
      <c r="C30" s="31">
        <v>75.302729999999997</v>
      </c>
      <c r="D30" s="31">
        <v>76.560940000000002</v>
      </c>
      <c r="E30" s="31">
        <v>76.153840000000002</v>
      </c>
      <c r="F30" s="31">
        <v>75.538060000000002</v>
      </c>
      <c r="G30" s="31">
        <v>76.769620000000003</v>
      </c>
      <c r="H30" s="31">
        <v>76.307680000000005</v>
      </c>
      <c r="I30" s="31">
        <v>75.686359999999993</v>
      </c>
      <c r="J30" s="31">
        <v>76.929010000000005</v>
      </c>
      <c r="K30" s="31">
        <v>76.36224</v>
      </c>
      <c r="L30" s="31">
        <v>75.751919999999998</v>
      </c>
      <c r="M30" s="31">
        <v>76.972570000000005</v>
      </c>
      <c r="N30" s="31">
        <v>76.685879999999997</v>
      </c>
      <c r="O30" s="31">
        <v>76.077759999999998</v>
      </c>
      <c r="P30" s="31">
        <v>77.293999999999997</v>
      </c>
      <c r="Q30" s="31">
        <v>77.334090000000003</v>
      </c>
      <c r="R30" s="31">
        <v>76.758219999999994</v>
      </c>
      <c r="S30" s="31">
        <v>77.909959999999998</v>
      </c>
      <c r="T30" s="31">
        <v>77.96078</v>
      </c>
      <c r="U30" s="31">
        <v>77.381389999999996</v>
      </c>
      <c r="V30" s="31">
        <v>78.540180000000007</v>
      </c>
      <c r="W30" s="31">
        <v>78.816919999999996</v>
      </c>
      <c r="X30" s="31">
        <v>78.250780000000006</v>
      </c>
      <c r="Y30" s="31">
        <v>79.383070000000004</v>
      </c>
      <c r="Z30" s="31">
        <v>79.140199999999993</v>
      </c>
      <c r="AA30" s="31">
        <v>78.574920000000006</v>
      </c>
      <c r="AB30" s="31">
        <v>79.705479999999994</v>
      </c>
      <c r="AC30" s="31">
        <v>79.399000000000001</v>
      </c>
      <c r="AD30" s="31">
        <v>78.861130000000003</v>
      </c>
      <c r="AE30" s="31">
        <v>79.936869999999999</v>
      </c>
      <c r="AF30" s="31">
        <v>79.180080000000004</v>
      </c>
      <c r="AG30" s="31">
        <v>78.642200000000003</v>
      </c>
      <c r="AH30" s="31">
        <v>79.717960000000005</v>
      </c>
      <c r="AI30" s="31">
        <v>79.393325132148874</v>
      </c>
      <c r="AJ30" s="31">
        <v>78.842143773954604</v>
      </c>
      <c r="AK30" s="31">
        <v>79.944506490343144</v>
      </c>
      <c r="AL30" s="31">
        <v>79.756043709393978</v>
      </c>
      <c r="AM30" s="31">
        <v>79.198507207622185</v>
      </c>
      <c r="AN30" s="31">
        <v>80.313580211165771</v>
      </c>
    </row>
    <row r="31" spans="1:40" ht="20.85" customHeight="1">
      <c r="A31" s="22" t="s">
        <v>42</v>
      </c>
      <c r="B31" s="31">
        <v>71.911940000000001</v>
      </c>
      <c r="C31" s="31">
        <v>71.348569999999995</v>
      </c>
      <c r="D31" s="31">
        <v>72.475309999999993</v>
      </c>
      <c r="E31" s="31">
        <v>71.851150000000004</v>
      </c>
      <c r="F31" s="31">
        <v>71.27561</v>
      </c>
      <c r="G31" s="31">
        <v>72.426699999999997</v>
      </c>
      <c r="H31" s="31">
        <v>72.632760000000005</v>
      </c>
      <c r="I31" s="31">
        <v>72.093019999999996</v>
      </c>
      <c r="J31" s="31">
        <v>73.172499999999999</v>
      </c>
      <c r="K31" s="31">
        <v>73.410669999999996</v>
      </c>
      <c r="L31" s="31">
        <v>72.893029999999996</v>
      </c>
      <c r="M31" s="31">
        <v>73.928299999999993</v>
      </c>
      <c r="N31" s="31">
        <v>73.696529999999996</v>
      </c>
      <c r="O31" s="31">
        <v>73.173950000000005</v>
      </c>
      <c r="P31" s="31">
        <v>74.219120000000004</v>
      </c>
      <c r="Q31" s="31">
        <v>73.698260000000005</v>
      </c>
      <c r="R31" s="31">
        <v>73.144000000000005</v>
      </c>
      <c r="S31" s="31">
        <v>74.252520000000004</v>
      </c>
      <c r="T31" s="31">
        <v>73.755660000000006</v>
      </c>
      <c r="U31" s="31">
        <v>73.182640000000006</v>
      </c>
      <c r="V31" s="31">
        <v>74.328680000000006</v>
      </c>
      <c r="W31" s="31">
        <v>73.943150000000003</v>
      </c>
      <c r="X31" s="31">
        <v>73.371809999999996</v>
      </c>
      <c r="Y31" s="31">
        <v>74.514480000000006</v>
      </c>
      <c r="Z31" s="31">
        <v>74.725629999999995</v>
      </c>
      <c r="AA31" s="31">
        <v>74.177019999999999</v>
      </c>
      <c r="AB31" s="31">
        <v>75.274240000000006</v>
      </c>
      <c r="AC31" s="31">
        <v>75.231480000000005</v>
      </c>
      <c r="AD31" s="31">
        <v>74.688079999999999</v>
      </c>
      <c r="AE31" s="31">
        <v>75.774889999999999</v>
      </c>
      <c r="AF31" s="31">
        <v>75.704800000000006</v>
      </c>
      <c r="AG31" s="31">
        <v>75.164919999999995</v>
      </c>
      <c r="AH31" s="31">
        <v>76.244669999999999</v>
      </c>
      <c r="AI31" s="31">
        <v>75.849647213626398</v>
      </c>
      <c r="AJ31" s="31">
        <v>75.309101606919</v>
      </c>
      <c r="AK31" s="31">
        <v>76.390192820333795</v>
      </c>
      <c r="AL31" s="31">
        <v>76.3028703042676</v>
      </c>
      <c r="AM31" s="31">
        <v>75.787002174244705</v>
      </c>
      <c r="AN31" s="31">
        <v>76.818738434290495</v>
      </c>
    </row>
    <row r="32" spans="1:40" ht="12.75" customHeight="1">
      <c r="A32" s="22" t="s">
        <v>43</v>
      </c>
      <c r="B32" s="31">
        <v>75.429239999999993</v>
      </c>
      <c r="C32" s="31">
        <v>74.735640000000004</v>
      </c>
      <c r="D32" s="31">
        <v>76.122839999999997</v>
      </c>
      <c r="E32" s="31">
        <v>75.277630000000002</v>
      </c>
      <c r="F32" s="31">
        <v>74.547510000000003</v>
      </c>
      <c r="G32" s="31">
        <v>76.007750000000001</v>
      </c>
      <c r="H32" s="31">
        <v>75.883039999999994</v>
      </c>
      <c r="I32" s="31">
        <v>75.158519999999996</v>
      </c>
      <c r="J32" s="31">
        <v>76.607560000000007</v>
      </c>
      <c r="K32" s="31">
        <v>76.547759999999997</v>
      </c>
      <c r="L32" s="31">
        <v>75.842420000000004</v>
      </c>
      <c r="M32" s="31">
        <v>77.253110000000007</v>
      </c>
      <c r="N32" s="31">
        <v>76.689620000000005</v>
      </c>
      <c r="O32" s="31">
        <v>76.001140000000007</v>
      </c>
      <c r="P32" s="31">
        <v>77.378110000000007</v>
      </c>
      <c r="Q32" s="31">
        <v>77.226820000000004</v>
      </c>
      <c r="R32" s="31">
        <v>76.557599999999994</v>
      </c>
      <c r="S32" s="31">
        <v>77.896029999999996</v>
      </c>
      <c r="T32" s="31">
        <v>77.253889999999998</v>
      </c>
      <c r="U32" s="31">
        <v>76.569299999999998</v>
      </c>
      <c r="V32" s="31">
        <v>77.938479999999998</v>
      </c>
      <c r="W32" s="31">
        <v>77.636309999999995</v>
      </c>
      <c r="X32" s="31">
        <v>76.9529</v>
      </c>
      <c r="Y32" s="31">
        <v>78.319710000000001</v>
      </c>
      <c r="Z32" s="31">
        <v>77.97296</v>
      </c>
      <c r="AA32" s="31">
        <v>77.292109999999994</v>
      </c>
      <c r="AB32" s="31">
        <v>78.653819999999996</v>
      </c>
      <c r="AC32" s="31">
        <v>78.609080000000006</v>
      </c>
      <c r="AD32" s="31">
        <v>77.944370000000006</v>
      </c>
      <c r="AE32" s="31">
        <v>79.273790000000005</v>
      </c>
      <c r="AF32" s="31">
        <v>79.200999999999993</v>
      </c>
      <c r="AG32" s="31">
        <v>78.561790000000002</v>
      </c>
      <c r="AH32" s="31">
        <v>79.840209999999999</v>
      </c>
      <c r="AI32" s="31">
        <v>79.233302063188873</v>
      </c>
      <c r="AJ32" s="31">
        <v>78.622093787669172</v>
      </c>
      <c r="AK32" s="31">
        <v>79.844510338708574</v>
      </c>
      <c r="AL32" s="31">
        <v>78.813821319086898</v>
      </c>
      <c r="AM32" s="31">
        <v>78.201035256627208</v>
      </c>
      <c r="AN32" s="31">
        <v>79.426607381546589</v>
      </c>
    </row>
    <row r="33" spans="1:40" ht="12.75" customHeight="1">
      <c r="A33" s="22" t="s">
        <v>44</v>
      </c>
      <c r="B33" s="31">
        <v>73.507149999999996</v>
      </c>
      <c r="C33" s="31">
        <v>71.825159999999997</v>
      </c>
      <c r="D33" s="31">
        <v>75.189130000000006</v>
      </c>
      <c r="E33" s="31">
        <v>74.106189999999998</v>
      </c>
      <c r="F33" s="31">
        <v>72.38485</v>
      </c>
      <c r="G33" s="31">
        <v>75.827539999999999</v>
      </c>
      <c r="H33" s="31">
        <v>75.180499999999995</v>
      </c>
      <c r="I33" s="31">
        <v>73.452280000000002</v>
      </c>
      <c r="J33" s="31">
        <v>76.908730000000006</v>
      </c>
      <c r="K33" s="31">
        <v>76.227599999999995</v>
      </c>
      <c r="L33" s="31">
        <v>74.499300000000005</v>
      </c>
      <c r="M33" s="31">
        <v>77.9559</v>
      </c>
      <c r="N33" s="31">
        <v>75.685929999999999</v>
      </c>
      <c r="O33" s="31">
        <v>73.886529999999993</v>
      </c>
      <c r="P33" s="31">
        <v>77.485339999999994</v>
      </c>
      <c r="Q33" s="31">
        <v>74.748000000000005</v>
      </c>
      <c r="R33" s="31">
        <v>72.89649</v>
      </c>
      <c r="S33" s="31">
        <v>76.599509999999995</v>
      </c>
      <c r="T33" s="31">
        <v>75.963189999999997</v>
      </c>
      <c r="U33" s="31">
        <v>74.262289999999993</v>
      </c>
      <c r="V33" s="31">
        <v>77.664090000000002</v>
      </c>
      <c r="W33" s="31">
        <v>76.972380000000001</v>
      </c>
      <c r="X33" s="31">
        <v>75.50112</v>
      </c>
      <c r="Y33" s="31">
        <v>78.443650000000005</v>
      </c>
      <c r="Z33" s="31">
        <v>77.953329999999994</v>
      </c>
      <c r="AA33" s="31">
        <v>76.556070000000005</v>
      </c>
      <c r="AB33" s="31">
        <v>79.350589999999997</v>
      </c>
      <c r="AC33" s="31">
        <v>77.389009999999999</v>
      </c>
      <c r="AD33" s="31">
        <v>75.942229999999995</v>
      </c>
      <c r="AE33" s="31">
        <v>78.83578</v>
      </c>
      <c r="AF33" s="31">
        <v>77.799989999999994</v>
      </c>
      <c r="AG33" s="31">
        <v>76.318060000000003</v>
      </c>
      <c r="AH33" s="31">
        <v>79.281930000000003</v>
      </c>
      <c r="AI33" s="31">
        <v>77.82740357833255</v>
      </c>
      <c r="AJ33" s="31">
        <v>76.337517466870224</v>
      </c>
      <c r="AK33" s="31">
        <v>79.317289689794876</v>
      </c>
      <c r="AL33" s="31">
        <v>77.62489711483758</v>
      </c>
      <c r="AM33" s="31">
        <v>76.260196528522059</v>
      </c>
      <c r="AN33" s="31">
        <v>78.989597701153102</v>
      </c>
    </row>
    <row r="34" spans="1:40" ht="12.75" customHeight="1">
      <c r="A34" s="22" t="s">
        <v>45</v>
      </c>
      <c r="B34" s="31">
        <v>73.999020000000002</v>
      </c>
      <c r="C34" s="31">
        <v>73.299049999999994</v>
      </c>
      <c r="D34" s="31">
        <v>74.698989999999995</v>
      </c>
      <c r="E34" s="31">
        <v>74.400379999999998</v>
      </c>
      <c r="F34" s="31">
        <v>73.701520000000002</v>
      </c>
      <c r="G34" s="31">
        <v>75.099239999999995</v>
      </c>
      <c r="H34" s="31">
        <v>74.974180000000004</v>
      </c>
      <c r="I34" s="31">
        <v>74.263009999999994</v>
      </c>
      <c r="J34" s="31">
        <v>75.685360000000003</v>
      </c>
      <c r="K34" s="31">
        <v>75.715980000000002</v>
      </c>
      <c r="L34" s="31">
        <v>75.016869999999997</v>
      </c>
      <c r="M34" s="31">
        <v>76.415080000000003</v>
      </c>
      <c r="N34" s="31">
        <v>75.574740000000006</v>
      </c>
      <c r="O34" s="31">
        <v>74.857200000000006</v>
      </c>
      <c r="P34" s="31">
        <v>76.292270000000002</v>
      </c>
      <c r="Q34" s="31">
        <v>75.411349999999999</v>
      </c>
      <c r="R34" s="31">
        <v>74.677580000000006</v>
      </c>
      <c r="S34" s="31">
        <v>76.145120000000006</v>
      </c>
      <c r="T34" s="31">
        <v>75.687110000000004</v>
      </c>
      <c r="U34" s="31">
        <v>74.957769999999996</v>
      </c>
      <c r="V34" s="31">
        <v>76.416449999999998</v>
      </c>
      <c r="W34" s="31">
        <v>76.258880000000005</v>
      </c>
      <c r="X34" s="31">
        <v>75.582800000000006</v>
      </c>
      <c r="Y34" s="31">
        <v>76.934960000000004</v>
      </c>
      <c r="Z34" s="31">
        <v>77.041690000000003</v>
      </c>
      <c r="AA34" s="31">
        <v>76.401759999999996</v>
      </c>
      <c r="AB34" s="31">
        <v>77.681629999999998</v>
      </c>
      <c r="AC34" s="31">
        <v>77.246679999999998</v>
      </c>
      <c r="AD34" s="31">
        <v>76.59487</v>
      </c>
      <c r="AE34" s="31">
        <v>77.898489999999995</v>
      </c>
      <c r="AF34" s="31">
        <v>77.622649999999993</v>
      </c>
      <c r="AG34" s="31">
        <v>76.951530000000005</v>
      </c>
      <c r="AH34" s="31">
        <v>78.293779999999998</v>
      </c>
      <c r="AI34" s="31">
        <v>78.150529191653263</v>
      </c>
      <c r="AJ34" s="31">
        <v>77.476659054229941</v>
      </c>
      <c r="AK34" s="31">
        <v>78.824399329076584</v>
      </c>
      <c r="AL34" s="31">
        <v>77.742116923062525</v>
      </c>
      <c r="AM34" s="31">
        <v>77.076545131854445</v>
      </c>
      <c r="AN34" s="31">
        <v>78.407688714270606</v>
      </c>
    </row>
    <row r="35" spans="1:40" ht="20.85" customHeight="1">
      <c r="A35" s="22" t="s">
        <v>46</v>
      </c>
      <c r="B35" s="31">
        <v>73.992180000000005</v>
      </c>
      <c r="C35" s="31">
        <v>73.599429999999998</v>
      </c>
      <c r="D35" s="31">
        <v>74.384929999999997</v>
      </c>
      <c r="E35" s="31">
        <v>73.863950000000003</v>
      </c>
      <c r="F35" s="31">
        <v>73.475679999999997</v>
      </c>
      <c r="G35" s="31">
        <v>74.252219999999994</v>
      </c>
      <c r="H35" s="31">
        <v>74.231790000000004</v>
      </c>
      <c r="I35" s="31">
        <v>73.845969999999994</v>
      </c>
      <c r="J35" s="31">
        <v>74.617599999999996</v>
      </c>
      <c r="K35" s="31">
        <v>74.355260000000001</v>
      </c>
      <c r="L35" s="31">
        <v>73.958690000000004</v>
      </c>
      <c r="M35" s="31">
        <v>74.751840000000001</v>
      </c>
      <c r="N35" s="31">
        <v>74.3108</v>
      </c>
      <c r="O35" s="31">
        <v>73.905100000000004</v>
      </c>
      <c r="P35" s="31">
        <v>74.71651</v>
      </c>
      <c r="Q35" s="31">
        <v>74.429730000000006</v>
      </c>
      <c r="R35" s="31">
        <v>74.031959999999998</v>
      </c>
      <c r="S35" s="31">
        <v>74.827489999999997</v>
      </c>
      <c r="T35" s="31">
        <v>74.825839999999999</v>
      </c>
      <c r="U35" s="31">
        <v>74.430030000000002</v>
      </c>
      <c r="V35" s="31">
        <v>75.221649999999997</v>
      </c>
      <c r="W35" s="31">
        <v>75.664709999999999</v>
      </c>
      <c r="X35" s="31">
        <v>75.274900000000002</v>
      </c>
      <c r="Y35" s="31">
        <v>76.05453</v>
      </c>
      <c r="Z35" s="31">
        <v>76.221720000000005</v>
      </c>
      <c r="AA35" s="31">
        <v>75.825469999999996</v>
      </c>
      <c r="AB35" s="31">
        <v>76.617980000000003</v>
      </c>
      <c r="AC35" s="31">
        <v>76.3095</v>
      </c>
      <c r="AD35" s="31">
        <v>75.920400000000001</v>
      </c>
      <c r="AE35" s="31">
        <v>76.698610000000002</v>
      </c>
      <c r="AF35" s="31">
        <v>76.472769999999997</v>
      </c>
      <c r="AG35" s="31">
        <v>76.085030000000003</v>
      </c>
      <c r="AH35" s="31">
        <v>76.860510000000005</v>
      </c>
      <c r="AI35" s="31">
        <v>76.61296339181834</v>
      </c>
      <c r="AJ35" s="31">
        <v>76.225008720680563</v>
      </c>
      <c r="AK35" s="31">
        <v>77.000918062956117</v>
      </c>
      <c r="AL35" s="31">
        <v>76.96700765697102</v>
      </c>
      <c r="AM35" s="31">
        <v>76.580233945962746</v>
      </c>
      <c r="AN35" s="31">
        <v>77.353781367979295</v>
      </c>
    </row>
    <row r="36" spans="1:40" ht="12.75" customHeight="1">
      <c r="A36" s="22" t="s">
        <v>47</v>
      </c>
      <c r="B36" s="31">
        <v>75.517880000000005</v>
      </c>
      <c r="C36" s="31">
        <v>74.773269999999997</v>
      </c>
      <c r="D36" s="31">
        <v>76.262500000000003</v>
      </c>
      <c r="E36" s="31">
        <v>75.698170000000005</v>
      </c>
      <c r="F36" s="31">
        <v>74.969890000000007</v>
      </c>
      <c r="G36" s="31">
        <v>76.426450000000003</v>
      </c>
      <c r="H36" s="31">
        <v>76.349059999999994</v>
      </c>
      <c r="I36" s="31">
        <v>75.639420000000001</v>
      </c>
      <c r="J36" s="31">
        <v>77.058689999999999</v>
      </c>
      <c r="K36" s="31">
        <v>76.647400000000005</v>
      </c>
      <c r="L36" s="31">
        <v>75.945049999999995</v>
      </c>
      <c r="M36" s="31">
        <v>77.34975</v>
      </c>
      <c r="N36" s="31">
        <v>76.865089999999995</v>
      </c>
      <c r="O36" s="31">
        <v>76.153049999999993</v>
      </c>
      <c r="P36" s="31">
        <v>77.57714</v>
      </c>
      <c r="Q36" s="31">
        <v>77.052369999999996</v>
      </c>
      <c r="R36" s="31">
        <v>76.306920000000005</v>
      </c>
      <c r="S36" s="31">
        <v>77.797830000000005</v>
      </c>
      <c r="T36" s="31">
        <v>77.329220000000007</v>
      </c>
      <c r="U36" s="31">
        <v>76.549549999999996</v>
      </c>
      <c r="V36" s="31">
        <v>78.108890000000002</v>
      </c>
      <c r="W36" s="31">
        <v>77.825310000000002</v>
      </c>
      <c r="X36" s="31">
        <v>77.053629999999998</v>
      </c>
      <c r="Y36" s="31">
        <v>78.596990000000005</v>
      </c>
      <c r="Z36" s="31">
        <v>78.301349999999999</v>
      </c>
      <c r="AA36" s="31">
        <v>77.516649999999998</v>
      </c>
      <c r="AB36" s="31">
        <v>79.08605</v>
      </c>
      <c r="AC36" s="31">
        <v>78.34</v>
      </c>
      <c r="AD36" s="31">
        <v>77.584590000000006</v>
      </c>
      <c r="AE36" s="31">
        <v>79.095410000000001</v>
      </c>
      <c r="AF36" s="31">
        <v>78.486339999999998</v>
      </c>
      <c r="AG36" s="31">
        <v>77.732129999999998</v>
      </c>
      <c r="AH36" s="31">
        <v>79.240560000000002</v>
      </c>
      <c r="AI36" s="31">
        <v>78.317813798631363</v>
      </c>
      <c r="AJ36" s="31">
        <v>77.601573454295433</v>
      </c>
      <c r="AK36" s="31">
        <v>79.034054142967292</v>
      </c>
      <c r="AL36" s="31">
        <v>78.541505100564009</v>
      </c>
      <c r="AM36" s="31">
        <v>77.855690656087432</v>
      </c>
      <c r="AN36" s="31">
        <v>79.227319545040586</v>
      </c>
    </row>
    <row r="37" spans="1:40" ht="12.75" customHeight="1">
      <c r="A37" s="22" t="s">
        <v>48</v>
      </c>
      <c r="B37" s="31">
        <v>70.775120000000001</v>
      </c>
      <c r="C37" s="31">
        <v>69.975679999999997</v>
      </c>
      <c r="D37" s="31">
        <v>71.574560000000005</v>
      </c>
      <c r="E37" s="31">
        <v>70.744669999999999</v>
      </c>
      <c r="F37" s="31">
        <v>69.937650000000005</v>
      </c>
      <c r="G37" s="31">
        <v>71.551699999999997</v>
      </c>
      <c r="H37" s="31">
        <v>70.972309999999993</v>
      </c>
      <c r="I37" s="31">
        <v>70.146590000000003</v>
      </c>
      <c r="J37" s="31">
        <v>71.798029999999997</v>
      </c>
      <c r="K37" s="31">
        <v>71.769109999999998</v>
      </c>
      <c r="L37" s="31">
        <v>70.943830000000005</v>
      </c>
      <c r="M37" s="31">
        <v>72.594390000000004</v>
      </c>
      <c r="N37" s="31">
        <v>71.951359999999994</v>
      </c>
      <c r="O37" s="31">
        <v>71.150059999999996</v>
      </c>
      <c r="P37" s="31">
        <v>72.752669999999995</v>
      </c>
      <c r="Q37" s="31">
        <v>72.101240000000004</v>
      </c>
      <c r="R37" s="31">
        <v>71.335359999999994</v>
      </c>
      <c r="S37" s="31">
        <v>72.867109999999997</v>
      </c>
      <c r="T37" s="31">
        <v>72.561329999999998</v>
      </c>
      <c r="U37" s="31">
        <v>71.804349999999999</v>
      </c>
      <c r="V37" s="31">
        <v>73.318299999999994</v>
      </c>
      <c r="W37" s="31">
        <v>73.681399999999996</v>
      </c>
      <c r="X37" s="31">
        <v>72.930319999999995</v>
      </c>
      <c r="Y37" s="31">
        <v>74.432479999999998</v>
      </c>
      <c r="Z37" s="31">
        <v>74.240769999999998</v>
      </c>
      <c r="AA37" s="31">
        <v>73.492239999999995</v>
      </c>
      <c r="AB37" s="31">
        <v>74.989310000000003</v>
      </c>
      <c r="AC37" s="31">
        <v>74.114230000000006</v>
      </c>
      <c r="AD37" s="31">
        <v>73.353989999999996</v>
      </c>
      <c r="AE37" s="31">
        <v>74.874470000000002</v>
      </c>
      <c r="AF37" s="31">
        <v>74.147220000000004</v>
      </c>
      <c r="AG37" s="31">
        <v>73.401020000000003</v>
      </c>
      <c r="AH37" s="31">
        <v>74.893410000000003</v>
      </c>
      <c r="AI37" s="31">
        <v>74.631014238803814</v>
      </c>
      <c r="AJ37" s="31">
        <v>73.894223963488201</v>
      </c>
      <c r="AK37" s="31">
        <v>75.367804514119427</v>
      </c>
      <c r="AL37" s="31">
        <v>74.752609072052152</v>
      </c>
      <c r="AM37" s="31">
        <v>74.012462152775569</v>
      </c>
      <c r="AN37" s="31">
        <v>75.492755991328735</v>
      </c>
    </row>
    <row r="38" spans="1:40" ht="12.75" customHeight="1">
      <c r="A38" s="26" t="s">
        <v>49</v>
      </c>
      <c r="B38" s="32">
        <v>73.497950000000003</v>
      </c>
      <c r="C38" s="32">
        <v>72.964740000000006</v>
      </c>
      <c r="D38" s="32">
        <v>74.03116</v>
      </c>
      <c r="E38" s="32">
        <v>74.275919999999999</v>
      </c>
      <c r="F38" s="32">
        <v>73.747739999999993</v>
      </c>
      <c r="G38" s="32">
        <v>74.804100000000005</v>
      </c>
      <c r="H38" s="32">
        <v>74.254270000000005</v>
      </c>
      <c r="I38" s="32">
        <v>73.711600000000004</v>
      </c>
      <c r="J38" s="32">
        <v>74.796940000000006</v>
      </c>
      <c r="K38" s="32">
        <v>75.11551</v>
      </c>
      <c r="L38" s="32">
        <v>74.565150000000003</v>
      </c>
      <c r="M38" s="32">
        <v>75.665869999999998</v>
      </c>
      <c r="N38" s="32">
        <v>75.345129999999997</v>
      </c>
      <c r="O38" s="32">
        <v>74.779409999999999</v>
      </c>
      <c r="P38" s="32">
        <v>75.910849999999996</v>
      </c>
      <c r="Q38" s="32">
        <v>75.859120000000004</v>
      </c>
      <c r="R38" s="32">
        <v>75.298389999999998</v>
      </c>
      <c r="S38" s="32">
        <v>76.419839999999994</v>
      </c>
      <c r="T38" s="32">
        <v>75.897080000000003</v>
      </c>
      <c r="U38" s="32">
        <v>75.35181</v>
      </c>
      <c r="V38" s="32">
        <v>76.442350000000005</v>
      </c>
      <c r="W38" s="32">
        <v>76.166169999999994</v>
      </c>
      <c r="X38" s="32">
        <v>75.646029999999996</v>
      </c>
      <c r="Y38" s="32">
        <v>76.686310000000006</v>
      </c>
      <c r="Z38" s="31">
        <v>76.735810000000001</v>
      </c>
      <c r="AA38" s="31">
        <v>76.215720000000005</v>
      </c>
      <c r="AB38" s="31">
        <v>77.255899999999997</v>
      </c>
      <c r="AC38" s="31">
        <v>77.005780000000001</v>
      </c>
      <c r="AD38" s="31">
        <v>76.472639999999998</v>
      </c>
      <c r="AE38" s="31">
        <v>77.538920000000005</v>
      </c>
      <c r="AF38" s="31">
        <v>77.432900000000004</v>
      </c>
      <c r="AG38" s="31">
        <v>76.901120000000006</v>
      </c>
      <c r="AH38" s="31">
        <v>77.964669999999998</v>
      </c>
      <c r="AI38" s="32">
        <v>77.779981643412697</v>
      </c>
      <c r="AJ38" s="32">
        <v>77.256635311043397</v>
      </c>
      <c r="AK38" s="32">
        <v>78.303327975781997</v>
      </c>
      <c r="AL38" s="32">
        <v>78.206517766645817</v>
      </c>
      <c r="AM38" s="32">
        <v>77.698147634684275</v>
      </c>
      <c r="AN38" s="32">
        <v>78.714887898607358</v>
      </c>
    </row>
    <row r="39" spans="1:40">
      <c r="A39" s="2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W39" s="10"/>
      <c r="Z39" s="17"/>
      <c r="AA39" s="17"/>
      <c r="AB39" s="17"/>
      <c r="AC39" s="17"/>
      <c r="AD39" s="17"/>
      <c r="AE39" s="17"/>
      <c r="AF39" s="17"/>
      <c r="AG39" s="17"/>
      <c r="AH39" s="17"/>
      <c r="AL39" s="40"/>
      <c r="AM39" s="40"/>
      <c r="AN39" s="40"/>
    </row>
    <row r="40" spans="1:40">
      <c r="A40" s="2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W40" s="10"/>
      <c r="Z40" s="11"/>
      <c r="AA40" s="11"/>
      <c r="AB40" s="11"/>
      <c r="AC40" s="11"/>
      <c r="AD40" s="11"/>
      <c r="AE40" s="11"/>
      <c r="AF40" s="11"/>
      <c r="AG40" s="11"/>
      <c r="AH40" s="11"/>
      <c r="AL40" s="40"/>
      <c r="AM40" s="40"/>
      <c r="AN40" s="40"/>
    </row>
    <row r="41" spans="1:40" ht="12.75" customHeight="1">
      <c r="A41" s="4" t="s">
        <v>50</v>
      </c>
      <c r="B41" s="51" t="s">
        <v>0</v>
      </c>
      <c r="C41" s="51"/>
      <c r="D41" s="51"/>
      <c r="E41" s="51" t="s">
        <v>1</v>
      </c>
      <c r="F41" s="51"/>
      <c r="G41" s="51"/>
      <c r="H41" s="51" t="s">
        <v>2</v>
      </c>
      <c r="I41" s="51"/>
      <c r="J41" s="51"/>
      <c r="K41" s="51" t="s">
        <v>3</v>
      </c>
      <c r="L41" s="51"/>
      <c r="M41" s="51"/>
      <c r="N41" s="51" t="s">
        <v>4</v>
      </c>
      <c r="O41" s="51"/>
      <c r="P41" s="51"/>
      <c r="Q41" s="51" t="s">
        <v>5</v>
      </c>
      <c r="R41" s="51"/>
      <c r="S41" s="51"/>
      <c r="T41" s="51" t="s">
        <v>6</v>
      </c>
      <c r="U41" s="51"/>
      <c r="V41" s="51"/>
      <c r="W41" s="51" t="s">
        <v>16</v>
      </c>
      <c r="X41" s="51"/>
      <c r="Y41" s="51"/>
      <c r="Z41" s="51" t="s">
        <v>20</v>
      </c>
      <c r="AA41" s="51"/>
      <c r="AB41" s="51"/>
      <c r="AC41" s="51" t="s">
        <v>21</v>
      </c>
      <c r="AD41" s="51"/>
      <c r="AE41" s="51"/>
      <c r="AF41" s="51" t="s">
        <v>53</v>
      </c>
      <c r="AG41" s="51"/>
      <c r="AH41" s="51"/>
      <c r="AI41" s="48" t="s">
        <v>55</v>
      </c>
      <c r="AJ41" s="48"/>
      <c r="AK41" s="48"/>
      <c r="AL41" s="48" t="s">
        <v>66</v>
      </c>
      <c r="AM41" s="48"/>
      <c r="AN41" s="48"/>
    </row>
    <row r="42" spans="1:40" ht="12.75" customHeight="1">
      <c r="A42" s="3"/>
      <c r="B42" s="53" t="s">
        <v>23</v>
      </c>
      <c r="C42" s="53"/>
      <c r="D42" s="53"/>
      <c r="E42" s="53" t="s">
        <v>23</v>
      </c>
      <c r="F42" s="53"/>
      <c r="G42" s="53"/>
      <c r="H42" s="53" t="s">
        <v>23</v>
      </c>
      <c r="I42" s="53"/>
      <c r="J42" s="53"/>
      <c r="K42" s="53" t="s">
        <v>23</v>
      </c>
      <c r="L42" s="53"/>
      <c r="M42" s="53"/>
      <c r="N42" s="53" t="s">
        <v>23</v>
      </c>
      <c r="O42" s="53"/>
      <c r="P42" s="53"/>
      <c r="Q42" s="53" t="s">
        <v>23</v>
      </c>
      <c r="R42" s="53"/>
      <c r="S42" s="53"/>
      <c r="T42" s="53" t="s">
        <v>23</v>
      </c>
      <c r="U42" s="53"/>
      <c r="V42" s="53"/>
      <c r="W42" s="53" t="s">
        <v>23</v>
      </c>
      <c r="X42" s="53"/>
      <c r="Y42" s="53"/>
      <c r="Z42" s="53" t="s">
        <v>23</v>
      </c>
      <c r="AA42" s="53"/>
      <c r="AB42" s="53"/>
      <c r="AC42" s="53" t="s">
        <v>23</v>
      </c>
      <c r="AD42" s="53"/>
      <c r="AE42" s="53"/>
      <c r="AF42" s="53" t="s">
        <v>23</v>
      </c>
      <c r="AG42" s="53"/>
      <c r="AH42" s="53"/>
      <c r="AI42" s="49" t="s">
        <v>23</v>
      </c>
      <c r="AJ42" s="49"/>
      <c r="AK42" s="49"/>
      <c r="AL42" s="49" t="s">
        <v>23</v>
      </c>
      <c r="AM42" s="49"/>
      <c r="AN42" s="49"/>
    </row>
    <row r="43" spans="1:40" ht="12.75" customHeight="1">
      <c r="A43" s="28"/>
      <c r="B43" s="29" t="s">
        <v>57</v>
      </c>
      <c r="C43" s="29" t="s">
        <v>60</v>
      </c>
      <c r="D43" s="29" t="s">
        <v>61</v>
      </c>
      <c r="E43" s="29" t="s">
        <v>57</v>
      </c>
      <c r="F43" s="29" t="s">
        <v>60</v>
      </c>
      <c r="G43" s="29" t="s">
        <v>61</v>
      </c>
      <c r="H43" s="29" t="s">
        <v>57</v>
      </c>
      <c r="I43" s="29" t="s">
        <v>60</v>
      </c>
      <c r="J43" s="29" t="s">
        <v>61</v>
      </c>
      <c r="K43" s="29" t="s">
        <v>57</v>
      </c>
      <c r="L43" s="29" t="s">
        <v>60</v>
      </c>
      <c r="M43" s="29" t="s">
        <v>61</v>
      </c>
      <c r="N43" s="29" t="s">
        <v>57</v>
      </c>
      <c r="O43" s="29" t="s">
        <v>60</v>
      </c>
      <c r="P43" s="29" t="s">
        <v>61</v>
      </c>
      <c r="Q43" s="29" t="s">
        <v>57</v>
      </c>
      <c r="R43" s="29" t="s">
        <v>60</v>
      </c>
      <c r="S43" s="29" t="s">
        <v>61</v>
      </c>
      <c r="T43" s="29" t="s">
        <v>57</v>
      </c>
      <c r="U43" s="29" t="s">
        <v>60</v>
      </c>
      <c r="V43" s="29" t="s">
        <v>61</v>
      </c>
      <c r="W43" s="29" t="s">
        <v>57</v>
      </c>
      <c r="X43" s="29" t="s">
        <v>60</v>
      </c>
      <c r="Y43" s="29" t="s">
        <v>61</v>
      </c>
      <c r="Z43" s="29" t="s">
        <v>57</v>
      </c>
      <c r="AA43" s="29" t="s">
        <v>60</v>
      </c>
      <c r="AB43" s="29" t="s">
        <v>61</v>
      </c>
      <c r="AC43" s="29" t="s">
        <v>57</v>
      </c>
      <c r="AD43" s="29" t="s">
        <v>60</v>
      </c>
      <c r="AE43" s="29" t="s">
        <v>61</v>
      </c>
      <c r="AF43" s="29" t="s">
        <v>57</v>
      </c>
      <c r="AG43" s="29" t="s">
        <v>60</v>
      </c>
      <c r="AH43" s="29" t="s">
        <v>61</v>
      </c>
      <c r="AI43" s="29" t="s">
        <v>57</v>
      </c>
      <c r="AJ43" s="29" t="s">
        <v>60</v>
      </c>
      <c r="AK43" s="29" t="s">
        <v>61</v>
      </c>
      <c r="AL43" s="29" t="s">
        <v>57</v>
      </c>
      <c r="AM43" s="29" t="s">
        <v>60</v>
      </c>
      <c r="AN43" s="29" t="s">
        <v>61</v>
      </c>
    </row>
    <row r="44" spans="1:40" ht="12.75" customHeight="1">
      <c r="A44" s="24" t="s">
        <v>7</v>
      </c>
      <c r="B44" s="24">
        <v>78.835740000000001</v>
      </c>
      <c r="C44" s="24">
        <v>78.743579999999994</v>
      </c>
      <c r="D44" s="24">
        <v>78.927909999999997</v>
      </c>
      <c r="E44" s="24">
        <v>78.997600000000006</v>
      </c>
      <c r="F44" s="24">
        <v>78.906390000000002</v>
      </c>
      <c r="G44" s="24">
        <v>79.088809999999995</v>
      </c>
      <c r="H44" s="24">
        <v>79.192970000000003</v>
      </c>
      <c r="I44" s="24">
        <v>79.101699999999994</v>
      </c>
      <c r="J44" s="24">
        <v>79.284239999999997</v>
      </c>
      <c r="K44" s="24">
        <v>79.502120000000005</v>
      </c>
      <c r="L44" s="24">
        <v>79.411190000000005</v>
      </c>
      <c r="M44" s="24">
        <v>79.593040000000002</v>
      </c>
      <c r="N44" s="24">
        <v>79.647999999999996</v>
      </c>
      <c r="O44" s="24">
        <v>79.557209999999998</v>
      </c>
      <c r="P44" s="24">
        <v>79.738789999999995</v>
      </c>
      <c r="Q44" s="24">
        <v>79.79795</v>
      </c>
      <c r="R44" s="24">
        <v>79.708169999999996</v>
      </c>
      <c r="S44" s="24">
        <v>79.887720000000002</v>
      </c>
      <c r="T44" s="24">
        <v>80.006349999999998</v>
      </c>
      <c r="U44" s="24">
        <v>79.917060000000006</v>
      </c>
      <c r="V44" s="24">
        <v>80.095640000000003</v>
      </c>
      <c r="W44" s="24">
        <v>80.276359999999997</v>
      </c>
      <c r="X44" s="24">
        <v>80.187470000000005</v>
      </c>
      <c r="Y44" s="24">
        <v>80.36524</v>
      </c>
      <c r="Z44" s="30">
        <v>80.598050000000001</v>
      </c>
      <c r="AA44" s="30">
        <v>80.508920000000003</v>
      </c>
      <c r="AB44" s="30">
        <v>80.687179999999998</v>
      </c>
      <c r="AC44" s="30">
        <v>80.741799999999998</v>
      </c>
      <c r="AD44" s="30">
        <v>80.653599999999997</v>
      </c>
      <c r="AE44" s="30">
        <v>80.830010000000001</v>
      </c>
      <c r="AF44" s="30">
        <v>80.896010000000004</v>
      </c>
      <c r="AG44" s="30">
        <v>80.808440000000004</v>
      </c>
      <c r="AH44" s="30">
        <v>80.983590000000007</v>
      </c>
      <c r="AI44" s="30">
        <v>81.073027251605552</v>
      </c>
      <c r="AJ44" s="30">
        <v>80.986012876872465</v>
      </c>
      <c r="AK44" s="30">
        <v>81.160041626338639</v>
      </c>
      <c r="AL44" s="30">
        <v>81.1326411655822</v>
      </c>
      <c r="AM44" s="30">
        <v>81.046238692122515</v>
      </c>
      <c r="AN44" s="30">
        <v>81.219043639041885</v>
      </c>
    </row>
    <row r="45" spans="1:40" ht="24" customHeight="1">
      <c r="A45" s="25" t="s">
        <v>24</v>
      </c>
      <c r="B45" s="31">
        <v>79.966899999999995</v>
      </c>
      <c r="C45" s="31">
        <v>79.516549999999995</v>
      </c>
      <c r="D45" s="31">
        <v>80.417249999999996</v>
      </c>
      <c r="E45" s="31">
        <v>79.957809999999995</v>
      </c>
      <c r="F45" s="31">
        <v>79.50291</v>
      </c>
      <c r="G45" s="31">
        <v>80.412710000000004</v>
      </c>
      <c r="H45" s="31">
        <v>79.985159999999993</v>
      </c>
      <c r="I45" s="31">
        <v>79.520820000000001</v>
      </c>
      <c r="J45" s="31">
        <v>80.4495</v>
      </c>
      <c r="K45" s="31">
        <v>80.117739999999998</v>
      </c>
      <c r="L45" s="31">
        <v>79.642700000000005</v>
      </c>
      <c r="M45" s="31">
        <v>80.592789999999994</v>
      </c>
      <c r="N45" s="31">
        <v>80.162649999999999</v>
      </c>
      <c r="O45" s="31">
        <v>79.696680000000001</v>
      </c>
      <c r="P45" s="31">
        <v>80.628619999999998</v>
      </c>
      <c r="Q45" s="31">
        <v>80.287790000000001</v>
      </c>
      <c r="R45" s="31">
        <v>79.841930000000005</v>
      </c>
      <c r="S45" s="31">
        <v>80.733649999999997</v>
      </c>
      <c r="T45" s="31">
        <v>80.541700000000006</v>
      </c>
      <c r="U45" s="31">
        <v>80.116969999999995</v>
      </c>
      <c r="V45" s="31">
        <v>80.966430000000003</v>
      </c>
      <c r="W45" s="31">
        <v>80.791719999999998</v>
      </c>
      <c r="X45" s="31">
        <v>80.371099999999998</v>
      </c>
      <c r="Y45" s="31">
        <v>81.212339999999998</v>
      </c>
      <c r="Z45" s="31">
        <v>81.068830000000005</v>
      </c>
      <c r="AA45" s="31">
        <v>80.630669999999995</v>
      </c>
      <c r="AB45" s="31">
        <v>81.506979999999999</v>
      </c>
      <c r="AC45" s="31">
        <v>81.071569999999994</v>
      </c>
      <c r="AD45" s="31">
        <v>80.629620000000003</v>
      </c>
      <c r="AE45" s="31">
        <v>81.513509999999997</v>
      </c>
      <c r="AF45" s="31">
        <v>81.241320000000002</v>
      </c>
      <c r="AG45" s="31">
        <v>80.798220000000001</v>
      </c>
      <c r="AH45" s="31">
        <v>81.68441</v>
      </c>
      <c r="AI45" s="31">
        <v>81.002530074432357</v>
      </c>
      <c r="AJ45" s="31">
        <v>80.563813320954367</v>
      </c>
      <c r="AK45" s="31">
        <v>81.441246827910348</v>
      </c>
      <c r="AL45" s="31">
        <v>80.949989089684536</v>
      </c>
      <c r="AM45" s="31">
        <v>80.508281231900597</v>
      </c>
      <c r="AN45" s="31">
        <v>81.391696947468475</v>
      </c>
    </row>
    <row r="46" spans="1:40" ht="12.75" customHeight="1">
      <c r="A46" s="25" t="s">
        <v>25</v>
      </c>
      <c r="B46" s="31">
        <v>80.743480000000005</v>
      </c>
      <c r="C46" s="31">
        <v>80.296559999999999</v>
      </c>
      <c r="D46" s="31">
        <v>81.190389999999994</v>
      </c>
      <c r="E46" s="31">
        <v>80.778589999999994</v>
      </c>
      <c r="F46" s="31">
        <v>80.351950000000002</v>
      </c>
      <c r="G46" s="31">
        <v>81.20523</v>
      </c>
      <c r="H46" s="31">
        <v>80.963999999999999</v>
      </c>
      <c r="I46" s="31">
        <v>80.536360000000002</v>
      </c>
      <c r="J46" s="31">
        <v>81.391630000000006</v>
      </c>
      <c r="K46" s="31">
        <v>81.109139999999996</v>
      </c>
      <c r="L46" s="31">
        <v>80.692189999999997</v>
      </c>
      <c r="M46" s="31">
        <v>81.526089999999996</v>
      </c>
      <c r="N46" s="31">
        <v>81.256110000000007</v>
      </c>
      <c r="O46" s="31">
        <v>80.837239999999994</v>
      </c>
      <c r="P46" s="31">
        <v>81.674980000000005</v>
      </c>
      <c r="Q46" s="31">
        <v>81.103309999999993</v>
      </c>
      <c r="R46" s="31">
        <v>80.687719999999999</v>
      </c>
      <c r="S46" s="31">
        <v>81.518900000000002</v>
      </c>
      <c r="T46" s="31">
        <v>81.309880000000007</v>
      </c>
      <c r="U46" s="31">
        <v>80.899929999999998</v>
      </c>
      <c r="V46" s="31">
        <v>81.719830000000002</v>
      </c>
      <c r="W46" s="31">
        <v>81.539230000000003</v>
      </c>
      <c r="X46" s="31">
        <v>81.141279999999995</v>
      </c>
      <c r="Y46" s="31">
        <v>81.937190000000001</v>
      </c>
      <c r="Z46" s="31">
        <v>81.950360000000003</v>
      </c>
      <c r="AA46" s="31">
        <v>81.556579999999997</v>
      </c>
      <c r="AB46" s="31">
        <v>82.344149999999999</v>
      </c>
      <c r="AC46" s="31">
        <v>81.948580000000007</v>
      </c>
      <c r="AD46" s="31">
        <v>81.548509999999993</v>
      </c>
      <c r="AE46" s="31">
        <v>82.348650000000006</v>
      </c>
      <c r="AF46" s="31">
        <v>82.094040000000007</v>
      </c>
      <c r="AG46" s="31">
        <v>81.694999999999993</v>
      </c>
      <c r="AH46" s="31">
        <v>82.493080000000006</v>
      </c>
      <c r="AI46" s="31">
        <v>82.182081841873583</v>
      </c>
      <c r="AJ46" s="31">
        <v>81.787254798657955</v>
      </c>
      <c r="AK46" s="31">
        <v>82.57690888508921</v>
      </c>
      <c r="AL46" s="31">
        <v>82.244511404548376</v>
      </c>
      <c r="AM46" s="31">
        <v>81.85865299934872</v>
      </c>
      <c r="AN46" s="31">
        <v>82.630369809748032</v>
      </c>
    </row>
    <row r="47" spans="1:40" ht="12.75" customHeight="1">
      <c r="A47" s="25" t="s">
        <v>26</v>
      </c>
      <c r="B47" s="31">
        <v>80.005420000000001</v>
      </c>
      <c r="C47" s="31">
        <v>79.436059999999998</v>
      </c>
      <c r="D47" s="31">
        <v>80.574770000000001</v>
      </c>
      <c r="E47" s="31">
        <v>79.540220000000005</v>
      </c>
      <c r="F47" s="31">
        <v>78.924019999999999</v>
      </c>
      <c r="G47" s="31">
        <v>80.156419999999997</v>
      </c>
      <c r="H47" s="31">
        <v>79.556600000000003</v>
      </c>
      <c r="I47" s="31">
        <v>78.910169999999994</v>
      </c>
      <c r="J47" s="31">
        <v>80.203019999999995</v>
      </c>
      <c r="K47" s="31">
        <v>79.896129999999999</v>
      </c>
      <c r="L47" s="31">
        <v>79.242080000000001</v>
      </c>
      <c r="M47" s="31">
        <v>80.550169999999994</v>
      </c>
      <c r="N47" s="31">
        <v>80.66283</v>
      </c>
      <c r="O47" s="31">
        <v>80.059719999999999</v>
      </c>
      <c r="P47" s="31">
        <v>81.265940000000001</v>
      </c>
      <c r="Q47" s="31">
        <v>80.834879999999998</v>
      </c>
      <c r="R47" s="31">
        <v>80.254829999999998</v>
      </c>
      <c r="S47" s="31">
        <v>81.414929999999998</v>
      </c>
      <c r="T47" s="31">
        <v>80.857039999999998</v>
      </c>
      <c r="U47" s="31">
        <v>80.251549999999995</v>
      </c>
      <c r="V47" s="31">
        <v>81.462530000000001</v>
      </c>
      <c r="W47" s="31">
        <v>80.481710000000007</v>
      </c>
      <c r="X47" s="31">
        <v>79.845860000000002</v>
      </c>
      <c r="Y47" s="31">
        <v>81.117559999999997</v>
      </c>
      <c r="Z47" s="31">
        <v>80.742419999999996</v>
      </c>
      <c r="AA47" s="31">
        <v>80.07893</v>
      </c>
      <c r="AB47" s="31">
        <v>81.405900000000003</v>
      </c>
      <c r="AC47" s="31">
        <v>80.942980000000006</v>
      </c>
      <c r="AD47" s="31">
        <v>80.291740000000004</v>
      </c>
      <c r="AE47" s="31">
        <v>81.594220000000007</v>
      </c>
      <c r="AF47" s="31">
        <v>81.434070000000006</v>
      </c>
      <c r="AG47" s="31">
        <v>80.801320000000004</v>
      </c>
      <c r="AH47" s="31">
        <v>82.066829999999996</v>
      </c>
      <c r="AI47" s="31">
        <v>81.738031847620562</v>
      </c>
      <c r="AJ47" s="31">
        <v>81.137677655751858</v>
      </c>
      <c r="AK47" s="31">
        <v>82.338386039489265</v>
      </c>
      <c r="AL47" s="31">
        <v>81.938957357900534</v>
      </c>
      <c r="AM47" s="31">
        <v>81.344275650873612</v>
      </c>
      <c r="AN47" s="31">
        <v>82.533639064927456</v>
      </c>
    </row>
    <row r="48" spans="1:40" ht="12.75" customHeight="1">
      <c r="A48" s="25" t="s">
        <v>69</v>
      </c>
      <c r="B48" s="31">
        <v>79.632580000000004</v>
      </c>
      <c r="C48" s="31">
        <v>78.942279999999997</v>
      </c>
      <c r="D48" s="31">
        <v>80.322879999999998</v>
      </c>
      <c r="E48" s="31">
        <v>79.990710000000007</v>
      </c>
      <c r="F48" s="31">
        <v>79.33466</v>
      </c>
      <c r="G48" s="31">
        <v>80.646770000000004</v>
      </c>
      <c r="H48" s="31">
        <v>80.614329999999995</v>
      </c>
      <c r="I48" s="31">
        <v>79.996229999999997</v>
      </c>
      <c r="J48" s="31">
        <v>81.232429999999994</v>
      </c>
      <c r="K48" s="31">
        <v>80.446979999999996</v>
      </c>
      <c r="L48" s="31">
        <v>79.777439999999999</v>
      </c>
      <c r="M48" s="31">
        <v>81.116529999999997</v>
      </c>
      <c r="N48" s="31">
        <v>79.930040000000005</v>
      </c>
      <c r="O48" s="31">
        <v>79.196520000000007</v>
      </c>
      <c r="P48" s="31">
        <v>80.663570000000007</v>
      </c>
      <c r="Q48" s="31">
        <v>79.750919999999994</v>
      </c>
      <c r="R48" s="31">
        <v>79.005319999999998</v>
      </c>
      <c r="S48" s="31">
        <v>80.496520000000004</v>
      </c>
      <c r="T48" s="31">
        <v>80.282570000000007</v>
      </c>
      <c r="U48" s="31">
        <v>79.584559999999996</v>
      </c>
      <c r="V48" s="31">
        <v>80.98057</v>
      </c>
      <c r="W48" s="31">
        <v>80.756270000000001</v>
      </c>
      <c r="X48" s="31">
        <v>80.101389999999995</v>
      </c>
      <c r="Y48" s="31">
        <v>81.411150000000006</v>
      </c>
      <c r="Z48" s="31">
        <v>81.201890000000006</v>
      </c>
      <c r="AA48" s="31">
        <v>80.519829999999999</v>
      </c>
      <c r="AB48" s="31">
        <v>81.883960000000002</v>
      </c>
      <c r="AC48" s="31">
        <v>81.137969999999996</v>
      </c>
      <c r="AD48" s="31">
        <v>80.429479999999998</v>
      </c>
      <c r="AE48" s="31">
        <v>81.846459999999993</v>
      </c>
      <c r="AF48" s="31">
        <v>81.445490000000007</v>
      </c>
      <c r="AG48" s="31">
        <v>80.729900000000001</v>
      </c>
      <c r="AH48" s="31">
        <v>82.161069999999995</v>
      </c>
      <c r="AI48" s="31">
        <v>81.883611276402974</v>
      </c>
      <c r="AJ48" s="31">
        <v>81.207025686200126</v>
      </c>
      <c r="AK48" s="31">
        <v>82.560196866605821</v>
      </c>
      <c r="AL48" s="31">
        <v>82.234529062117304</v>
      </c>
      <c r="AM48" s="31">
        <v>81.601894471151837</v>
      </c>
      <c r="AN48" s="31">
        <v>82.86716365308277</v>
      </c>
    </row>
    <row r="49" spans="1:40" ht="24" customHeight="1">
      <c r="A49" s="25" t="s">
        <v>71</v>
      </c>
      <c r="B49" s="31">
        <v>80.04786</v>
      </c>
      <c r="C49" s="31">
        <v>79.724599999999995</v>
      </c>
      <c r="D49" s="31">
        <v>80.371110000000002</v>
      </c>
      <c r="E49" s="31">
        <v>80.299800000000005</v>
      </c>
      <c r="F49" s="31">
        <v>79.979339999999993</v>
      </c>
      <c r="G49" s="31">
        <v>80.620249999999999</v>
      </c>
      <c r="H49" s="31">
        <v>80.453410000000005</v>
      </c>
      <c r="I49" s="31">
        <v>80.133489999999995</v>
      </c>
      <c r="J49" s="31">
        <v>80.773330000000001</v>
      </c>
      <c r="K49" s="31">
        <v>80.694400000000002</v>
      </c>
      <c r="L49" s="31">
        <v>80.376099999999994</v>
      </c>
      <c r="M49" s="31">
        <v>81.012690000000006</v>
      </c>
      <c r="N49" s="31">
        <v>80.725009999999997</v>
      </c>
      <c r="O49" s="31">
        <v>80.406989999999993</v>
      </c>
      <c r="P49" s="31">
        <v>81.043040000000005</v>
      </c>
      <c r="Q49" s="31">
        <v>80.987780000000001</v>
      </c>
      <c r="R49" s="31">
        <v>80.674120000000002</v>
      </c>
      <c r="S49" s="31">
        <v>81.301450000000003</v>
      </c>
      <c r="T49" s="31">
        <v>81.044820000000001</v>
      </c>
      <c r="U49" s="31">
        <v>80.732990000000001</v>
      </c>
      <c r="V49" s="31">
        <v>81.356650000000002</v>
      </c>
      <c r="W49" s="31">
        <v>81.352649999999997</v>
      </c>
      <c r="X49" s="31">
        <v>81.041960000000003</v>
      </c>
      <c r="Y49" s="31">
        <v>81.663340000000005</v>
      </c>
      <c r="Z49" s="31">
        <v>81.523709999999994</v>
      </c>
      <c r="AA49" s="31">
        <v>81.215609999999998</v>
      </c>
      <c r="AB49" s="31">
        <v>81.831810000000004</v>
      </c>
      <c r="AC49" s="31">
        <v>81.763199999999998</v>
      </c>
      <c r="AD49" s="31">
        <v>81.462500000000006</v>
      </c>
      <c r="AE49" s="31">
        <v>82.063900000000004</v>
      </c>
      <c r="AF49" s="31">
        <v>81.874250000000004</v>
      </c>
      <c r="AG49" s="31">
        <v>81.578479999999999</v>
      </c>
      <c r="AH49" s="31">
        <v>82.170010000000005</v>
      </c>
      <c r="AI49" s="31">
        <v>82.100600694357766</v>
      </c>
      <c r="AJ49" s="31">
        <v>81.801722783991423</v>
      </c>
      <c r="AK49" s="31">
        <v>82.399478604724109</v>
      </c>
      <c r="AL49" s="31">
        <v>82.193315225351</v>
      </c>
      <c r="AM49" s="31">
        <v>81.894093553805007</v>
      </c>
      <c r="AN49" s="31">
        <v>82.492536896896993</v>
      </c>
    </row>
    <row r="50" spans="1:40" ht="12.75" customHeight="1">
      <c r="A50" s="25" t="s">
        <v>8</v>
      </c>
      <c r="B50" s="31">
        <v>78.603939999999994</v>
      </c>
      <c r="C50" s="31">
        <v>77.601529999999997</v>
      </c>
      <c r="D50" s="31">
        <v>79.606340000000003</v>
      </c>
      <c r="E50" s="31">
        <v>79.216939999999994</v>
      </c>
      <c r="F50" s="31">
        <v>78.243210000000005</v>
      </c>
      <c r="G50" s="31">
        <v>80.190659999999994</v>
      </c>
      <c r="H50" s="31">
        <v>78.719229999999996</v>
      </c>
      <c r="I50" s="31">
        <v>77.702089999999998</v>
      </c>
      <c r="J50" s="31">
        <v>79.736379999999997</v>
      </c>
      <c r="K50" s="31">
        <v>78.783720000000002</v>
      </c>
      <c r="L50" s="31">
        <v>77.823779999999999</v>
      </c>
      <c r="M50" s="31">
        <v>79.743660000000006</v>
      </c>
      <c r="N50" s="31">
        <v>79.377759999999995</v>
      </c>
      <c r="O50" s="31">
        <v>78.430679999999995</v>
      </c>
      <c r="P50" s="31">
        <v>80.324830000000006</v>
      </c>
      <c r="Q50" s="31">
        <v>80.333010000000002</v>
      </c>
      <c r="R50" s="31">
        <v>79.456969999999998</v>
      </c>
      <c r="S50" s="31">
        <v>81.209059999999994</v>
      </c>
      <c r="T50" s="31">
        <v>80.834710000000001</v>
      </c>
      <c r="U50" s="31">
        <v>79.963459999999998</v>
      </c>
      <c r="V50" s="31">
        <v>81.705950000000001</v>
      </c>
      <c r="W50" s="31">
        <v>80.528790000000001</v>
      </c>
      <c r="X50" s="31">
        <v>79.657240000000002</v>
      </c>
      <c r="Y50" s="31">
        <v>81.400329999999997</v>
      </c>
      <c r="Z50" s="31">
        <v>80.568780000000004</v>
      </c>
      <c r="AA50" s="31">
        <v>79.664860000000004</v>
      </c>
      <c r="AB50" s="31">
        <v>81.472710000000006</v>
      </c>
      <c r="AC50" s="31">
        <v>80.429649999999995</v>
      </c>
      <c r="AD50" s="31">
        <v>79.540350000000004</v>
      </c>
      <c r="AE50" s="31">
        <v>81.318960000000004</v>
      </c>
      <c r="AF50" s="31">
        <v>79.847639999999998</v>
      </c>
      <c r="AG50" s="31">
        <v>78.964550000000003</v>
      </c>
      <c r="AH50" s="31">
        <v>80.730739999999997</v>
      </c>
      <c r="AI50" s="31">
        <v>80.199431334472891</v>
      </c>
      <c r="AJ50" s="31">
        <v>79.352163923151039</v>
      </c>
      <c r="AK50" s="31">
        <v>81.046698745794743</v>
      </c>
      <c r="AL50" s="31">
        <v>80.123768672822138</v>
      </c>
      <c r="AM50" s="31">
        <v>79.227286222036852</v>
      </c>
      <c r="AN50" s="31">
        <v>81.020251123607423</v>
      </c>
    </row>
    <row r="51" spans="1:40" ht="12.75" customHeight="1">
      <c r="A51" s="25" t="s">
        <v>70</v>
      </c>
      <c r="B51" s="31">
        <v>79.647130000000004</v>
      </c>
      <c r="C51" s="31">
        <v>79.103759999999994</v>
      </c>
      <c r="D51" s="31">
        <v>80.190510000000003</v>
      </c>
      <c r="E51" s="31">
        <v>79.519620000000003</v>
      </c>
      <c r="F51" s="31">
        <v>78.981880000000004</v>
      </c>
      <c r="G51" s="31">
        <v>80.057360000000003</v>
      </c>
      <c r="H51" s="31">
        <v>79.787819999999996</v>
      </c>
      <c r="I51" s="31">
        <v>79.277190000000004</v>
      </c>
      <c r="J51" s="31">
        <v>80.298439999999999</v>
      </c>
      <c r="K51" s="31">
        <v>80.300799999999995</v>
      </c>
      <c r="L51" s="31">
        <v>79.816500000000005</v>
      </c>
      <c r="M51" s="31">
        <v>80.785110000000003</v>
      </c>
      <c r="N51" s="31">
        <v>80.222809999999996</v>
      </c>
      <c r="O51" s="31">
        <v>79.727789999999999</v>
      </c>
      <c r="P51" s="31">
        <v>80.717820000000003</v>
      </c>
      <c r="Q51" s="31">
        <v>80.459569999999999</v>
      </c>
      <c r="R51" s="31">
        <v>79.949820000000003</v>
      </c>
      <c r="S51" s="31">
        <v>80.969309999999993</v>
      </c>
      <c r="T51" s="31">
        <v>80.507990000000007</v>
      </c>
      <c r="U51" s="31">
        <v>79.977879999999999</v>
      </c>
      <c r="V51" s="31">
        <v>81.0381</v>
      </c>
      <c r="W51" s="31">
        <v>81.322010000000006</v>
      </c>
      <c r="X51" s="31">
        <v>80.806359999999998</v>
      </c>
      <c r="Y51" s="31">
        <v>81.837649999999996</v>
      </c>
      <c r="Z51" s="31">
        <v>81.462630000000004</v>
      </c>
      <c r="AA51" s="31">
        <v>80.95487</v>
      </c>
      <c r="AB51" s="31">
        <v>81.970380000000006</v>
      </c>
      <c r="AC51" s="31">
        <v>81.813050000000004</v>
      </c>
      <c r="AD51" s="31">
        <v>81.332040000000006</v>
      </c>
      <c r="AE51" s="31">
        <v>82.294060000000002</v>
      </c>
      <c r="AF51" s="31">
        <v>81.472859999999997</v>
      </c>
      <c r="AG51" s="31">
        <v>80.972350000000006</v>
      </c>
      <c r="AH51" s="31">
        <v>81.97336</v>
      </c>
      <c r="AI51" s="31">
        <v>81.442871119700754</v>
      </c>
      <c r="AJ51" s="31">
        <v>80.935333252286213</v>
      </c>
      <c r="AK51" s="31">
        <v>81.950408987115296</v>
      </c>
      <c r="AL51" s="31">
        <v>81.338456597295945</v>
      </c>
      <c r="AM51" s="31">
        <v>80.8140560779254</v>
      </c>
      <c r="AN51" s="31">
        <v>81.86285711666649</v>
      </c>
    </row>
    <row r="52" spans="1:40" ht="12.75" customHeight="1">
      <c r="A52" s="25" t="s">
        <v>27</v>
      </c>
      <c r="B52" s="31">
        <v>77.696119999999993</v>
      </c>
      <c r="C52" s="31">
        <v>77.10154</v>
      </c>
      <c r="D52" s="31">
        <v>78.290689999999998</v>
      </c>
      <c r="E52" s="31">
        <v>78.319519999999997</v>
      </c>
      <c r="F52" s="31">
        <v>77.760059999999996</v>
      </c>
      <c r="G52" s="31">
        <v>78.878969999999995</v>
      </c>
      <c r="H52" s="31">
        <v>78.257570000000001</v>
      </c>
      <c r="I52" s="31">
        <v>77.693240000000003</v>
      </c>
      <c r="J52" s="31">
        <v>78.821910000000003</v>
      </c>
      <c r="K52" s="31">
        <v>78.989059999999995</v>
      </c>
      <c r="L52" s="31">
        <v>78.426460000000006</v>
      </c>
      <c r="M52" s="31">
        <v>79.551649999999995</v>
      </c>
      <c r="N52" s="31">
        <v>79.104669999999999</v>
      </c>
      <c r="O52" s="31">
        <v>78.516319999999993</v>
      </c>
      <c r="P52" s="31">
        <v>79.693029999999993</v>
      </c>
      <c r="Q52" s="31">
        <v>79.3733</v>
      </c>
      <c r="R52" s="31">
        <v>78.80659</v>
      </c>
      <c r="S52" s="31">
        <v>79.94</v>
      </c>
      <c r="T52" s="31">
        <v>79.024839999999998</v>
      </c>
      <c r="U52" s="31">
        <v>78.442769999999996</v>
      </c>
      <c r="V52" s="31">
        <v>79.606909999999999</v>
      </c>
      <c r="W52" s="31">
        <v>78.813760000000002</v>
      </c>
      <c r="X52" s="31">
        <v>78.239649999999997</v>
      </c>
      <c r="Y52" s="31">
        <v>79.387860000000003</v>
      </c>
      <c r="Z52" s="31">
        <v>78.896420000000006</v>
      </c>
      <c r="AA52" s="31">
        <v>78.302049999999994</v>
      </c>
      <c r="AB52" s="31">
        <v>79.490790000000004</v>
      </c>
      <c r="AC52" s="31">
        <v>79.112229999999997</v>
      </c>
      <c r="AD52" s="31">
        <v>78.541939999999997</v>
      </c>
      <c r="AE52" s="31">
        <v>79.68253</v>
      </c>
      <c r="AF52" s="31">
        <v>79.574269999999999</v>
      </c>
      <c r="AG52" s="31">
        <v>79.009860000000003</v>
      </c>
      <c r="AH52" s="31">
        <v>80.138670000000005</v>
      </c>
      <c r="AI52" s="31">
        <v>80.053279781310636</v>
      </c>
      <c r="AJ52" s="31">
        <v>79.485137511665428</v>
      </c>
      <c r="AK52" s="31">
        <v>80.621422050955843</v>
      </c>
      <c r="AL52" s="31">
        <v>80.056788008813314</v>
      </c>
      <c r="AM52" s="31">
        <v>79.483278237324726</v>
      </c>
      <c r="AN52" s="31">
        <v>80.630297780301902</v>
      </c>
    </row>
    <row r="53" spans="1:40" ht="24" customHeight="1">
      <c r="A53" s="25" t="s">
        <v>28</v>
      </c>
      <c r="B53" s="31">
        <v>77.938910000000007</v>
      </c>
      <c r="C53" s="31">
        <v>77.383799999999994</v>
      </c>
      <c r="D53" s="31">
        <v>78.494010000000003</v>
      </c>
      <c r="E53" s="31">
        <v>78.407169999999994</v>
      </c>
      <c r="F53" s="31">
        <v>77.878010000000003</v>
      </c>
      <c r="G53" s="31">
        <v>78.936340000000001</v>
      </c>
      <c r="H53" s="31">
        <v>77.958939999999998</v>
      </c>
      <c r="I53" s="31">
        <v>77.391859999999994</v>
      </c>
      <c r="J53" s="31">
        <v>78.526030000000006</v>
      </c>
      <c r="K53" s="31">
        <v>78.133080000000007</v>
      </c>
      <c r="L53" s="31">
        <v>77.531009999999995</v>
      </c>
      <c r="M53" s="31">
        <v>78.735140000000001</v>
      </c>
      <c r="N53" s="31">
        <v>77.830259999999996</v>
      </c>
      <c r="O53" s="31">
        <v>77.196010000000001</v>
      </c>
      <c r="P53" s="31">
        <v>78.464510000000004</v>
      </c>
      <c r="Q53" s="31">
        <v>78.335570000000004</v>
      </c>
      <c r="R53" s="31">
        <v>77.713930000000005</v>
      </c>
      <c r="S53" s="31">
        <v>78.957220000000007</v>
      </c>
      <c r="T53" s="31">
        <v>78.576930000000004</v>
      </c>
      <c r="U53" s="31">
        <v>77.953249999999997</v>
      </c>
      <c r="V53" s="31">
        <v>79.200620000000001</v>
      </c>
      <c r="W53" s="31">
        <v>79.352189999999993</v>
      </c>
      <c r="X53" s="31">
        <v>78.757710000000003</v>
      </c>
      <c r="Y53" s="31">
        <v>79.946659999999994</v>
      </c>
      <c r="Z53" s="31">
        <v>79.776139999999998</v>
      </c>
      <c r="AA53" s="31">
        <v>79.174340000000001</v>
      </c>
      <c r="AB53" s="31">
        <v>80.377949999999998</v>
      </c>
      <c r="AC53" s="31">
        <v>80.165679999999995</v>
      </c>
      <c r="AD53" s="31">
        <v>79.577389999999994</v>
      </c>
      <c r="AE53" s="31">
        <v>80.753969999999995</v>
      </c>
      <c r="AF53" s="31">
        <v>79.674840000000003</v>
      </c>
      <c r="AG53" s="31">
        <v>79.064340000000001</v>
      </c>
      <c r="AH53" s="31">
        <v>80.285330000000002</v>
      </c>
      <c r="AI53" s="31">
        <v>79.632675537921429</v>
      </c>
      <c r="AJ53" s="31">
        <v>79.04198601037649</v>
      </c>
      <c r="AK53" s="31">
        <v>80.223365065466368</v>
      </c>
      <c r="AL53" s="31">
        <v>79.426542270513281</v>
      </c>
      <c r="AM53" s="31">
        <v>78.848471345795701</v>
      </c>
      <c r="AN53" s="31">
        <v>80.00461319523086</v>
      </c>
    </row>
    <row r="54" spans="1:40" ht="12.75" customHeight="1">
      <c r="A54" s="25" t="s">
        <v>29</v>
      </c>
      <c r="B54" s="31">
        <v>80.404499999999999</v>
      </c>
      <c r="C54" s="31">
        <v>79.779020000000003</v>
      </c>
      <c r="D54" s="31">
        <v>81.029979999999995</v>
      </c>
      <c r="E54" s="31">
        <v>80.344369999999998</v>
      </c>
      <c r="F54" s="31">
        <v>79.664559999999994</v>
      </c>
      <c r="G54" s="31">
        <v>81.024180000000001</v>
      </c>
      <c r="H54" s="31">
        <v>81.001660000000001</v>
      </c>
      <c r="I54" s="31">
        <v>80.318799999999996</v>
      </c>
      <c r="J54" s="31">
        <v>81.684510000000003</v>
      </c>
      <c r="K54" s="31">
        <v>81.480900000000005</v>
      </c>
      <c r="L54" s="31">
        <v>80.812979999999996</v>
      </c>
      <c r="M54" s="31">
        <v>82.148809999999997</v>
      </c>
      <c r="N54" s="31">
        <v>82.194559999999996</v>
      </c>
      <c r="O54" s="31">
        <v>81.605019999999996</v>
      </c>
      <c r="P54" s="31">
        <v>82.784109999999998</v>
      </c>
      <c r="Q54" s="31">
        <v>82.224459999999993</v>
      </c>
      <c r="R54" s="31">
        <v>81.640879999999996</v>
      </c>
      <c r="S54" s="31">
        <v>82.808040000000005</v>
      </c>
      <c r="T54" s="31">
        <v>82.613259999999997</v>
      </c>
      <c r="U54" s="31">
        <v>82.011080000000007</v>
      </c>
      <c r="V54" s="31">
        <v>83.215429999999998</v>
      </c>
      <c r="W54" s="31">
        <v>82.218639999999994</v>
      </c>
      <c r="X54" s="31">
        <v>81.542619999999999</v>
      </c>
      <c r="Y54" s="31">
        <v>82.894670000000005</v>
      </c>
      <c r="Z54" s="31">
        <v>82.795820000000006</v>
      </c>
      <c r="AA54" s="31">
        <v>82.140929999999997</v>
      </c>
      <c r="AB54" s="31">
        <v>83.450720000000004</v>
      </c>
      <c r="AC54" s="31">
        <v>83.095470000000006</v>
      </c>
      <c r="AD54" s="31">
        <v>82.453469999999996</v>
      </c>
      <c r="AE54" s="31">
        <v>83.737470000000002</v>
      </c>
      <c r="AF54" s="31">
        <v>83.451909999999998</v>
      </c>
      <c r="AG54" s="31">
        <v>82.869569999999996</v>
      </c>
      <c r="AH54" s="31">
        <v>84.034260000000003</v>
      </c>
      <c r="AI54" s="31">
        <v>83.525118074581542</v>
      </c>
      <c r="AJ54" s="31">
        <v>82.941583698913718</v>
      </c>
      <c r="AK54" s="31">
        <v>84.108652450249366</v>
      </c>
      <c r="AL54" s="31">
        <v>83.5309689742991</v>
      </c>
      <c r="AM54" s="31">
        <v>82.963815754042756</v>
      </c>
      <c r="AN54" s="31">
        <v>84.098122194555444</v>
      </c>
    </row>
    <row r="55" spans="1:40" ht="12.75" customHeight="1">
      <c r="A55" s="25" t="s">
        <v>30</v>
      </c>
      <c r="B55" s="31">
        <v>80.110100000000003</v>
      </c>
      <c r="C55" s="31">
        <v>79.492500000000007</v>
      </c>
      <c r="D55" s="31">
        <v>80.727689999999996</v>
      </c>
      <c r="E55" s="31">
        <v>80.090739999999997</v>
      </c>
      <c r="F55" s="31">
        <v>79.458650000000006</v>
      </c>
      <c r="G55" s="31">
        <v>80.722840000000005</v>
      </c>
      <c r="H55" s="31">
        <v>80.089079999999996</v>
      </c>
      <c r="I55" s="31">
        <v>79.423950000000005</v>
      </c>
      <c r="J55" s="31">
        <v>80.75421</v>
      </c>
      <c r="K55" s="31">
        <v>80.652950000000004</v>
      </c>
      <c r="L55" s="31">
        <v>79.985969999999995</v>
      </c>
      <c r="M55" s="31">
        <v>81.319929999999999</v>
      </c>
      <c r="N55" s="31">
        <v>80.904349999999994</v>
      </c>
      <c r="O55" s="31">
        <v>80.24727</v>
      </c>
      <c r="P55" s="31">
        <v>81.561430000000001</v>
      </c>
      <c r="Q55" s="31">
        <v>81.194789999999998</v>
      </c>
      <c r="R55" s="31">
        <v>80.566640000000007</v>
      </c>
      <c r="S55" s="31">
        <v>81.822940000000003</v>
      </c>
      <c r="T55" s="31">
        <v>81.096680000000006</v>
      </c>
      <c r="U55" s="31">
        <v>80.465059999999994</v>
      </c>
      <c r="V55" s="31">
        <v>81.728300000000004</v>
      </c>
      <c r="W55" s="31">
        <v>81.058750000000003</v>
      </c>
      <c r="X55" s="31">
        <v>80.422920000000005</v>
      </c>
      <c r="Y55" s="31">
        <v>81.694590000000005</v>
      </c>
      <c r="Z55" s="31">
        <v>81.174639999999997</v>
      </c>
      <c r="AA55" s="31">
        <v>80.522540000000006</v>
      </c>
      <c r="AB55" s="31">
        <v>81.826729999999998</v>
      </c>
      <c r="AC55" s="31">
        <v>81.433199999999999</v>
      </c>
      <c r="AD55" s="31">
        <v>80.796009999999995</v>
      </c>
      <c r="AE55" s="31">
        <v>82.070400000000006</v>
      </c>
      <c r="AF55" s="31">
        <v>81.601150000000004</v>
      </c>
      <c r="AG55" s="31">
        <v>80.953680000000006</v>
      </c>
      <c r="AH55" s="31">
        <v>82.248620000000003</v>
      </c>
      <c r="AI55" s="31">
        <v>82.076439633485407</v>
      </c>
      <c r="AJ55" s="31">
        <v>81.458110945416522</v>
      </c>
      <c r="AK55" s="31">
        <v>82.694768321554292</v>
      </c>
      <c r="AL55" s="31">
        <v>82.489334595163172</v>
      </c>
      <c r="AM55" s="31">
        <v>81.887998194769096</v>
      </c>
      <c r="AN55" s="31">
        <v>83.090670995557247</v>
      </c>
    </row>
    <row r="56" spans="1:40" ht="12.75" customHeight="1">
      <c r="A56" s="25" t="s">
        <v>31</v>
      </c>
      <c r="B56" s="31">
        <v>81.072999999999993</v>
      </c>
      <c r="C56" s="31">
        <v>80.37961</v>
      </c>
      <c r="D56" s="31">
        <v>81.766390000000001</v>
      </c>
      <c r="E56" s="31">
        <v>80.598070000000007</v>
      </c>
      <c r="F56" s="31">
        <v>79.889679999999998</v>
      </c>
      <c r="G56" s="31">
        <v>81.306460000000001</v>
      </c>
      <c r="H56" s="31">
        <v>81.105059999999995</v>
      </c>
      <c r="I56" s="31">
        <v>80.413899999999998</v>
      </c>
      <c r="J56" s="31">
        <v>81.796210000000002</v>
      </c>
      <c r="K56" s="31">
        <v>81.881290000000007</v>
      </c>
      <c r="L56" s="31">
        <v>81.212469999999996</v>
      </c>
      <c r="M56" s="31">
        <v>82.550110000000004</v>
      </c>
      <c r="N56" s="31">
        <v>82.356970000000004</v>
      </c>
      <c r="O56" s="31">
        <v>81.686089999999993</v>
      </c>
      <c r="P56" s="31">
        <v>83.027839999999998</v>
      </c>
      <c r="Q56" s="31">
        <v>81.843860000000006</v>
      </c>
      <c r="R56" s="31">
        <v>81.154499999999999</v>
      </c>
      <c r="S56" s="31">
        <v>82.53322</v>
      </c>
      <c r="T56" s="31">
        <v>81.823040000000006</v>
      </c>
      <c r="U56" s="31">
        <v>81.10284</v>
      </c>
      <c r="V56" s="31">
        <v>82.543229999999994</v>
      </c>
      <c r="W56" s="31">
        <v>82.171469999999999</v>
      </c>
      <c r="X56" s="31">
        <v>81.488330000000005</v>
      </c>
      <c r="Y56" s="31">
        <v>82.854609999999994</v>
      </c>
      <c r="Z56" s="31">
        <v>82.906800000000004</v>
      </c>
      <c r="AA56" s="31">
        <v>82.237830000000002</v>
      </c>
      <c r="AB56" s="31">
        <v>83.575760000000002</v>
      </c>
      <c r="AC56" s="31">
        <v>82.782709999999994</v>
      </c>
      <c r="AD56" s="31">
        <v>82.124579999999995</v>
      </c>
      <c r="AE56" s="31">
        <v>83.440830000000005</v>
      </c>
      <c r="AF56" s="31">
        <v>82.874660000000006</v>
      </c>
      <c r="AG56" s="31">
        <v>82.215019999999996</v>
      </c>
      <c r="AH56" s="31">
        <v>83.534289999999999</v>
      </c>
      <c r="AI56" s="31">
        <v>82.674369531129543</v>
      </c>
      <c r="AJ56" s="31">
        <v>82.003764901978016</v>
      </c>
      <c r="AK56" s="31">
        <v>83.344974160281069</v>
      </c>
      <c r="AL56" s="31">
        <v>83.443495344040798</v>
      </c>
      <c r="AM56" s="31">
        <v>82.816273784444078</v>
      </c>
      <c r="AN56" s="31">
        <v>84.070716903637518</v>
      </c>
    </row>
    <row r="57" spans="1:40" ht="24" customHeight="1">
      <c r="A57" s="25" t="s">
        <v>32</v>
      </c>
      <c r="B57" s="31">
        <v>78.591409999999996</v>
      </c>
      <c r="C57" s="31">
        <v>78.051950000000005</v>
      </c>
      <c r="D57" s="31">
        <v>79.130859999999998</v>
      </c>
      <c r="E57" s="31">
        <v>78.87876</v>
      </c>
      <c r="F57" s="31">
        <v>78.383589999999998</v>
      </c>
      <c r="G57" s="31">
        <v>79.373930000000001</v>
      </c>
      <c r="H57" s="31">
        <v>79.162040000000005</v>
      </c>
      <c r="I57" s="31">
        <v>78.660610000000005</v>
      </c>
      <c r="J57" s="31">
        <v>79.663470000000004</v>
      </c>
      <c r="K57" s="31">
        <v>79.444760000000002</v>
      </c>
      <c r="L57" s="31">
        <v>78.955860000000001</v>
      </c>
      <c r="M57" s="31">
        <v>79.933660000000003</v>
      </c>
      <c r="N57" s="31">
        <v>79.432720000000003</v>
      </c>
      <c r="O57" s="31">
        <v>78.942030000000003</v>
      </c>
      <c r="P57" s="31">
        <v>79.923400000000001</v>
      </c>
      <c r="Q57" s="31">
        <v>79.504589999999993</v>
      </c>
      <c r="R57" s="31">
        <v>79.031300000000002</v>
      </c>
      <c r="S57" s="31">
        <v>79.977890000000002</v>
      </c>
      <c r="T57" s="31">
        <v>79.656840000000003</v>
      </c>
      <c r="U57" s="31">
        <v>79.173599999999993</v>
      </c>
      <c r="V57" s="31">
        <v>80.140090000000001</v>
      </c>
      <c r="W57" s="31">
        <v>80.209059999999994</v>
      </c>
      <c r="X57" s="31">
        <v>79.709940000000003</v>
      </c>
      <c r="Y57" s="31">
        <v>80.708169999999996</v>
      </c>
      <c r="Z57" s="31">
        <v>80.298209999999997</v>
      </c>
      <c r="AA57" s="31">
        <v>79.768339999999995</v>
      </c>
      <c r="AB57" s="31">
        <v>80.828069999999997</v>
      </c>
      <c r="AC57" s="31">
        <v>80.545630000000003</v>
      </c>
      <c r="AD57" s="31">
        <v>80.018550000000005</v>
      </c>
      <c r="AE57" s="31">
        <v>81.072710000000001</v>
      </c>
      <c r="AF57" s="31">
        <v>80.628249999999994</v>
      </c>
      <c r="AG57" s="31">
        <v>80.111080000000001</v>
      </c>
      <c r="AH57" s="31">
        <v>81.145430000000005</v>
      </c>
      <c r="AI57" s="31">
        <v>80.954423821991128</v>
      </c>
      <c r="AJ57" s="31">
        <v>80.45883618836659</v>
      </c>
      <c r="AK57" s="31">
        <v>81.450011455615666</v>
      </c>
      <c r="AL57" s="31">
        <v>80.895252131203819</v>
      </c>
      <c r="AM57" s="31">
        <v>80.389197485946269</v>
      </c>
      <c r="AN57" s="31">
        <v>81.401306776461368</v>
      </c>
    </row>
    <row r="58" spans="1:40" ht="12.75" customHeight="1">
      <c r="A58" s="25" t="s">
        <v>33</v>
      </c>
      <c r="B58" s="31">
        <v>79.343069999999997</v>
      </c>
      <c r="C58" s="31">
        <v>79.002210000000005</v>
      </c>
      <c r="D58" s="31">
        <v>79.683940000000007</v>
      </c>
      <c r="E58" s="31">
        <v>79.422880000000006</v>
      </c>
      <c r="F58" s="31">
        <v>79.076059999999998</v>
      </c>
      <c r="G58" s="31">
        <v>79.769710000000003</v>
      </c>
      <c r="H58" s="31">
        <v>79.56232</v>
      </c>
      <c r="I58" s="31">
        <v>79.215549999999993</v>
      </c>
      <c r="J58" s="31">
        <v>79.909090000000006</v>
      </c>
      <c r="K58" s="31">
        <v>79.864689999999996</v>
      </c>
      <c r="L58" s="31">
        <v>79.513400000000004</v>
      </c>
      <c r="M58" s="31">
        <v>80.215990000000005</v>
      </c>
      <c r="N58" s="31">
        <v>80.036150000000006</v>
      </c>
      <c r="O58" s="31">
        <v>79.687060000000002</v>
      </c>
      <c r="P58" s="31">
        <v>80.385239999999996</v>
      </c>
      <c r="Q58" s="31">
        <v>80.022589999999994</v>
      </c>
      <c r="R58" s="31">
        <v>79.674719999999994</v>
      </c>
      <c r="S58" s="31">
        <v>80.370450000000005</v>
      </c>
      <c r="T58" s="31">
        <v>79.977819999999994</v>
      </c>
      <c r="U58" s="31">
        <v>79.630709999999993</v>
      </c>
      <c r="V58" s="31">
        <v>80.324920000000006</v>
      </c>
      <c r="W58" s="31">
        <v>80.267120000000006</v>
      </c>
      <c r="X58" s="31">
        <v>79.924440000000004</v>
      </c>
      <c r="Y58" s="31">
        <v>80.609800000000007</v>
      </c>
      <c r="Z58" s="31">
        <v>80.860680000000002</v>
      </c>
      <c r="AA58" s="31">
        <v>80.524979999999999</v>
      </c>
      <c r="AB58" s="31">
        <v>81.196389999999994</v>
      </c>
      <c r="AC58" s="31">
        <v>81.045310000000001</v>
      </c>
      <c r="AD58" s="31">
        <v>80.707040000000006</v>
      </c>
      <c r="AE58" s="31">
        <v>81.383570000000006</v>
      </c>
      <c r="AF58" s="31">
        <v>81.142189999999999</v>
      </c>
      <c r="AG58" s="31">
        <v>80.809439999999995</v>
      </c>
      <c r="AH58" s="31">
        <v>81.474950000000007</v>
      </c>
      <c r="AI58" s="31">
        <v>81.370499240426909</v>
      </c>
      <c r="AJ58" s="31">
        <v>81.026082169121054</v>
      </c>
      <c r="AK58" s="31">
        <v>81.714916311732765</v>
      </c>
      <c r="AL58" s="31">
        <v>81.463193777010616</v>
      </c>
      <c r="AM58" s="31">
        <v>81.129463551803155</v>
      </c>
      <c r="AN58" s="31">
        <v>81.796924002218077</v>
      </c>
    </row>
    <row r="59" spans="1:40" ht="12.75" customHeight="1">
      <c r="A59" s="25" t="s">
        <v>34</v>
      </c>
      <c r="B59" s="31">
        <v>76.395960000000002</v>
      </c>
      <c r="C59" s="31">
        <v>76.106120000000004</v>
      </c>
      <c r="D59" s="31">
        <v>76.6858</v>
      </c>
      <c r="E59" s="31">
        <v>76.378029999999995</v>
      </c>
      <c r="F59" s="31">
        <v>76.085329999999999</v>
      </c>
      <c r="G59" s="31">
        <v>76.670739999999995</v>
      </c>
      <c r="H59" s="31">
        <v>76.627229999999997</v>
      </c>
      <c r="I59" s="31">
        <v>76.341610000000003</v>
      </c>
      <c r="J59" s="31">
        <v>76.912840000000003</v>
      </c>
      <c r="K59" s="31">
        <v>76.845799999999997</v>
      </c>
      <c r="L59" s="31">
        <v>76.559520000000006</v>
      </c>
      <c r="M59" s="31">
        <v>77.132069999999999</v>
      </c>
      <c r="N59" s="31">
        <v>76.962289999999996</v>
      </c>
      <c r="O59" s="31">
        <v>76.676259999999999</v>
      </c>
      <c r="P59" s="31">
        <v>77.248329999999996</v>
      </c>
      <c r="Q59" s="31">
        <v>77.113119999999995</v>
      </c>
      <c r="R59" s="31">
        <v>76.82893</v>
      </c>
      <c r="S59" s="31">
        <v>77.397310000000004</v>
      </c>
      <c r="T59" s="31">
        <v>77.359409999999997</v>
      </c>
      <c r="U59" s="31">
        <v>77.074979999999996</v>
      </c>
      <c r="V59" s="31">
        <v>77.64385</v>
      </c>
      <c r="W59" s="31">
        <v>77.865120000000005</v>
      </c>
      <c r="X59" s="31">
        <v>77.58287</v>
      </c>
      <c r="Y59" s="31">
        <v>78.147369999999995</v>
      </c>
      <c r="Z59" s="31">
        <v>78.249799999999993</v>
      </c>
      <c r="AA59" s="31">
        <v>77.9636</v>
      </c>
      <c r="AB59" s="31">
        <v>78.536000000000001</v>
      </c>
      <c r="AC59" s="31">
        <v>78.467600000000004</v>
      </c>
      <c r="AD59" s="31">
        <v>78.187139999999999</v>
      </c>
      <c r="AE59" s="31">
        <v>78.748059999999995</v>
      </c>
      <c r="AF59" s="31">
        <v>78.494979999999998</v>
      </c>
      <c r="AG59" s="31">
        <v>78.21696</v>
      </c>
      <c r="AH59" s="31">
        <v>78.772999999999996</v>
      </c>
      <c r="AI59" s="31">
        <v>78.703357345789527</v>
      </c>
      <c r="AJ59" s="31">
        <v>78.43007285989313</v>
      </c>
      <c r="AK59" s="31">
        <v>78.976641831685924</v>
      </c>
      <c r="AL59" s="31">
        <v>78.846574038518838</v>
      </c>
      <c r="AM59" s="31">
        <v>78.573449390158331</v>
      </c>
      <c r="AN59" s="31">
        <v>79.119698686879346</v>
      </c>
    </row>
    <row r="60" spans="1:40" ht="12.75" customHeight="1">
      <c r="A60" s="25" t="s">
        <v>35</v>
      </c>
      <c r="B60" s="31">
        <v>79.408879999999996</v>
      </c>
      <c r="C60" s="31">
        <v>78.948139999999995</v>
      </c>
      <c r="D60" s="31">
        <v>79.869630000000001</v>
      </c>
      <c r="E60" s="31">
        <v>79.768969999999996</v>
      </c>
      <c r="F60" s="31">
        <v>79.317930000000004</v>
      </c>
      <c r="G60" s="31">
        <v>80.220020000000005</v>
      </c>
      <c r="H60" s="31">
        <v>80.299989999999994</v>
      </c>
      <c r="I60" s="31">
        <v>79.854349999999997</v>
      </c>
      <c r="J60" s="31">
        <v>80.745639999999995</v>
      </c>
      <c r="K60" s="31">
        <v>80.543549999999996</v>
      </c>
      <c r="L60" s="31">
        <v>80.099000000000004</v>
      </c>
      <c r="M60" s="31">
        <v>80.988100000000003</v>
      </c>
      <c r="N60" s="31">
        <v>80.552539999999993</v>
      </c>
      <c r="O60" s="31">
        <v>80.114959999999996</v>
      </c>
      <c r="P60" s="31">
        <v>80.990120000000005</v>
      </c>
      <c r="Q60" s="31">
        <v>80.818550000000002</v>
      </c>
      <c r="R60" s="31">
        <v>80.399950000000004</v>
      </c>
      <c r="S60" s="31">
        <v>81.23715</v>
      </c>
      <c r="T60" s="31">
        <v>81.140860000000004</v>
      </c>
      <c r="U60" s="31">
        <v>80.717770000000002</v>
      </c>
      <c r="V60" s="31">
        <v>81.563959999999994</v>
      </c>
      <c r="W60" s="31">
        <v>81.461519999999993</v>
      </c>
      <c r="X60" s="31">
        <v>81.029409999999999</v>
      </c>
      <c r="Y60" s="31">
        <v>81.893630000000002</v>
      </c>
      <c r="Z60" s="31">
        <v>81.49776</v>
      </c>
      <c r="AA60" s="31">
        <v>81.065299999999993</v>
      </c>
      <c r="AB60" s="31">
        <v>81.930229999999995</v>
      </c>
      <c r="AC60" s="31">
        <v>81.789320000000004</v>
      </c>
      <c r="AD60" s="31">
        <v>81.358109999999996</v>
      </c>
      <c r="AE60" s="31">
        <v>82.220529999999997</v>
      </c>
      <c r="AF60" s="31">
        <v>82.144580000000005</v>
      </c>
      <c r="AG60" s="31">
        <v>81.714789999999994</v>
      </c>
      <c r="AH60" s="31">
        <v>82.574359999999999</v>
      </c>
      <c r="AI60" s="31">
        <v>82.708540115483729</v>
      </c>
      <c r="AJ60" s="31">
        <v>82.286448317543616</v>
      </c>
      <c r="AK60" s="31">
        <v>83.130631913423841</v>
      </c>
      <c r="AL60" s="31">
        <v>82.640536803860527</v>
      </c>
      <c r="AM60" s="31">
        <v>82.232917431335238</v>
      </c>
      <c r="AN60" s="31">
        <v>83.048156176385817</v>
      </c>
    </row>
    <row r="61" spans="1:40" ht="24" customHeight="1">
      <c r="A61" s="25" t="s">
        <v>36</v>
      </c>
      <c r="B61" s="31">
        <v>77.730429999999998</v>
      </c>
      <c r="C61" s="31">
        <v>76.947460000000007</v>
      </c>
      <c r="D61" s="31">
        <v>78.513390000000001</v>
      </c>
      <c r="E61" s="31">
        <v>77.990020000000001</v>
      </c>
      <c r="F61" s="31">
        <v>77.233069999999998</v>
      </c>
      <c r="G61" s="31">
        <v>78.746970000000005</v>
      </c>
      <c r="H61" s="31">
        <v>77.838579999999993</v>
      </c>
      <c r="I61" s="31">
        <v>77.065920000000006</v>
      </c>
      <c r="J61" s="31">
        <v>78.611239999999995</v>
      </c>
      <c r="K61" s="31">
        <v>77.796490000000006</v>
      </c>
      <c r="L61" s="31">
        <v>77.016589999999994</v>
      </c>
      <c r="M61" s="31">
        <v>78.576390000000004</v>
      </c>
      <c r="N61" s="31">
        <v>78.143069999999994</v>
      </c>
      <c r="O61" s="31">
        <v>77.359139999999996</v>
      </c>
      <c r="P61" s="31">
        <v>78.927009999999996</v>
      </c>
      <c r="Q61" s="31">
        <v>78.554410000000004</v>
      </c>
      <c r="R61" s="31">
        <v>77.749830000000003</v>
      </c>
      <c r="S61" s="31">
        <v>79.358980000000003</v>
      </c>
      <c r="T61" s="31">
        <v>78.915769999999995</v>
      </c>
      <c r="U61" s="31">
        <v>78.106840000000005</v>
      </c>
      <c r="V61" s="31">
        <v>79.724699999999999</v>
      </c>
      <c r="W61" s="31">
        <v>79.164339999999996</v>
      </c>
      <c r="X61" s="31">
        <v>78.359809999999996</v>
      </c>
      <c r="Y61" s="31">
        <v>79.968879999999999</v>
      </c>
      <c r="Z61" s="31">
        <v>79.592579999999998</v>
      </c>
      <c r="AA61" s="31">
        <v>78.854339999999993</v>
      </c>
      <c r="AB61" s="31">
        <v>80.33081</v>
      </c>
      <c r="AC61" s="31">
        <v>79.914959999999994</v>
      </c>
      <c r="AD61" s="31">
        <v>79.204220000000007</v>
      </c>
      <c r="AE61" s="31">
        <v>80.625699999999995</v>
      </c>
      <c r="AF61" s="31">
        <v>80.644779999999997</v>
      </c>
      <c r="AG61" s="31">
        <v>79.984759999999994</v>
      </c>
      <c r="AH61" s="31">
        <v>81.304810000000003</v>
      </c>
      <c r="AI61" s="31">
        <v>80.73575422496657</v>
      </c>
      <c r="AJ61" s="31">
        <v>80.053298465798136</v>
      </c>
      <c r="AK61" s="31">
        <v>81.418209984135004</v>
      </c>
      <c r="AL61" s="31">
        <v>80.417768368720601</v>
      </c>
      <c r="AM61" s="31">
        <v>79.723092451411773</v>
      </c>
      <c r="AN61" s="31">
        <v>81.112444286029429</v>
      </c>
    </row>
    <row r="62" spans="1:40" ht="12.75" customHeight="1">
      <c r="A62" s="25" t="s">
        <v>37</v>
      </c>
      <c r="B62" s="31">
        <v>78.607339999999994</v>
      </c>
      <c r="C62" s="31">
        <v>77.893500000000003</v>
      </c>
      <c r="D62" s="31">
        <v>79.321179999999998</v>
      </c>
      <c r="E62" s="31">
        <v>79.099630000000005</v>
      </c>
      <c r="F62" s="31">
        <v>78.407179999999997</v>
      </c>
      <c r="G62" s="31">
        <v>79.792069999999995</v>
      </c>
      <c r="H62" s="31">
        <v>79.440370000000001</v>
      </c>
      <c r="I62" s="31">
        <v>78.747429999999994</v>
      </c>
      <c r="J62" s="31">
        <v>80.133300000000006</v>
      </c>
      <c r="K62" s="31">
        <v>79.669880000000006</v>
      </c>
      <c r="L62" s="31">
        <v>78.984849999999994</v>
      </c>
      <c r="M62" s="31">
        <v>80.354900000000001</v>
      </c>
      <c r="N62" s="31">
        <v>79.718059999999994</v>
      </c>
      <c r="O62" s="31">
        <v>79.041430000000005</v>
      </c>
      <c r="P62" s="31">
        <v>80.3947</v>
      </c>
      <c r="Q62" s="31">
        <v>80.496750000000006</v>
      </c>
      <c r="R62" s="31">
        <v>79.846509999999995</v>
      </c>
      <c r="S62" s="31">
        <v>81.146979999999999</v>
      </c>
      <c r="T62" s="31">
        <v>81.207120000000003</v>
      </c>
      <c r="U62" s="31">
        <v>80.581810000000004</v>
      </c>
      <c r="V62" s="31">
        <v>81.832430000000002</v>
      </c>
      <c r="W62" s="31">
        <v>81.327969999999993</v>
      </c>
      <c r="X62" s="31">
        <v>80.707700000000003</v>
      </c>
      <c r="Y62" s="31">
        <v>81.948239999999998</v>
      </c>
      <c r="Z62" s="31">
        <v>81.395920000000004</v>
      </c>
      <c r="AA62" s="31">
        <v>80.755679999999998</v>
      </c>
      <c r="AB62" s="31">
        <v>82.036159999999995</v>
      </c>
      <c r="AC62" s="31">
        <v>81.214039999999997</v>
      </c>
      <c r="AD62" s="31">
        <v>80.558570000000003</v>
      </c>
      <c r="AE62" s="31">
        <v>81.869500000000002</v>
      </c>
      <c r="AF62" s="31">
        <v>81.694149999999993</v>
      </c>
      <c r="AG62" s="31">
        <v>81.047849999999997</v>
      </c>
      <c r="AH62" s="31">
        <v>82.340440000000001</v>
      </c>
      <c r="AI62" s="31">
        <v>81.53654226077272</v>
      </c>
      <c r="AJ62" s="31">
        <v>80.886456827560409</v>
      </c>
      <c r="AK62" s="31">
        <v>82.186627693985031</v>
      </c>
      <c r="AL62" s="31">
        <v>81.482020927701129</v>
      </c>
      <c r="AM62" s="31">
        <v>80.840333854742369</v>
      </c>
      <c r="AN62" s="31">
        <v>82.123708000659889</v>
      </c>
    </row>
    <row r="63" spans="1:40" ht="12.75" customHeight="1">
      <c r="A63" s="25" t="s">
        <v>38</v>
      </c>
      <c r="B63" s="31">
        <v>80.144900000000007</v>
      </c>
      <c r="C63" s="31">
        <v>79.437759999999997</v>
      </c>
      <c r="D63" s="31">
        <v>80.852040000000002</v>
      </c>
      <c r="E63" s="31">
        <v>80.166240000000002</v>
      </c>
      <c r="F63" s="31">
        <v>79.482129999999998</v>
      </c>
      <c r="G63" s="31">
        <v>80.850359999999995</v>
      </c>
      <c r="H63" s="31">
        <v>80.177130000000005</v>
      </c>
      <c r="I63" s="31">
        <v>79.485830000000007</v>
      </c>
      <c r="J63" s="31">
        <v>80.86842</v>
      </c>
      <c r="K63" s="31">
        <v>80.03707</v>
      </c>
      <c r="L63" s="31">
        <v>79.341290000000001</v>
      </c>
      <c r="M63" s="31">
        <v>80.732849999999999</v>
      </c>
      <c r="N63" s="31">
        <v>80.362430000000003</v>
      </c>
      <c r="O63" s="31">
        <v>79.670540000000003</v>
      </c>
      <c r="P63" s="31">
        <v>81.054310000000001</v>
      </c>
      <c r="Q63" s="31">
        <v>80.598849999999999</v>
      </c>
      <c r="R63" s="31">
        <v>79.922020000000003</v>
      </c>
      <c r="S63" s="31">
        <v>81.275679999999994</v>
      </c>
      <c r="T63" s="31">
        <v>81.157150000000001</v>
      </c>
      <c r="U63" s="31">
        <v>80.474260000000001</v>
      </c>
      <c r="V63" s="31">
        <v>81.840050000000005</v>
      </c>
      <c r="W63" s="31">
        <v>81.517610000000005</v>
      </c>
      <c r="X63" s="31">
        <v>80.838539999999995</v>
      </c>
      <c r="Y63" s="31">
        <v>82.196669999999997</v>
      </c>
      <c r="Z63" s="31">
        <v>81.8292</v>
      </c>
      <c r="AA63" s="31">
        <v>81.172520000000006</v>
      </c>
      <c r="AB63" s="31">
        <v>82.485879999999995</v>
      </c>
      <c r="AC63" s="31">
        <v>81.669539999999998</v>
      </c>
      <c r="AD63" s="31">
        <v>81.0227</v>
      </c>
      <c r="AE63" s="31">
        <v>82.316379999999995</v>
      </c>
      <c r="AF63" s="31">
        <v>81.59272</v>
      </c>
      <c r="AG63" s="31">
        <v>80.930750000000003</v>
      </c>
      <c r="AH63" s="31">
        <v>82.254679999999993</v>
      </c>
      <c r="AI63" s="31">
        <v>81.689356255757303</v>
      </c>
      <c r="AJ63" s="31">
        <v>81.001673949074203</v>
      </c>
      <c r="AK63" s="31">
        <v>82.377038562440404</v>
      </c>
      <c r="AL63" s="31">
        <v>81.699290079838477</v>
      </c>
      <c r="AM63" s="31">
        <v>81.015175670570613</v>
      </c>
      <c r="AN63" s="31">
        <v>82.38340448910634</v>
      </c>
    </row>
    <row r="64" spans="1:40" ht="12.75" customHeight="1">
      <c r="A64" s="25" t="s">
        <v>72</v>
      </c>
      <c r="B64" s="31">
        <v>79.740350000000007</v>
      </c>
      <c r="C64" s="31">
        <v>78.249420000000001</v>
      </c>
      <c r="D64" s="31">
        <v>81.231279999999998</v>
      </c>
      <c r="E64" s="31">
        <v>80.034310000000005</v>
      </c>
      <c r="F64" s="31">
        <v>78.634510000000006</v>
      </c>
      <c r="G64" s="31">
        <v>81.434119999999993</v>
      </c>
      <c r="H64" s="31">
        <v>79.710750000000004</v>
      </c>
      <c r="I64" s="31">
        <v>78.271029999999996</v>
      </c>
      <c r="J64" s="31">
        <v>81.150469999999999</v>
      </c>
      <c r="K64" s="31">
        <v>80.06832</v>
      </c>
      <c r="L64" s="31">
        <v>78.662580000000005</v>
      </c>
      <c r="M64" s="31">
        <v>81.474059999999994</v>
      </c>
      <c r="N64" s="31">
        <v>80.345849999999999</v>
      </c>
      <c r="O64" s="31">
        <v>79.038229999999999</v>
      </c>
      <c r="P64" s="31">
        <v>81.653480000000002</v>
      </c>
      <c r="Q64" s="31">
        <v>81.474249999999998</v>
      </c>
      <c r="R64" s="31">
        <v>80.303020000000004</v>
      </c>
      <c r="S64" s="31">
        <v>82.645480000000006</v>
      </c>
      <c r="T64" s="31">
        <v>82.093100000000007</v>
      </c>
      <c r="U64" s="31">
        <v>80.958359999999999</v>
      </c>
      <c r="V64" s="31">
        <v>83.22784</v>
      </c>
      <c r="W64" s="31">
        <v>82.141630000000006</v>
      </c>
      <c r="X64" s="31">
        <v>80.975390000000004</v>
      </c>
      <c r="Y64" s="31">
        <v>83.307860000000005</v>
      </c>
      <c r="Z64" s="31">
        <v>80.659719999999993</v>
      </c>
      <c r="AA64" s="31">
        <v>79.152619999999999</v>
      </c>
      <c r="AB64" s="31">
        <v>82.166809999999998</v>
      </c>
      <c r="AC64" s="31">
        <v>80.237780000000001</v>
      </c>
      <c r="AD64" s="31">
        <v>78.626350000000002</v>
      </c>
      <c r="AE64" s="31">
        <v>81.849209999999999</v>
      </c>
      <c r="AF64" s="31">
        <v>80.471339999999998</v>
      </c>
      <c r="AG64" s="31">
        <v>78.944919999999996</v>
      </c>
      <c r="AH64" s="31">
        <v>81.997770000000003</v>
      </c>
      <c r="AI64" s="31">
        <v>82.134567384366576</v>
      </c>
      <c r="AJ64" s="31">
        <v>80.865091299175731</v>
      </c>
      <c r="AK64" s="31">
        <v>83.404043469557422</v>
      </c>
      <c r="AL64" s="31">
        <v>82.893323098380634</v>
      </c>
      <c r="AM64" s="31">
        <v>81.767490732171112</v>
      </c>
      <c r="AN64" s="31">
        <v>84.019155464590156</v>
      </c>
    </row>
    <row r="65" spans="1:40" ht="24" customHeight="1">
      <c r="A65" s="25" t="s">
        <v>39</v>
      </c>
      <c r="B65" s="31">
        <v>78.448849999999993</v>
      </c>
      <c r="C65" s="31">
        <v>77.870900000000006</v>
      </c>
      <c r="D65" s="31">
        <v>79.026799999999994</v>
      </c>
      <c r="E65" s="31">
        <v>79.062190000000001</v>
      </c>
      <c r="F65" s="31">
        <v>78.532799999999995</v>
      </c>
      <c r="G65" s="31">
        <v>79.591579999999993</v>
      </c>
      <c r="H65" s="31">
        <v>78.902770000000004</v>
      </c>
      <c r="I65" s="31">
        <v>78.343360000000004</v>
      </c>
      <c r="J65" s="31">
        <v>79.462180000000004</v>
      </c>
      <c r="K65" s="31">
        <v>78.961330000000004</v>
      </c>
      <c r="L65" s="31">
        <v>78.399709999999999</v>
      </c>
      <c r="M65" s="31">
        <v>79.522949999999994</v>
      </c>
      <c r="N65" s="31">
        <v>79.007990000000007</v>
      </c>
      <c r="O65" s="31">
        <v>78.437629999999999</v>
      </c>
      <c r="P65" s="31">
        <v>79.57835</v>
      </c>
      <c r="Q65" s="31">
        <v>78.993979999999993</v>
      </c>
      <c r="R65" s="31">
        <v>78.435919999999996</v>
      </c>
      <c r="S65" s="31">
        <v>79.552040000000005</v>
      </c>
      <c r="T65" s="31">
        <v>79.180229999999995</v>
      </c>
      <c r="U65" s="31">
        <v>78.624619999999993</v>
      </c>
      <c r="V65" s="31">
        <v>79.735839999999996</v>
      </c>
      <c r="W65" s="31">
        <v>79.532749999999993</v>
      </c>
      <c r="X65" s="31">
        <v>78.976560000000006</v>
      </c>
      <c r="Y65" s="31">
        <v>80.088930000000005</v>
      </c>
      <c r="Z65" s="31">
        <v>80.220290000000006</v>
      </c>
      <c r="AA65" s="31">
        <v>79.674239999999998</v>
      </c>
      <c r="AB65" s="31">
        <v>80.766329999999996</v>
      </c>
      <c r="AC65" s="31">
        <v>80.657250000000005</v>
      </c>
      <c r="AD65" s="31">
        <v>80.131370000000004</v>
      </c>
      <c r="AE65" s="31">
        <v>81.183130000000006</v>
      </c>
      <c r="AF65" s="31">
        <v>80.938220000000001</v>
      </c>
      <c r="AG65" s="31">
        <v>80.420330000000007</v>
      </c>
      <c r="AH65" s="31">
        <v>81.456109999999995</v>
      </c>
      <c r="AI65" s="31">
        <v>80.975082106178746</v>
      </c>
      <c r="AJ65" s="31">
        <v>80.461232974857623</v>
      </c>
      <c r="AK65" s="31">
        <v>81.48893123749987</v>
      </c>
      <c r="AL65" s="31">
        <v>80.790803892543437</v>
      </c>
      <c r="AM65" s="31">
        <v>80.28354932642192</v>
      </c>
      <c r="AN65" s="31">
        <v>81.298058458664954</v>
      </c>
    </row>
    <row r="66" spans="1:40" ht="12.75" customHeight="1">
      <c r="A66" s="25" t="s">
        <v>40</v>
      </c>
      <c r="B66" s="31">
        <v>77.324020000000004</v>
      </c>
      <c r="C66" s="31">
        <v>76.957639999999998</v>
      </c>
      <c r="D66" s="31">
        <v>77.690399999999997</v>
      </c>
      <c r="E66" s="31">
        <v>77.388710000000003</v>
      </c>
      <c r="F66" s="31">
        <v>77.024979999999999</v>
      </c>
      <c r="G66" s="31">
        <v>77.752440000000007</v>
      </c>
      <c r="H66" s="31">
        <v>77.586119999999994</v>
      </c>
      <c r="I66" s="31">
        <v>77.215609999999998</v>
      </c>
      <c r="J66" s="31">
        <v>77.956620000000001</v>
      </c>
      <c r="K66" s="31">
        <v>78.154610000000005</v>
      </c>
      <c r="L66" s="31">
        <v>77.79401</v>
      </c>
      <c r="M66" s="31">
        <v>78.515209999999996</v>
      </c>
      <c r="N66" s="31">
        <v>78.341430000000003</v>
      </c>
      <c r="O66" s="31">
        <v>77.984290000000001</v>
      </c>
      <c r="P66" s="31">
        <v>78.698580000000007</v>
      </c>
      <c r="Q66" s="31">
        <v>78.397729999999996</v>
      </c>
      <c r="R66" s="31">
        <v>78.048820000000006</v>
      </c>
      <c r="S66" s="31">
        <v>78.746639999999999</v>
      </c>
      <c r="T66" s="31">
        <v>78.48272</v>
      </c>
      <c r="U66" s="31">
        <v>78.137280000000004</v>
      </c>
      <c r="V66" s="31">
        <v>78.828149999999994</v>
      </c>
      <c r="W66" s="31">
        <v>78.675439999999995</v>
      </c>
      <c r="X66" s="31">
        <v>78.328919999999997</v>
      </c>
      <c r="Y66" s="31">
        <v>79.021960000000007</v>
      </c>
      <c r="Z66" s="31">
        <v>78.966300000000004</v>
      </c>
      <c r="AA66" s="31">
        <v>78.620890000000003</v>
      </c>
      <c r="AB66" s="31">
        <v>79.311710000000005</v>
      </c>
      <c r="AC66" s="31">
        <v>79.056899999999999</v>
      </c>
      <c r="AD66" s="31">
        <v>78.710440000000006</v>
      </c>
      <c r="AE66" s="31">
        <v>79.403350000000003</v>
      </c>
      <c r="AF66" s="31">
        <v>79.352429999999998</v>
      </c>
      <c r="AG66" s="31">
        <v>79.011570000000006</v>
      </c>
      <c r="AH66" s="31">
        <v>79.693280000000001</v>
      </c>
      <c r="AI66" s="31">
        <v>79.61658760432563</v>
      </c>
      <c r="AJ66" s="31">
        <v>79.27473002488459</v>
      </c>
      <c r="AK66" s="31">
        <v>79.958445183766671</v>
      </c>
      <c r="AL66" s="31">
        <v>79.581371868424384</v>
      </c>
      <c r="AM66" s="31">
        <v>79.239137574724239</v>
      </c>
      <c r="AN66" s="31">
        <v>79.923606162124528</v>
      </c>
    </row>
    <row r="67" spans="1:40" ht="12.75" customHeight="1">
      <c r="A67" s="22" t="s">
        <v>41</v>
      </c>
      <c r="B67" s="31">
        <v>81.007210000000001</v>
      </c>
      <c r="C67" s="31">
        <v>79.557980000000001</v>
      </c>
      <c r="D67" s="31">
        <v>82.456440000000001</v>
      </c>
      <c r="E67" s="31">
        <v>80.429770000000005</v>
      </c>
      <c r="F67" s="31">
        <v>78.882459999999995</v>
      </c>
      <c r="G67" s="31">
        <v>81.977080000000001</v>
      </c>
      <c r="H67" s="31">
        <v>81.300780000000003</v>
      </c>
      <c r="I67" s="31">
        <v>79.676320000000004</v>
      </c>
      <c r="J67" s="31">
        <v>82.925240000000002</v>
      </c>
      <c r="K67" s="31">
        <v>80.979529999999997</v>
      </c>
      <c r="L67" s="31">
        <v>79.446809999999999</v>
      </c>
      <c r="M67" s="31">
        <v>82.512240000000006</v>
      </c>
      <c r="N67" s="31">
        <v>81.537930000000003</v>
      </c>
      <c r="O67" s="31">
        <v>80.208190000000002</v>
      </c>
      <c r="P67" s="31">
        <v>82.867670000000004</v>
      </c>
      <c r="Q67" s="31">
        <v>81.52655</v>
      </c>
      <c r="R67" s="31">
        <v>80.325720000000004</v>
      </c>
      <c r="S67" s="31">
        <v>82.727379999999997</v>
      </c>
      <c r="T67" s="31">
        <v>81.881649999999993</v>
      </c>
      <c r="U67" s="31">
        <v>80.665779999999998</v>
      </c>
      <c r="V67" s="31">
        <v>83.097520000000003</v>
      </c>
      <c r="W67" s="31">
        <v>81.696979999999996</v>
      </c>
      <c r="X67" s="31">
        <v>80.322760000000002</v>
      </c>
      <c r="Y67" s="31">
        <v>83.071200000000005</v>
      </c>
      <c r="Z67" s="31">
        <v>81.589569999999995</v>
      </c>
      <c r="AA67" s="31">
        <v>80.181619999999995</v>
      </c>
      <c r="AB67" s="31">
        <v>82.997519999999994</v>
      </c>
      <c r="AC67" s="31">
        <v>81.83</v>
      </c>
      <c r="AD67" s="31">
        <v>80.473820000000003</v>
      </c>
      <c r="AE67" s="31">
        <v>83.186189999999996</v>
      </c>
      <c r="AF67" s="31">
        <v>82.585239999999999</v>
      </c>
      <c r="AG67" s="31">
        <v>81.39134</v>
      </c>
      <c r="AH67" s="31">
        <v>83.779129999999995</v>
      </c>
      <c r="AI67" s="31">
        <v>82.867725474101732</v>
      </c>
      <c r="AJ67" s="31">
        <v>81.608305433741805</v>
      </c>
      <c r="AK67" s="31">
        <v>84.12714551446166</v>
      </c>
      <c r="AL67" s="31">
        <v>82.811440267148015</v>
      </c>
      <c r="AM67" s="31">
        <v>81.352208739769011</v>
      </c>
      <c r="AN67" s="31">
        <v>84.270671794527019</v>
      </c>
    </row>
    <row r="68" spans="1:40" ht="12.75" customHeight="1">
      <c r="A68" s="22" t="s">
        <v>68</v>
      </c>
      <c r="B68" s="31">
        <v>80.023579999999995</v>
      </c>
      <c r="C68" s="31">
        <v>79.454340000000002</v>
      </c>
      <c r="D68" s="31">
        <v>80.592830000000006</v>
      </c>
      <c r="E68" s="31">
        <v>80.209440000000001</v>
      </c>
      <c r="F68" s="31">
        <v>79.652479999999997</v>
      </c>
      <c r="G68" s="31">
        <v>80.766400000000004</v>
      </c>
      <c r="H68" s="31">
        <v>80.574870000000004</v>
      </c>
      <c r="I68" s="31">
        <v>80.033730000000006</v>
      </c>
      <c r="J68" s="31">
        <v>81.116010000000003</v>
      </c>
      <c r="K68" s="31">
        <v>81.088269999999994</v>
      </c>
      <c r="L68" s="31">
        <v>80.561689999999999</v>
      </c>
      <c r="M68" s="31">
        <v>81.614850000000004</v>
      </c>
      <c r="N68" s="31">
        <v>81.064760000000007</v>
      </c>
      <c r="O68" s="31">
        <v>80.521159999999995</v>
      </c>
      <c r="P68" s="31">
        <v>81.608350000000002</v>
      </c>
      <c r="Q68" s="31">
        <v>81.301569999999998</v>
      </c>
      <c r="R68" s="31">
        <v>80.763660000000002</v>
      </c>
      <c r="S68" s="31">
        <v>81.839479999999995</v>
      </c>
      <c r="T68" s="31">
        <v>81.569590000000005</v>
      </c>
      <c r="U68" s="31">
        <v>81.037959999999998</v>
      </c>
      <c r="V68" s="31">
        <v>82.101209999999995</v>
      </c>
      <c r="W68" s="31">
        <v>82.086659999999995</v>
      </c>
      <c r="X68" s="31">
        <v>81.57114</v>
      </c>
      <c r="Y68" s="31">
        <v>82.602170000000001</v>
      </c>
      <c r="Z68" s="31">
        <v>82.463080000000005</v>
      </c>
      <c r="AA68" s="31">
        <v>81.943719999999999</v>
      </c>
      <c r="AB68" s="31">
        <v>82.982429999999994</v>
      </c>
      <c r="AC68" s="31">
        <v>82.654110000000003</v>
      </c>
      <c r="AD68" s="31">
        <v>82.146330000000006</v>
      </c>
      <c r="AE68" s="31">
        <v>83.16189</v>
      </c>
      <c r="AF68" s="31">
        <v>82.623249999999999</v>
      </c>
      <c r="AG68" s="31">
        <v>82.110119999999995</v>
      </c>
      <c r="AH68" s="31">
        <v>83.136369999999999</v>
      </c>
      <c r="AI68" s="31">
        <v>82.82106031471848</v>
      </c>
      <c r="AJ68" s="31">
        <v>82.308534059237033</v>
      </c>
      <c r="AK68" s="31">
        <v>83.333586570199927</v>
      </c>
      <c r="AL68" s="31">
        <v>82.642202340948799</v>
      </c>
      <c r="AM68" s="31">
        <v>82.113792258169212</v>
      </c>
      <c r="AN68" s="31">
        <v>83.170612423728386</v>
      </c>
    </row>
    <row r="69" spans="1:40" ht="24" customHeight="1">
      <c r="A69" s="22" t="s">
        <v>42</v>
      </c>
      <c r="B69" s="31">
        <v>78.073440000000005</v>
      </c>
      <c r="C69" s="31">
        <v>77.582080000000005</v>
      </c>
      <c r="D69" s="31">
        <v>78.564790000000002</v>
      </c>
      <c r="E69" s="31">
        <v>78.240170000000006</v>
      </c>
      <c r="F69" s="31">
        <v>77.759879999999995</v>
      </c>
      <c r="G69" s="31">
        <v>78.72045</v>
      </c>
      <c r="H69" s="31">
        <v>78.25712</v>
      </c>
      <c r="I69" s="31">
        <v>77.764930000000007</v>
      </c>
      <c r="J69" s="31">
        <v>78.749300000000005</v>
      </c>
      <c r="K69" s="31">
        <v>78.520039999999995</v>
      </c>
      <c r="L69" s="31">
        <v>78.038579999999996</v>
      </c>
      <c r="M69" s="31">
        <v>79.001490000000004</v>
      </c>
      <c r="N69" s="31">
        <v>78.87773</v>
      </c>
      <c r="O69" s="31">
        <v>78.392129999999995</v>
      </c>
      <c r="P69" s="31">
        <v>79.363320000000002</v>
      </c>
      <c r="Q69" s="31">
        <v>78.839669999999998</v>
      </c>
      <c r="R69" s="31">
        <v>78.355990000000006</v>
      </c>
      <c r="S69" s="31">
        <v>79.323340000000002</v>
      </c>
      <c r="T69" s="31">
        <v>79.314440000000005</v>
      </c>
      <c r="U69" s="31">
        <v>78.844279999999998</v>
      </c>
      <c r="V69" s="31">
        <v>79.784589999999994</v>
      </c>
      <c r="W69" s="31">
        <v>79.650599999999997</v>
      </c>
      <c r="X69" s="31">
        <v>79.191010000000006</v>
      </c>
      <c r="Y69" s="31">
        <v>80.110190000000003</v>
      </c>
      <c r="Z69" s="31">
        <v>80.272880000000001</v>
      </c>
      <c r="AA69" s="31">
        <v>79.806749999999994</v>
      </c>
      <c r="AB69" s="31">
        <v>80.739009999999993</v>
      </c>
      <c r="AC69" s="31">
        <v>80.37115</v>
      </c>
      <c r="AD69" s="31">
        <v>79.900639999999996</v>
      </c>
      <c r="AE69" s="31">
        <v>80.841660000000005</v>
      </c>
      <c r="AF69" s="31">
        <v>80.582520000000002</v>
      </c>
      <c r="AG69" s="31">
        <v>80.116749999999996</v>
      </c>
      <c r="AH69" s="31">
        <v>81.048299999999998</v>
      </c>
      <c r="AI69" s="31">
        <v>80.623388794503967</v>
      </c>
      <c r="AJ69" s="31">
        <v>80.158807215328835</v>
      </c>
      <c r="AK69" s="31">
        <v>81.087970373679099</v>
      </c>
      <c r="AL69" s="31">
        <v>80.595273181571528</v>
      </c>
      <c r="AM69" s="31">
        <v>80.130538625045233</v>
      </c>
      <c r="AN69" s="31">
        <v>81.060007738097823</v>
      </c>
    </row>
    <row r="70" spans="1:40" ht="12.75" customHeight="1">
      <c r="A70" s="22" t="s">
        <v>43</v>
      </c>
      <c r="B70" s="31">
        <v>79.80471</v>
      </c>
      <c r="C70" s="31">
        <v>79.194199999999995</v>
      </c>
      <c r="D70" s="31">
        <v>80.415220000000005</v>
      </c>
      <c r="E70" s="31">
        <v>79.931889999999996</v>
      </c>
      <c r="F70" s="31">
        <v>79.331130000000002</v>
      </c>
      <c r="G70" s="31">
        <v>80.532650000000004</v>
      </c>
      <c r="H70" s="31">
        <v>80.116640000000004</v>
      </c>
      <c r="I70" s="31">
        <v>79.508719999999997</v>
      </c>
      <c r="J70" s="31">
        <v>80.72457</v>
      </c>
      <c r="K70" s="31">
        <v>80.660489999999996</v>
      </c>
      <c r="L70" s="31">
        <v>80.077780000000004</v>
      </c>
      <c r="M70" s="31">
        <v>81.243200000000002</v>
      </c>
      <c r="N70" s="31">
        <v>80.880560000000003</v>
      </c>
      <c r="O70" s="31">
        <v>80.294799999999995</v>
      </c>
      <c r="P70" s="31">
        <v>81.466309999999993</v>
      </c>
      <c r="Q70" s="31">
        <v>80.946190000000001</v>
      </c>
      <c r="R70" s="31">
        <v>80.348380000000006</v>
      </c>
      <c r="S70" s="31">
        <v>81.543989999999994</v>
      </c>
      <c r="T70" s="31">
        <v>81.333539999999999</v>
      </c>
      <c r="U70" s="31">
        <v>80.740589999999997</v>
      </c>
      <c r="V70" s="31">
        <v>81.926490000000001</v>
      </c>
      <c r="W70" s="31">
        <v>81.463570000000004</v>
      </c>
      <c r="X70" s="31">
        <v>80.866910000000004</v>
      </c>
      <c r="Y70" s="31">
        <v>82.060230000000004</v>
      </c>
      <c r="Z70" s="31">
        <v>81.967860000000002</v>
      </c>
      <c r="AA70" s="31">
        <v>81.372299999999996</v>
      </c>
      <c r="AB70" s="31">
        <v>82.563410000000005</v>
      </c>
      <c r="AC70" s="31">
        <v>81.884979999999999</v>
      </c>
      <c r="AD70" s="31">
        <v>81.293270000000007</v>
      </c>
      <c r="AE70" s="31">
        <v>82.476680000000002</v>
      </c>
      <c r="AF70" s="31">
        <v>82.338949999999997</v>
      </c>
      <c r="AG70" s="31">
        <v>81.762889999999999</v>
      </c>
      <c r="AH70" s="31">
        <v>82.915009999999995</v>
      </c>
      <c r="AI70" s="31">
        <v>82.443934363139704</v>
      </c>
      <c r="AJ70" s="31">
        <v>81.878948416074522</v>
      </c>
      <c r="AK70" s="31">
        <v>83.008920310204886</v>
      </c>
      <c r="AL70" s="31">
        <v>82.530989254211079</v>
      </c>
      <c r="AM70" s="31">
        <v>81.966278265943444</v>
      </c>
      <c r="AN70" s="31">
        <v>83.095700242478713</v>
      </c>
    </row>
    <row r="71" spans="1:40" ht="12.75" customHeight="1">
      <c r="A71" s="22" t="s">
        <v>44</v>
      </c>
      <c r="B71" s="31">
        <v>80.707719999999995</v>
      </c>
      <c r="C71" s="31">
        <v>79.339399999999998</v>
      </c>
      <c r="D71" s="31">
        <v>82.076040000000006</v>
      </c>
      <c r="E71" s="31">
        <v>80.241050000000001</v>
      </c>
      <c r="F71" s="31">
        <v>78.741799999999998</v>
      </c>
      <c r="G71" s="31">
        <v>81.740300000000005</v>
      </c>
      <c r="H71" s="31">
        <v>80.853020000000001</v>
      </c>
      <c r="I71" s="31">
        <v>79.241820000000004</v>
      </c>
      <c r="J71" s="31">
        <v>82.464219999999997</v>
      </c>
      <c r="K71" s="31">
        <v>81.339979999999997</v>
      </c>
      <c r="L71" s="31">
        <v>79.710059999999999</v>
      </c>
      <c r="M71" s="31">
        <v>82.969890000000007</v>
      </c>
      <c r="N71" s="31">
        <v>82.458950000000002</v>
      </c>
      <c r="O71" s="31">
        <v>81.002279999999999</v>
      </c>
      <c r="P71" s="31">
        <v>83.915610000000001</v>
      </c>
      <c r="Q71" s="31">
        <v>81.384100000000004</v>
      </c>
      <c r="R71" s="31">
        <v>79.731070000000003</v>
      </c>
      <c r="S71" s="31">
        <v>83.037120000000002</v>
      </c>
      <c r="T71" s="31">
        <v>81.707340000000002</v>
      </c>
      <c r="U71" s="31">
        <v>80.087810000000005</v>
      </c>
      <c r="V71" s="31">
        <v>83.32687</v>
      </c>
      <c r="W71" s="31">
        <v>80.591710000000006</v>
      </c>
      <c r="X71" s="31">
        <v>78.924300000000002</v>
      </c>
      <c r="Y71" s="31">
        <v>82.259110000000007</v>
      </c>
      <c r="Z71" s="31">
        <v>81.030270000000002</v>
      </c>
      <c r="AA71" s="31">
        <v>79.728480000000005</v>
      </c>
      <c r="AB71" s="31">
        <v>82.332059999999998</v>
      </c>
      <c r="AC71" s="31">
        <v>81.402420000000006</v>
      </c>
      <c r="AD71" s="31">
        <v>80.107089999999999</v>
      </c>
      <c r="AE71" s="31">
        <v>82.697760000000002</v>
      </c>
      <c r="AF71" s="31">
        <v>82.560770000000005</v>
      </c>
      <c r="AG71" s="31">
        <v>81.346850000000003</v>
      </c>
      <c r="AH71" s="31">
        <v>83.774680000000004</v>
      </c>
      <c r="AI71" s="31">
        <v>82.387967950516511</v>
      </c>
      <c r="AJ71" s="31">
        <v>81.067856374384178</v>
      </c>
      <c r="AK71" s="31">
        <v>83.708079526648845</v>
      </c>
      <c r="AL71" s="31">
        <v>81.928777008828575</v>
      </c>
      <c r="AM71" s="31">
        <v>80.641295648229715</v>
      </c>
      <c r="AN71" s="31">
        <v>83.216258369427436</v>
      </c>
    </row>
    <row r="72" spans="1:40" ht="12.75" customHeight="1">
      <c r="A72" s="22" t="s">
        <v>45</v>
      </c>
      <c r="B72" s="31">
        <v>79.196579999999997</v>
      </c>
      <c r="C72" s="31">
        <v>78.577169999999995</v>
      </c>
      <c r="D72" s="31">
        <v>79.816000000000003</v>
      </c>
      <c r="E72" s="31">
        <v>79.598500000000001</v>
      </c>
      <c r="F72" s="31">
        <v>78.998900000000006</v>
      </c>
      <c r="G72" s="31">
        <v>80.198089999999993</v>
      </c>
      <c r="H72" s="31">
        <v>79.987679999999997</v>
      </c>
      <c r="I72" s="31">
        <v>79.389809999999997</v>
      </c>
      <c r="J72" s="31">
        <v>80.585549999999998</v>
      </c>
      <c r="K72" s="31">
        <v>80.423580000000001</v>
      </c>
      <c r="L72" s="31">
        <v>79.851320000000001</v>
      </c>
      <c r="M72" s="31">
        <v>80.995840000000001</v>
      </c>
      <c r="N72" s="31">
        <v>80.521479999999997</v>
      </c>
      <c r="O72" s="31">
        <v>79.931929999999994</v>
      </c>
      <c r="P72" s="31">
        <v>81.111019999999996</v>
      </c>
      <c r="Q72" s="31">
        <v>80.806640000000002</v>
      </c>
      <c r="R72" s="31">
        <v>80.226039999999998</v>
      </c>
      <c r="S72" s="31">
        <v>81.387240000000006</v>
      </c>
      <c r="T72" s="31">
        <v>80.77167</v>
      </c>
      <c r="U72" s="31">
        <v>80.184070000000006</v>
      </c>
      <c r="V72" s="31">
        <v>81.359269999999995</v>
      </c>
      <c r="W72" s="31">
        <v>81.000810000000001</v>
      </c>
      <c r="X72" s="31">
        <v>80.426730000000006</v>
      </c>
      <c r="Y72" s="31">
        <v>81.5749</v>
      </c>
      <c r="Z72" s="31">
        <v>80.838099999999997</v>
      </c>
      <c r="AA72" s="31">
        <v>80.253559999999993</v>
      </c>
      <c r="AB72" s="31">
        <v>81.422640000000001</v>
      </c>
      <c r="AC72" s="31">
        <v>81.088700000000003</v>
      </c>
      <c r="AD72" s="31">
        <v>80.506190000000004</v>
      </c>
      <c r="AE72" s="31">
        <v>81.671199999999999</v>
      </c>
      <c r="AF72" s="31">
        <v>80.852310000000003</v>
      </c>
      <c r="AG72" s="31">
        <v>80.25685</v>
      </c>
      <c r="AH72" s="31">
        <v>81.447779999999995</v>
      </c>
      <c r="AI72" s="31">
        <v>80.911008582223971</v>
      </c>
      <c r="AJ72" s="31">
        <v>80.330867368263185</v>
      </c>
      <c r="AK72" s="31">
        <v>81.491149796184757</v>
      </c>
      <c r="AL72" s="31">
        <v>81.030039239110422</v>
      </c>
      <c r="AM72" s="31">
        <v>80.442230451232618</v>
      </c>
      <c r="AN72" s="31">
        <v>81.617848026988227</v>
      </c>
    </row>
    <row r="73" spans="1:40" ht="24" customHeight="1">
      <c r="A73" s="22" t="s">
        <v>46</v>
      </c>
      <c r="B73" s="31">
        <v>78.557770000000005</v>
      </c>
      <c r="C73" s="31">
        <v>78.196579999999997</v>
      </c>
      <c r="D73" s="31">
        <v>78.918970000000002</v>
      </c>
      <c r="E73" s="31">
        <v>78.696160000000006</v>
      </c>
      <c r="F73" s="31">
        <v>78.335170000000005</v>
      </c>
      <c r="G73" s="31">
        <v>79.057149999999993</v>
      </c>
      <c r="H73" s="31">
        <v>79.120549999999994</v>
      </c>
      <c r="I73" s="31">
        <v>78.771860000000004</v>
      </c>
      <c r="J73" s="31">
        <v>79.469250000000002</v>
      </c>
      <c r="K73" s="31">
        <v>79.292360000000002</v>
      </c>
      <c r="L73" s="31">
        <v>78.944159999999997</v>
      </c>
      <c r="M73" s="31">
        <v>79.640569999999997</v>
      </c>
      <c r="N73" s="31">
        <v>79.438130000000001</v>
      </c>
      <c r="O73" s="31">
        <v>79.084460000000007</v>
      </c>
      <c r="P73" s="31">
        <v>79.791809999999998</v>
      </c>
      <c r="Q73" s="31">
        <v>79.46978</v>
      </c>
      <c r="R73" s="31">
        <v>79.112390000000005</v>
      </c>
      <c r="S73" s="31">
        <v>79.827179999999998</v>
      </c>
      <c r="T73" s="31">
        <v>79.805809999999994</v>
      </c>
      <c r="U73" s="31">
        <v>79.458079999999995</v>
      </c>
      <c r="V73" s="31">
        <v>80.153549999999996</v>
      </c>
      <c r="W73" s="31">
        <v>80.098600000000005</v>
      </c>
      <c r="X73" s="31">
        <v>79.757199999999997</v>
      </c>
      <c r="Y73" s="31">
        <v>80.44</v>
      </c>
      <c r="Z73" s="31">
        <v>80.351600000000005</v>
      </c>
      <c r="AA73" s="31">
        <v>80.006370000000004</v>
      </c>
      <c r="AB73" s="31">
        <v>80.696830000000006</v>
      </c>
      <c r="AC73" s="31">
        <v>80.442970000000003</v>
      </c>
      <c r="AD73" s="31">
        <v>80.10248</v>
      </c>
      <c r="AE73" s="31">
        <v>80.783469999999994</v>
      </c>
      <c r="AF73" s="31">
        <v>80.602890000000002</v>
      </c>
      <c r="AG73" s="31">
        <v>80.263239999999996</v>
      </c>
      <c r="AH73" s="31">
        <v>80.942530000000005</v>
      </c>
      <c r="AI73" s="31">
        <v>80.807343223697913</v>
      </c>
      <c r="AJ73" s="31">
        <v>80.474512472365177</v>
      </c>
      <c r="AK73" s="31">
        <v>81.140173975030649</v>
      </c>
      <c r="AL73" s="31">
        <v>80.811585318611847</v>
      </c>
      <c r="AM73" s="31">
        <v>80.478933459672007</v>
      </c>
      <c r="AN73" s="31">
        <v>81.144237177551688</v>
      </c>
    </row>
    <row r="74" spans="1:40" ht="12.75" customHeight="1">
      <c r="A74" s="22" t="s">
        <v>47</v>
      </c>
      <c r="B74" s="31">
        <v>79.291619999999995</v>
      </c>
      <c r="C74" s="31">
        <v>78.605630000000005</v>
      </c>
      <c r="D74" s="31">
        <v>79.977620000000002</v>
      </c>
      <c r="E74" s="31">
        <v>79.816180000000003</v>
      </c>
      <c r="F74" s="31">
        <v>79.138390000000001</v>
      </c>
      <c r="G74" s="31">
        <v>80.493960000000001</v>
      </c>
      <c r="H74" s="31">
        <v>80.110849999999999</v>
      </c>
      <c r="I74" s="31">
        <v>79.441410000000005</v>
      </c>
      <c r="J74" s="31">
        <v>80.780289999999994</v>
      </c>
      <c r="K74" s="31">
        <v>80.515439999999998</v>
      </c>
      <c r="L74" s="31">
        <v>79.834879999999998</v>
      </c>
      <c r="M74" s="31">
        <v>81.195999999999998</v>
      </c>
      <c r="N74" s="31">
        <v>80.793059999999997</v>
      </c>
      <c r="O74" s="31">
        <v>80.139600000000002</v>
      </c>
      <c r="P74" s="31">
        <v>81.446520000000007</v>
      </c>
      <c r="Q74" s="31">
        <v>81.093339999999998</v>
      </c>
      <c r="R74" s="31">
        <v>80.427040000000005</v>
      </c>
      <c r="S74" s="31">
        <v>81.759640000000005</v>
      </c>
      <c r="T74" s="31">
        <v>81.596400000000003</v>
      </c>
      <c r="U74" s="31">
        <v>80.948419999999999</v>
      </c>
      <c r="V74" s="31">
        <v>82.244370000000004</v>
      </c>
      <c r="W74" s="31">
        <v>81.653369999999995</v>
      </c>
      <c r="X74" s="31">
        <v>80.977059999999994</v>
      </c>
      <c r="Y74" s="31">
        <v>82.329689999999999</v>
      </c>
      <c r="Z74" s="31">
        <v>82.017009999999999</v>
      </c>
      <c r="AA74" s="31">
        <v>81.365409999999997</v>
      </c>
      <c r="AB74" s="31">
        <v>82.668610000000001</v>
      </c>
      <c r="AC74" s="31">
        <v>81.786709999999999</v>
      </c>
      <c r="AD74" s="31">
        <v>81.108800000000002</v>
      </c>
      <c r="AE74" s="31">
        <v>82.464619999999996</v>
      </c>
      <c r="AF74" s="31">
        <v>82.043300000000002</v>
      </c>
      <c r="AG74" s="31">
        <v>81.370890000000003</v>
      </c>
      <c r="AH74" s="31">
        <v>82.715710000000001</v>
      </c>
      <c r="AI74" s="31">
        <v>81.922237257545362</v>
      </c>
      <c r="AJ74" s="31">
        <v>81.267676682242978</v>
      </c>
      <c r="AK74" s="31">
        <v>82.576797832847745</v>
      </c>
      <c r="AL74" s="31">
        <v>82.034732380322438</v>
      </c>
      <c r="AM74" s="31">
        <v>81.421421228689425</v>
      </c>
      <c r="AN74" s="31">
        <v>82.648043531955452</v>
      </c>
    </row>
    <row r="75" spans="1:40" ht="12.75" customHeight="1">
      <c r="A75" s="22" t="s">
        <v>48</v>
      </c>
      <c r="B75" s="31">
        <v>77.407709999999994</v>
      </c>
      <c r="C75" s="31">
        <v>76.728980000000007</v>
      </c>
      <c r="D75" s="31">
        <v>78.086449999999999</v>
      </c>
      <c r="E75" s="31">
        <v>77.564080000000004</v>
      </c>
      <c r="F75" s="31">
        <v>76.857380000000006</v>
      </c>
      <c r="G75" s="31">
        <v>78.270780000000002</v>
      </c>
      <c r="H75" s="31">
        <v>77.473780000000005</v>
      </c>
      <c r="I75" s="31">
        <v>76.77619</v>
      </c>
      <c r="J75" s="31">
        <v>78.171369999999996</v>
      </c>
      <c r="K75" s="31">
        <v>77.637730000000005</v>
      </c>
      <c r="L75" s="31">
        <v>76.911410000000004</v>
      </c>
      <c r="M75" s="31">
        <v>78.364050000000006</v>
      </c>
      <c r="N75" s="31">
        <v>77.873059999999995</v>
      </c>
      <c r="O75" s="31">
        <v>77.171589999999995</v>
      </c>
      <c r="P75" s="31">
        <v>78.574529999999996</v>
      </c>
      <c r="Q75" s="31">
        <v>78.025679999999994</v>
      </c>
      <c r="R75" s="31">
        <v>77.324179999999998</v>
      </c>
      <c r="S75" s="31">
        <v>78.727180000000004</v>
      </c>
      <c r="T75" s="31">
        <v>78.358519999999999</v>
      </c>
      <c r="U75" s="31">
        <v>77.677779999999998</v>
      </c>
      <c r="V75" s="31">
        <v>79.039259999999999</v>
      </c>
      <c r="W75" s="31">
        <v>78.219250000000002</v>
      </c>
      <c r="X75" s="31">
        <v>77.522589999999994</v>
      </c>
      <c r="Y75" s="31">
        <v>78.915909999999997</v>
      </c>
      <c r="Z75" s="31">
        <v>78.887969999999996</v>
      </c>
      <c r="AA75" s="31">
        <v>78.200299999999999</v>
      </c>
      <c r="AB75" s="31">
        <v>79.575649999999996</v>
      </c>
      <c r="AC75" s="31">
        <v>78.729429999999994</v>
      </c>
      <c r="AD75" s="31">
        <v>78.056489999999997</v>
      </c>
      <c r="AE75" s="31">
        <v>79.402370000000005</v>
      </c>
      <c r="AF75" s="31">
        <v>79.08381</v>
      </c>
      <c r="AG75" s="31">
        <v>78.421869999999998</v>
      </c>
      <c r="AH75" s="31">
        <v>79.745750000000001</v>
      </c>
      <c r="AI75" s="31">
        <v>78.617856566831222</v>
      </c>
      <c r="AJ75" s="31">
        <v>77.919142055334518</v>
      </c>
      <c r="AK75" s="31">
        <v>79.316571078327925</v>
      </c>
      <c r="AL75" s="31">
        <v>78.736777878270246</v>
      </c>
      <c r="AM75" s="31">
        <v>78.034905256398872</v>
      </c>
      <c r="AN75" s="31">
        <v>79.43865050014162</v>
      </c>
    </row>
    <row r="76" spans="1:40" ht="12.75" customHeight="1">
      <c r="A76" s="26" t="s">
        <v>49</v>
      </c>
      <c r="B76" s="32">
        <v>77.67353</v>
      </c>
      <c r="C76" s="32">
        <v>77.175809999999998</v>
      </c>
      <c r="D76" s="32">
        <v>78.171250000000001</v>
      </c>
      <c r="E76" s="32">
        <v>78.002960000000002</v>
      </c>
      <c r="F76" s="32">
        <v>77.514470000000003</v>
      </c>
      <c r="G76" s="32">
        <v>78.49145</v>
      </c>
      <c r="H76" s="32">
        <v>78.412819999999996</v>
      </c>
      <c r="I76" s="32">
        <v>77.925610000000006</v>
      </c>
      <c r="J76" s="32">
        <v>78.900030000000001</v>
      </c>
      <c r="K76" s="32">
        <v>78.978139999999996</v>
      </c>
      <c r="L76" s="32">
        <v>78.495379999999997</v>
      </c>
      <c r="M76" s="32">
        <v>79.460899999999995</v>
      </c>
      <c r="N76" s="32">
        <v>78.897180000000006</v>
      </c>
      <c r="O76" s="32">
        <v>78.408230000000003</v>
      </c>
      <c r="P76" s="32">
        <v>79.386129999999994</v>
      </c>
      <c r="Q76" s="32">
        <v>79.157839999999993</v>
      </c>
      <c r="R76" s="32">
        <v>78.664400000000001</v>
      </c>
      <c r="S76" s="32">
        <v>79.65128</v>
      </c>
      <c r="T76" s="32">
        <v>79.517790000000005</v>
      </c>
      <c r="U76" s="32">
        <v>79.02713</v>
      </c>
      <c r="V76" s="32">
        <v>80.008439999999993</v>
      </c>
      <c r="W76" s="32">
        <v>79.743690000000001</v>
      </c>
      <c r="X76" s="32">
        <v>79.254350000000002</v>
      </c>
      <c r="Y76" s="32">
        <v>80.233019999999996</v>
      </c>
      <c r="Z76" s="32">
        <v>79.95514</v>
      </c>
      <c r="AA76" s="32">
        <v>79.467740000000006</v>
      </c>
      <c r="AB76" s="32">
        <v>80.442539999999994</v>
      </c>
      <c r="AC76" s="32">
        <v>79.977990000000005</v>
      </c>
      <c r="AD76" s="32">
        <v>79.488630000000001</v>
      </c>
      <c r="AE76" s="32">
        <v>80.467349999999996</v>
      </c>
      <c r="AF76" s="32">
        <v>80.144990000000007</v>
      </c>
      <c r="AG76" s="32">
        <v>79.648799999999994</v>
      </c>
      <c r="AH76" s="32">
        <v>80.641170000000002</v>
      </c>
      <c r="AI76" s="32">
        <v>80.501019455784714</v>
      </c>
      <c r="AJ76" s="32">
        <v>80.013052543306642</v>
      </c>
      <c r="AK76" s="32">
        <v>80.988986368262786</v>
      </c>
      <c r="AL76" s="32">
        <v>80.79867748047198</v>
      </c>
      <c r="AM76" s="32">
        <v>80.31144828749072</v>
      </c>
      <c r="AN76" s="32">
        <v>81.285906673453241</v>
      </c>
    </row>
    <row r="77" spans="1:40" ht="12.75" customHeight="1"/>
    <row r="78" spans="1:40" s="12" customFormat="1" ht="12.75" customHeight="1">
      <c r="A78" s="5" t="s">
        <v>51</v>
      </c>
    </row>
    <row r="79" spans="1:40" s="6" customFormat="1" ht="12.75" customHeight="1">
      <c r="A79" s="55" t="s">
        <v>62</v>
      </c>
      <c r="B79" s="55"/>
      <c r="C79" s="55"/>
      <c r="D79" s="55"/>
      <c r="E79" s="55"/>
      <c r="F79" s="55"/>
      <c r="G79" s="55"/>
      <c r="H79" s="55"/>
    </row>
    <row r="80" spans="1:40" s="6" customFormat="1" ht="12.75" customHeight="1">
      <c r="A80" s="54" t="s">
        <v>67</v>
      </c>
      <c r="B80" s="54"/>
      <c r="C80" s="54"/>
      <c r="D80" s="54"/>
      <c r="E80" s="54"/>
      <c r="F80" s="54"/>
      <c r="G80" s="54"/>
      <c r="H80" s="54"/>
    </row>
    <row r="81" spans="1:2" s="6" customFormat="1" ht="12.75" customHeight="1">
      <c r="A81" s="21"/>
    </row>
    <row r="82" spans="1:2" s="12" customFormat="1" ht="12.75" customHeight="1">
      <c r="A82" s="42" t="s">
        <v>63</v>
      </c>
      <c r="B82" s="42"/>
    </row>
    <row r="83" spans="1:2" ht="14.25">
      <c r="A83" s="18"/>
    </row>
  </sheetData>
  <mergeCells count="57">
    <mergeCell ref="A82:B82"/>
    <mergeCell ref="A79:H79"/>
    <mergeCell ref="AI3:AK3"/>
    <mergeCell ref="AI4:AK4"/>
    <mergeCell ref="AI41:AK41"/>
    <mergeCell ref="AI42:AK42"/>
    <mergeCell ref="AF3:AH3"/>
    <mergeCell ref="AF4:AH4"/>
    <mergeCell ref="AF41:AH41"/>
    <mergeCell ref="AF42:AH42"/>
    <mergeCell ref="Q4:S4"/>
    <mergeCell ref="B4:D4"/>
    <mergeCell ref="E4:G4"/>
    <mergeCell ref="H42:J42"/>
    <mergeCell ref="H4:J4"/>
    <mergeCell ref="N4:P4"/>
    <mergeCell ref="A1:F1"/>
    <mergeCell ref="Z42:AB42"/>
    <mergeCell ref="AC42:AE42"/>
    <mergeCell ref="Z3:AB3"/>
    <mergeCell ref="AC3:AE3"/>
    <mergeCell ref="Z4:AB4"/>
    <mergeCell ref="AC4:AE4"/>
    <mergeCell ref="Z41:AB41"/>
    <mergeCell ref="AC41:AE41"/>
    <mergeCell ref="K4:M4"/>
    <mergeCell ref="T4:V4"/>
    <mergeCell ref="K3:M3"/>
    <mergeCell ref="N3:P3"/>
    <mergeCell ref="Q3:S3"/>
    <mergeCell ref="B42:D42"/>
    <mergeCell ref="H3:J3"/>
    <mergeCell ref="B3:D3"/>
    <mergeCell ref="N42:P42"/>
    <mergeCell ref="Q42:S42"/>
    <mergeCell ref="E3:G3"/>
    <mergeCell ref="Q41:S41"/>
    <mergeCell ref="T41:V41"/>
    <mergeCell ref="A80:H80"/>
    <mergeCell ref="B41:D41"/>
    <mergeCell ref="E42:G42"/>
    <mergeCell ref="G1:I1"/>
    <mergeCell ref="AL3:AN3"/>
    <mergeCell ref="AL4:AN4"/>
    <mergeCell ref="AL41:AN41"/>
    <mergeCell ref="AL42:AN42"/>
    <mergeCell ref="T3:V3"/>
    <mergeCell ref="H41:J41"/>
    <mergeCell ref="K41:M41"/>
    <mergeCell ref="E41:G41"/>
    <mergeCell ref="W3:Y3"/>
    <mergeCell ref="W4:Y4"/>
    <mergeCell ref="W41:Y41"/>
    <mergeCell ref="W42:Y42"/>
    <mergeCell ref="K42:M42"/>
    <mergeCell ref="T42:V42"/>
    <mergeCell ref="N41:P41"/>
  </mergeCells>
  <phoneticPr fontId="16" type="noConversion"/>
  <hyperlinks>
    <hyperlink ref="A80" r:id="rId1" display="estimate (based on national life tables) is published by the Office for National Statistics (ONS)."/>
  </hyperlinks>
  <pageMargins left="0.75" right="0.75" top="1" bottom="1" header="0.5" footer="0.5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1"/>
  <sheetViews>
    <sheetView workbookViewId="0">
      <selection sqref="A1:F1"/>
    </sheetView>
  </sheetViews>
  <sheetFormatPr defaultRowHeight="12.75"/>
  <cols>
    <col min="1" max="1" width="9.140625" style="36"/>
    <col min="2" max="16384" width="9.140625" style="8"/>
  </cols>
  <sheetData>
    <row r="1" spans="1:10" s="1" customFormat="1" ht="18" customHeight="1">
      <c r="A1" s="33"/>
      <c r="B1" s="19">
        <v>19</v>
      </c>
      <c r="C1" s="19" t="str">
        <f ca="1">OFFSET('Fig 1a data'!A5,B1,0)</f>
        <v>Midlothian Council</v>
      </c>
      <c r="D1" s="19"/>
      <c r="J1" s="20"/>
    </row>
    <row r="2" spans="1:10">
      <c r="A2" s="34"/>
      <c r="B2" s="14"/>
      <c r="C2" s="14"/>
      <c r="D2" s="14"/>
      <c r="J2" s="41"/>
    </row>
    <row r="3" spans="1:10" ht="25.5">
      <c r="A3" s="34"/>
      <c r="B3" s="14"/>
      <c r="C3" s="15" t="s">
        <v>56</v>
      </c>
      <c r="D3" s="15" t="s">
        <v>58</v>
      </c>
      <c r="E3" s="15" t="s">
        <v>59</v>
      </c>
      <c r="F3" s="15" t="s">
        <v>57</v>
      </c>
      <c r="G3" s="15" t="s">
        <v>60</v>
      </c>
      <c r="H3" s="15" t="s">
        <v>61</v>
      </c>
    </row>
    <row r="4" spans="1:10">
      <c r="A4" s="37">
        <v>1</v>
      </c>
      <c r="B4" s="14" t="s">
        <v>9</v>
      </c>
      <c r="C4" s="16">
        <f ca="1">VLOOKUP(C$1,'Fig 1a data'!$A$6:$AE$38,1+$A4,FALSE)</f>
        <v>74.675979999999996</v>
      </c>
      <c r="D4" s="16">
        <f ca="1">VLOOKUP(C$1,'Fig 1a data'!$A$6:$AE$38,2+$A4,FALSE)</f>
        <v>73.899519999999995</v>
      </c>
      <c r="E4" s="16">
        <f ca="1">VLOOKUP(C$1,'Fig 1a data'!$A$6:$AE$38,3+$A4,FALSE)</f>
        <v>75.452449999999999</v>
      </c>
      <c r="F4" s="16">
        <f ca="1">VLOOKUP(C$1,'Fig 1a data'!$A$44:$AE$76,1+$A4,FALSE)</f>
        <v>78.607339999999994</v>
      </c>
      <c r="G4" s="16">
        <f ca="1">VLOOKUP(C$1,'Fig 1a data'!$A$44:$AE$76,2+$A4,FALSE)</f>
        <v>77.893500000000003</v>
      </c>
      <c r="H4" s="16">
        <f ca="1">VLOOKUP(C$1,'Fig 1a data'!$A$44:$AE$76,3+$A4,FALSE)</f>
        <v>79.321179999999998</v>
      </c>
      <c r="J4" s="34"/>
    </row>
    <row r="5" spans="1:10">
      <c r="A5" s="37">
        <v>2</v>
      </c>
      <c r="B5" s="14" t="s">
        <v>10</v>
      </c>
      <c r="C5" s="16">
        <f ca="1">VLOOKUP(C$1,'Fig 1a data'!$A$6:$AE$38,3+$A5,FALSE)</f>
        <v>74.972279999999998</v>
      </c>
      <c r="D5" s="16">
        <f ca="1">VLOOKUP(C$1,'Fig 1a data'!$A$6:$AE$38,4+$A5,FALSE)</f>
        <v>74.202610000000007</v>
      </c>
      <c r="E5" s="16">
        <f ca="1">VLOOKUP(C$1,'Fig 1a data'!$A$6:$AE$38,5+$A5,FALSE)</f>
        <v>75.741950000000003</v>
      </c>
      <c r="F5" s="16">
        <f ca="1">VLOOKUP(C$1,'Fig 1a data'!$A$44:$AE$76,3+$A5,FALSE)</f>
        <v>79.099630000000005</v>
      </c>
      <c r="G5" s="16">
        <f ca="1">VLOOKUP(C$1,'Fig 1a data'!$A$44:$AE$76,4+$A5,FALSE)</f>
        <v>78.407179999999997</v>
      </c>
      <c r="H5" s="16">
        <f ca="1">VLOOKUP(C$1,'Fig 1a data'!$A$44:$AE$76,5+$A5,FALSE)</f>
        <v>79.792069999999995</v>
      </c>
      <c r="J5" s="34"/>
    </row>
    <row r="6" spans="1:10">
      <c r="A6" s="37">
        <v>3</v>
      </c>
      <c r="B6" s="14" t="s">
        <v>11</v>
      </c>
      <c r="C6" s="16">
        <f ca="1">VLOOKUP(C$1,'Fig 1a data'!$A$6:$AE$38,5+$A6,FALSE)</f>
        <v>75.216930000000005</v>
      </c>
      <c r="D6" s="16">
        <f ca="1">VLOOKUP(C$1,'Fig 1a data'!$A$6:$AE$38,6+$A6,FALSE)</f>
        <v>74.397369999999995</v>
      </c>
      <c r="E6" s="16">
        <f ca="1">VLOOKUP(C$1,'Fig 1a data'!$A$6:$AE$38,7+$A6,FALSE)</f>
        <v>76.036490000000001</v>
      </c>
      <c r="F6" s="16">
        <f ca="1">VLOOKUP(C$1,'Fig 1a data'!$A$44:$AE$76,5+$A6,FALSE)</f>
        <v>79.440370000000001</v>
      </c>
      <c r="G6" s="16">
        <f ca="1">VLOOKUP(C$1,'Fig 1a data'!$A$44:$AE$76,6+$A6,FALSE)</f>
        <v>78.747429999999994</v>
      </c>
      <c r="H6" s="16">
        <f ca="1">VLOOKUP(C$1,'Fig 1a data'!$A$44:$AE$76,7+$A6,FALSE)</f>
        <v>80.133300000000006</v>
      </c>
      <c r="J6" s="34"/>
    </row>
    <row r="7" spans="1:10">
      <c r="A7" s="37">
        <v>4</v>
      </c>
      <c r="B7" s="14" t="s">
        <v>12</v>
      </c>
      <c r="C7" s="16">
        <f ca="1">VLOOKUP(C$1,'Fig 1a data'!$A$6:$AE$38,7+$A7,FALSE)</f>
        <v>75.089740000000006</v>
      </c>
      <c r="D7" s="16">
        <f ca="1">VLOOKUP(C$1,'Fig 1a data'!$A$6:$AE$38,8+$A7,FALSE)</f>
        <v>74.222160000000002</v>
      </c>
      <c r="E7" s="16">
        <f ca="1">VLOOKUP(C$1,'Fig 1a data'!$A$6:$AE$38,9+$A7,FALSE)</f>
        <v>75.957319999999996</v>
      </c>
      <c r="F7" s="16">
        <f ca="1">VLOOKUP(C$1,'Fig 1a data'!$A$44:$AE$76,7+$A7,FALSE)</f>
        <v>79.669880000000006</v>
      </c>
      <c r="G7" s="16">
        <f ca="1">VLOOKUP(C$1,'Fig 1a data'!$A$44:$AE$76,8+$A7,FALSE)</f>
        <v>78.984849999999994</v>
      </c>
      <c r="H7" s="16">
        <f ca="1">VLOOKUP(C$1,'Fig 1a data'!$A$44:$AE$76,9+$A7,FALSE)</f>
        <v>80.354900000000001</v>
      </c>
      <c r="J7" s="34"/>
    </row>
    <row r="8" spans="1:10">
      <c r="A8" s="37">
        <v>5</v>
      </c>
      <c r="B8" s="14" t="s">
        <v>13</v>
      </c>
      <c r="C8" s="16">
        <f ca="1">VLOOKUP(C$1,'Fig 1a data'!$A$6:$Y$38,9+$A8,FALSE)</f>
        <v>75.960719999999995</v>
      </c>
      <c r="D8" s="16">
        <f ca="1">VLOOKUP(C$1,'Fig 1a data'!$A$6:$Y$38,10+$A8,FALSE)</f>
        <v>75.129390000000001</v>
      </c>
      <c r="E8" s="16">
        <f ca="1">VLOOKUP(C$1,'Fig 1a data'!$A$6:$Y$38,11+$A8,FALSE)</f>
        <v>76.792050000000003</v>
      </c>
      <c r="F8" s="16">
        <f ca="1">VLOOKUP(C$1,'Fig 1a data'!$A$44:$AE$76,9+$A8,FALSE)</f>
        <v>79.718059999999994</v>
      </c>
      <c r="G8" s="16">
        <f ca="1">VLOOKUP(C$1,'Fig 1a data'!$A$44:$AE$76,10+$A8,FALSE)</f>
        <v>79.041430000000005</v>
      </c>
      <c r="H8" s="16">
        <f ca="1">VLOOKUP(C$1,'Fig 1a data'!$A$44:$AE$76,11+$A8,FALSE)</f>
        <v>80.3947</v>
      </c>
      <c r="J8" s="34"/>
    </row>
    <row r="9" spans="1:10">
      <c r="A9" s="37">
        <v>6</v>
      </c>
      <c r="B9" s="14" t="s">
        <v>14</v>
      </c>
      <c r="C9" s="16">
        <f ca="1">VLOOKUP(C$1,'Fig 1a data'!$A$6:$AE$38,11+$A9,FALSE)</f>
        <v>76.386769999999999</v>
      </c>
      <c r="D9" s="16">
        <f ca="1">VLOOKUP(C$1,'Fig 1a data'!$A$6:$AE$38,12+$A9,FALSE)</f>
        <v>75.613069999999993</v>
      </c>
      <c r="E9" s="16">
        <f ca="1">VLOOKUP(C$1,'Fig 1a data'!$A$6:$AE$38,13+$A9,FALSE)</f>
        <v>77.16046</v>
      </c>
      <c r="F9" s="16">
        <f ca="1">VLOOKUP(C$1,'Fig 1a data'!$A$44:$AE$76,11+$A9,FALSE)</f>
        <v>80.496750000000006</v>
      </c>
      <c r="G9" s="16">
        <f ca="1">VLOOKUP(C$1,'Fig 1a data'!$A$44:$AE$76,12+$A9,FALSE)</f>
        <v>79.846509999999995</v>
      </c>
      <c r="H9" s="16">
        <f ca="1">VLOOKUP(C$1,'Fig 1a data'!$A$44:$AE$76,13+$A9,FALSE)</f>
        <v>81.146979999999999</v>
      </c>
      <c r="J9" s="34"/>
    </row>
    <row r="10" spans="1:10">
      <c r="A10" s="37">
        <v>7</v>
      </c>
      <c r="B10" s="14" t="s">
        <v>15</v>
      </c>
      <c r="C10" s="16">
        <f ca="1">VLOOKUP(C$1,'Fig 1a data'!$A$6:$AE$38,13+$A10,FALSE)</f>
        <v>76.608810000000005</v>
      </c>
      <c r="D10" s="16">
        <f ca="1">VLOOKUP(C$1,'Fig 1a data'!$A$6:$AE$38,14+$A10,FALSE)</f>
        <v>75.873509999999996</v>
      </c>
      <c r="E10" s="16">
        <f ca="1">VLOOKUP(C$1,'Fig 1a data'!$A$6:$AE$38,15+$A10,FALSE)</f>
        <v>77.344110000000001</v>
      </c>
      <c r="F10" s="16">
        <f ca="1">VLOOKUP(C$1,'Fig 1a data'!$A$44:$AE$76,13+$A10,FALSE)</f>
        <v>81.207120000000003</v>
      </c>
      <c r="G10" s="16">
        <f ca="1">VLOOKUP(C$1,'Fig 1a data'!$A$44:$AE$76,14+$A10,FALSE)</f>
        <v>80.581810000000004</v>
      </c>
      <c r="H10" s="16">
        <f ca="1">VLOOKUP(C$1,'Fig 1a data'!$A$44:$AE$76,15+$A10,FALSE)</f>
        <v>81.832430000000002</v>
      </c>
      <c r="J10" s="34"/>
    </row>
    <row r="11" spans="1:10">
      <c r="A11" s="37">
        <v>8</v>
      </c>
      <c r="B11" s="14" t="s">
        <v>17</v>
      </c>
      <c r="C11" s="16">
        <f ca="1">VLOOKUP(C$1,'Fig 1a data'!$A$6:$AE$38,15+$A11,FALSE)</f>
        <v>76.626630000000006</v>
      </c>
      <c r="D11" s="16">
        <f ca="1">VLOOKUP(C$1,'Fig 1a data'!$A$6:$AE$38,16+$A11,FALSE)</f>
        <v>75.870519999999999</v>
      </c>
      <c r="E11" s="16">
        <f ca="1">VLOOKUP(C$1,'Fig 1a data'!$A$6:$AE$38,17+$A11,FALSE)</f>
        <v>77.382739999999998</v>
      </c>
      <c r="F11" s="16">
        <f ca="1">VLOOKUP(C$1,'Fig 1a data'!$A$44:$AE$76,15+$A11,FALSE)</f>
        <v>81.327969999999993</v>
      </c>
      <c r="G11" s="16">
        <f ca="1">VLOOKUP(C$1,'Fig 1a data'!$A$44:$AE$76,16+$A11,FALSE)</f>
        <v>80.707700000000003</v>
      </c>
      <c r="H11" s="16">
        <f ca="1">VLOOKUP(C$1,'Fig 1a data'!$A$44:$AE$76,17+$A11,FALSE)</f>
        <v>81.948239999999998</v>
      </c>
      <c r="J11" s="34"/>
    </row>
    <row r="12" spans="1:10">
      <c r="A12" s="37">
        <v>9</v>
      </c>
      <c r="B12" s="14" t="s">
        <v>18</v>
      </c>
      <c r="C12" s="16">
        <f ca="1">VLOOKUP(C$1,'Fig 1a data'!$A$6:$AE$38,17+$A12,FALSE)</f>
        <v>76.949079999999995</v>
      </c>
      <c r="D12" s="16">
        <f ca="1">VLOOKUP(C$1,'Fig 1a data'!$A$6:$AE$38,18+$A12,FALSE)</f>
        <v>76.166700000000006</v>
      </c>
      <c r="E12" s="16">
        <f ca="1">VLOOKUP(C$1,'Fig 1a data'!$A$6:$AE$38,19+$A12,FALSE)</f>
        <v>77.731449999999995</v>
      </c>
      <c r="F12" s="16">
        <f ca="1">VLOOKUP(C$1,'Fig 1a data'!$A$44:$AE$76,17+$A12,FALSE)</f>
        <v>81.395920000000004</v>
      </c>
      <c r="G12" s="16">
        <f ca="1">VLOOKUP(C$1,'Fig 1a data'!$A$44:$AE$76,18+$A12,FALSE)</f>
        <v>80.755679999999998</v>
      </c>
      <c r="H12" s="16">
        <f ca="1">VLOOKUP(C$1,'Fig 1a data'!$A$44:$AE$76,19+$A12,FALSE)</f>
        <v>82.036159999999995</v>
      </c>
      <c r="J12" s="34"/>
    </row>
    <row r="13" spans="1:10" s="7" customFormat="1">
      <c r="A13" s="37">
        <v>10</v>
      </c>
      <c r="B13" s="14" t="s">
        <v>19</v>
      </c>
      <c r="C13" s="16">
        <f ca="1">VLOOKUP(C$1,'Fig 1a data'!$A$6:$AE$38,19+$A13,FALSE)</f>
        <v>77.461550000000003</v>
      </c>
      <c r="D13" s="16">
        <f ca="1">VLOOKUP(C$1,'Fig 1a data'!$A$6:$AE$38,20+$A13,FALSE)</f>
        <v>76.679680000000005</v>
      </c>
      <c r="E13" s="16">
        <f ca="1">VLOOKUP(C$1,'Fig 1a data'!$A$6:$AE$38,21+$A13,FALSE)</f>
        <v>78.24342</v>
      </c>
      <c r="F13" s="16">
        <f ca="1">VLOOKUP(C$1,'Fig 1a data'!$A$44:$AE$76,19+$A13,FALSE)</f>
        <v>81.214039999999997</v>
      </c>
      <c r="G13" s="16">
        <f ca="1">VLOOKUP(C$1,'Fig 1a data'!$A$44:$AE$76,20+$A13,FALSE)</f>
        <v>80.558570000000003</v>
      </c>
      <c r="H13" s="16">
        <f ca="1">VLOOKUP(C$1,'Fig 1a data'!$A$44:$AE$76,21+$A13,FALSE)</f>
        <v>81.869500000000002</v>
      </c>
      <c r="J13" s="34"/>
    </row>
    <row r="14" spans="1:10" s="7" customFormat="1">
      <c r="A14" s="37">
        <v>11</v>
      </c>
      <c r="B14" s="14" t="s">
        <v>52</v>
      </c>
      <c r="C14" s="16">
        <f ca="1">VLOOKUP(C$1,'Fig 1a data'!$A$6:$AH$38,21+$A14,FALSE)</f>
        <v>77.160200000000003</v>
      </c>
      <c r="D14" s="16">
        <f ca="1">VLOOKUP(C$1,'Fig 1a data'!$A$6:$AH$38,22+$A14,FALSE)</f>
        <v>76.369820000000004</v>
      </c>
      <c r="E14" s="16">
        <f ca="1">VLOOKUP(C$1,'Fig 1a data'!$A$6:$AH$38,23+$A14,FALSE)</f>
        <v>77.950590000000005</v>
      </c>
      <c r="F14" s="16">
        <f ca="1">VLOOKUP(C$1,'Fig 1a data'!$A$44:$AH$76,21+$A14,FALSE)</f>
        <v>81.694149999999993</v>
      </c>
      <c r="G14" s="16">
        <f ca="1">VLOOKUP(C$1,'Fig 1a data'!$A$44:$AH$76,22+$A14,FALSE)</f>
        <v>81.047849999999997</v>
      </c>
      <c r="H14" s="16">
        <f ca="1">VLOOKUP(C$1,'Fig 1a data'!$A$44:$AH$76,23+$A14,FALSE)</f>
        <v>82.340440000000001</v>
      </c>
      <c r="J14" s="34"/>
    </row>
    <row r="15" spans="1:10" s="7" customFormat="1">
      <c r="A15" s="37">
        <v>12</v>
      </c>
      <c r="B15" s="14" t="s">
        <v>54</v>
      </c>
      <c r="C15" s="16">
        <f ca="1">VLOOKUP(C$1,'Fig 1a data'!$A$6:$AK$38,23+$A15,FALSE)</f>
        <v>77.334739507383631</v>
      </c>
      <c r="D15" s="16">
        <f ca="1">VLOOKUP(C$1,'Fig 1a data'!$A$6:$AK$38,24+$A15,FALSE)</f>
        <v>76.563849846206537</v>
      </c>
      <c r="E15" s="16">
        <f ca="1">VLOOKUP(C$1,'Fig 1a data'!$A$6:$AK$38,25+$A15,FALSE)</f>
        <v>78.105629168560725</v>
      </c>
      <c r="F15" s="16">
        <f ca="1">VLOOKUP(C$1,'Fig 1a data'!$A$44:$AK$76,23+$A15,FALSE)</f>
        <v>81.53654226077272</v>
      </c>
      <c r="G15" s="16">
        <f ca="1">VLOOKUP(C$1,'Fig 1a data'!$A$44:$AK$76,24+$A15,FALSE)</f>
        <v>80.886456827560409</v>
      </c>
      <c r="H15" s="16">
        <f ca="1">VLOOKUP(C$1,'Fig 1a data'!$A$44:$AK$76,25+$A15,FALSE)</f>
        <v>82.186627693985031</v>
      </c>
      <c r="J15" s="34"/>
    </row>
    <row r="16" spans="1:10" s="7" customFormat="1">
      <c r="A16" s="37">
        <v>13</v>
      </c>
      <c r="B16" s="14" t="s">
        <v>65</v>
      </c>
      <c r="C16" s="16">
        <f ca="1">VLOOKUP(C$1,'Fig 1a data'!$A$6:$AN$38,25+$A16,FALSE)</f>
        <v>77.34567497093856</v>
      </c>
      <c r="D16" s="16">
        <f ca="1">VLOOKUP(C$1,'Fig 1a data'!$A$6:$AN$38,26+$A16,FALSE)</f>
        <v>76.600116290470197</v>
      </c>
      <c r="E16" s="16">
        <f ca="1">VLOOKUP(C$1,'Fig 1a data'!$A$6:$AN$38,27+$A16,FALSE)</f>
        <v>78.091233651406924</v>
      </c>
      <c r="F16" s="16">
        <f ca="1">VLOOKUP(C$1,'Fig 1a data'!$A$44:$AN$76,25+$A16,FALSE)</f>
        <v>81.482020927701129</v>
      </c>
      <c r="G16" s="16">
        <f ca="1">VLOOKUP(C$1,'Fig 1a data'!$A$44:$AN$76,26+$A16,FALSE)</f>
        <v>80.840333854742369</v>
      </c>
      <c r="H16" s="16">
        <f ca="1">VLOOKUP(C$1,'Fig 1a data'!$A$44:$AN$76,27+$A16,FALSE)</f>
        <v>82.123708000659889</v>
      </c>
      <c r="J16" s="34"/>
    </row>
    <row r="17" spans="1:2" s="7" customFormat="1">
      <c r="A17" s="35"/>
    </row>
    <row r="18" spans="1:2" s="7" customFormat="1">
      <c r="A18" s="43" t="s">
        <v>64</v>
      </c>
      <c r="B18" s="43"/>
    </row>
    <row r="19" spans="1:2" s="7" customFormat="1">
      <c r="A19" s="35"/>
    </row>
    <row r="20" spans="1:2" s="7" customFormat="1">
      <c r="A20" s="35"/>
    </row>
    <row r="21" spans="1:2" s="7" customFormat="1">
      <c r="A21" s="35"/>
    </row>
    <row r="22" spans="1:2" s="7" customFormat="1">
      <c r="A22" s="35"/>
    </row>
    <row r="23" spans="1:2" s="7" customFormat="1">
      <c r="A23" s="35"/>
    </row>
    <row r="24" spans="1:2" s="7" customFormat="1">
      <c r="A24" s="35"/>
    </row>
    <row r="25" spans="1:2" s="7" customFormat="1">
      <c r="A25" s="35"/>
    </row>
    <row r="26" spans="1:2" s="7" customFormat="1">
      <c r="A26" s="35"/>
    </row>
    <row r="27" spans="1:2" s="7" customFormat="1">
      <c r="A27" s="35"/>
    </row>
    <row r="28" spans="1:2" s="7" customFormat="1">
      <c r="A28" s="35"/>
    </row>
    <row r="29" spans="1:2" s="7" customFormat="1">
      <c r="A29" s="35"/>
    </row>
    <row r="30" spans="1:2" s="7" customFormat="1">
      <c r="A30" s="35"/>
    </row>
    <row r="31" spans="1:2" s="7" customFormat="1">
      <c r="A31" s="35"/>
    </row>
    <row r="32" spans="1:2" s="7" customFormat="1">
      <c r="A32" s="35"/>
    </row>
    <row r="33" spans="1:1" s="7" customFormat="1">
      <c r="A33" s="35"/>
    </row>
    <row r="34" spans="1:1" s="7" customFormat="1">
      <c r="A34" s="35"/>
    </row>
    <row r="35" spans="1:1" s="7" customFormat="1">
      <c r="A35" s="35"/>
    </row>
    <row r="36" spans="1:1" s="7" customFormat="1">
      <c r="A36" s="35"/>
    </row>
    <row r="37" spans="1:1" s="7" customFormat="1">
      <c r="A37" s="35"/>
    </row>
    <row r="38" spans="1:1" s="7" customFormat="1">
      <c r="A38" s="35"/>
    </row>
    <row r="39" spans="1:1" s="7" customFormat="1">
      <c r="A39" s="35"/>
    </row>
    <row r="40" spans="1:1" s="7" customFormat="1">
      <c r="A40" s="35"/>
    </row>
    <row r="41" spans="1:1" s="7" customFormat="1">
      <c r="A41" s="35"/>
    </row>
    <row r="42" spans="1:1" s="7" customFormat="1">
      <c r="A42" s="35"/>
    </row>
    <row r="43" spans="1:1" s="7" customFormat="1">
      <c r="A43" s="35"/>
    </row>
    <row r="44" spans="1:1" s="7" customFormat="1">
      <c r="A44" s="35"/>
    </row>
    <row r="45" spans="1:1" s="7" customFormat="1">
      <c r="A45" s="35"/>
    </row>
    <row r="46" spans="1:1" s="7" customFormat="1">
      <c r="A46" s="35"/>
    </row>
    <row r="47" spans="1:1" s="7" customFormat="1">
      <c r="A47" s="35"/>
    </row>
    <row r="48" spans="1:1" s="7" customFormat="1">
      <c r="A48" s="35"/>
    </row>
    <row r="49" spans="1:1" s="7" customFormat="1">
      <c r="A49" s="35"/>
    </row>
    <row r="50" spans="1:1" s="7" customFormat="1">
      <c r="A50" s="35"/>
    </row>
    <row r="51" spans="1:1" s="7" customFormat="1">
      <c r="A51" s="35"/>
    </row>
    <row r="52" spans="1:1" s="7" customFormat="1">
      <c r="A52" s="35"/>
    </row>
    <row r="53" spans="1:1" s="7" customFormat="1">
      <c r="A53" s="35"/>
    </row>
    <row r="54" spans="1:1" s="7" customFormat="1">
      <c r="A54" s="35"/>
    </row>
    <row r="55" spans="1:1" s="7" customFormat="1">
      <c r="A55" s="35"/>
    </row>
    <row r="56" spans="1:1" s="7" customFormat="1">
      <c r="A56" s="35"/>
    </row>
    <row r="57" spans="1:1" s="7" customFormat="1">
      <c r="A57" s="35"/>
    </row>
    <row r="58" spans="1:1" s="7" customFormat="1">
      <c r="A58" s="35"/>
    </row>
    <row r="59" spans="1:1" s="7" customFormat="1">
      <c r="A59" s="35"/>
    </row>
    <row r="60" spans="1:1" s="7" customFormat="1">
      <c r="A60" s="35"/>
    </row>
    <row r="61" spans="1:1" s="7" customFormat="1">
      <c r="A61" s="35"/>
    </row>
    <row r="62" spans="1:1" s="7" customFormat="1">
      <c r="A62" s="35"/>
    </row>
    <row r="63" spans="1:1" s="7" customFormat="1">
      <c r="A63" s="35"/>
    </row>
    <row r="64" spans="1:1" s="7" customFormat="1">
      <c r="A64" s="35"/>
    </row>
    <row r="65" spans="1:1" s="7" customFormat="1">
      <c r="A65" s="35"/>
    </row>
    <row r="66" spans="1:1" s="7" customFormat="1">
      <c r="A66" s="35"/>
    </row>
    <row r="67" spans="1:1" s="7" customFormat="1">
      <c r="A67" s="35"/>
    </row>
    <row r="68" spans="1:1" s="7" customFormat="1">
      <c r="A68" s="35"/>
    </row>
    <row r="69" spans="1:1" s="7" customFormat="1">
      <c r="A69" s="35"/>
    </row>
    <row r="70" spans="1:1" s="7" customFormat="1">
      <c r="A70" s="35"/>
    </row>
    <row r="71" spans="1:1" s="7" customFormat="1">
      <c r="A71" s="35"/>
    </row>
    <row r="72" spans="1:1" s="7" customFormat="1">
      <c r="A72" s="35"/>
    </row>
    <row r="73" spans="1:1" s="7" customFormat="1">
      <c r="A73" s="35"/>
    </row>
    <row r="74" spans="1:1" s="7" customFormat="1">
      <c r="A74" s="35"/>
    </row>
    <row r="75" spans="1:1" s="7" customFormat="1">
      <c r="A75" s="35"/>
    </row>
    <row r="76" spans="1:1" s="7" customFormat="1">
      <c r="A76" s="35"/>
    </row>
    <row r="77" spans="1:1" s="7" customFormat="1">
      <c r="A77" s="35"/>
    </row>
    <row r="78" spans="1:1" s="7" customFormat="1">
      <c r="A78" s="35"/>
    </row>
    <row r="79" spans="1:1" s="7" customFormat="1">
      <c r="A79" s="35"/>
    </row>
    <row r="80" spans="1:1" s="7" customFormat="1">
      <c r="A80" s="35"/>
    </row>
    <row r="81" spans="1:1" s="7" customFormat="1">
      <c r="A81" s="35"/>
    </row>
    <row r="82" spans="1:1" s="7" customFormat="1">
      <c r="A82" s="35"/>
    </row>
    <row r="83" spans="1:1" s="7" customFormat="1">
      <c r="A83" s="35"/>
    </row>
    <row r="84" spans="1:1" s="7" customFormat="1">
      <c r="A84" s="35"/>
    </row>
    <row r="85" spans="1:1" s="7" customFormat="1">
      <c r="A85" s="35"/>
    </row>
    <row r="86" spans="1:1" s="7" customFormat="1">
      <c r="A86" s="35"/>
    </row>
    <row r="87" spans="1:1" s="7" customFormat="1">
      <c r="A87" s="35"/>
    </row>
    <row r="88" spans="1:1" s="7" customFormat="1">
      <c r="A88" s="35"/>
    </row>
    <row r="89" spans="1:1" s="7" customFormat="1">
      <c r="A89" s="35"/>
    </row>
    <row r="90" spans="1:1" s="7" customFormat="1">
      <c r="A90" s="35"/>
    </row>
    <row r="91" spans="1:1" s="7" customFormat="1">
      <c r="A91" s="35"/>
    </row>
  </sheetData>
  <mergeCells count="1">
    <mergeCell ref="A18:B18"/>
  </mergeCells>
  <phoneticPr fontId="16" type="noConversion"/>
  <pageMargins left="0.75" right="0.75" top="1" bottom="1" header="0.5" footer="0.5"/>
  <headerFooter alignWithMargins="0"/>
  <cellWatches>
    <cellWatch r="G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1a data</vt:lpstr>
      <vt:lpstr>Fig 1a chart data</vt:lpstr>
      <vt:lpstr>Figure 1a</vt:lpstr>
      <vt:lpstr>'Fig 1a chart data'!OLE_LINK3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2015-10-06T10:20:17Z</cp:lastPrinted>
  <dcterms:created xsi:type="dcterms:W3CDTF">2011-06-10T12:53:16Z</dcterms:created>
  <dcterms:modified xsi:type="dcterms:W3CDTF">2016-11-23T11:21:17Z</dcterms:modified>
</cp:coreProperties>
</file>