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/>
  </bookViews>
  <sheets>
    <sheet name="Contents" sheetId="16" r:id="rId1"/>
    <sheet name="Data 5.1" sheetId="81" r:id="rId2"/>
    <sheet name="Figure 5.1" sheetId="138" r:id="rId3"/>
    <sheet name="Data 5.2" sheetId="83" r:id="rId4"/>
    <sheet name="Figure 5.2" sheetId="162" r:id="rId5"/>
    <sheet name="Data 5.3" sheetId="133" r:id="rId6"/>
    <sheet name="Figure 5.3" sheetId="163" r:id="rId7"/>
    <sheet name="Data 5.4" sheetId="87" r:id="rId8"/>
    <sheet name="Figure 5.4" sheetId="164" r:id="rId9"/>
    <sheet name="Data 5.5" sheetId="167" r:id="rId10"/>
    <sheet name="Figure 5.5 " sheetId="168" r:id="rId11"/>
    <sheet name="Data 5.6" sheetId="91" r:id="rId12"/>
    <sheet name="Figure 5.6" sheetId="165" r:id="rId13"/>
    <sheet name="Data 5.7" sheetId="93" r:id="rId14"/>
    <sheet name="Figure 5.7" sheetId="166" r:id="rId15"/>
    <sheet name="Data 5.8" sheetId="169" r:id="rId16"/>
    <sheet name="Figure 5.8" sheetId="170" r:id="rId17"/>
    <sheet name="Data 5.9" sheetId="171" r:id="rId18"/>
    <sheet name="Figure 5.9" sheetId="172" r:id="rId19"/>
    <sheet name="Data 5.10" sheetId="178" r:id="rId20"/>
    <sheet name="Figure 5.10" sheetId="179" r:id="rId21"/>
    <sheet name="Data 5.11 (Map)" sheetId="101" r:id="rId22"/>
    <sheet name="Data 5.12 (Map)" sheetId="103" r:id="rId23"/>
    <sheet name="Data 5.13" sheetId="175" r:id="rId24"/>
    <sheet name="Figure 5.13 " sheetId="176" r:id="rId25"/>
    <sheet name="Data 5.14 (Map)" sheetId="107" r:id="rId26"/>
  </sheets>
  <externalReferences>
    <externalReference r:id="rId27"/>
    <externalReference r:id="rId28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Figure5_10" localSheetId="19">'Data 5.10'!$A$2</definedName>
    <definedName name="Figure5_14" localSheetId="25">'Data 5.14 (Map)'!$A$2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F23" i="178" l="1"/>
  <c r="E23" i="178"/>
  <c r="D23" i="178"/>
  <c r="C23" i="178"/>
  <c r="B23" i="178"/>
  <c r="B9" i="178" s="1"/>
  <c r="G9" i="178" s="1"/>
  <c r="F16" i="178"/>
  <c r="E16" i="178"/>
  <c r="D16" i="178"/>
  <c r="C16" i="178"/>
  <c r="E9" i="178" s="1"/>
  <c r="J9" i="178" s="1"/>
  <c r="B16" i="178"/>
  <c r="C9" i="178"/>
  <c r="H9" i="178" s="1"/>
  <c r="E8" i="178"/>
  <c r="J8" i="178" s="1"/>
  <c r="D8" i="178"/>
  <c r="I8" i="178" s="1"/>
  <c r="C8" i="178"/>
  <c r="H8" i="178" s="1"/>
  <c r="B8" i="178"/>
  <c r="G8" i="178" s="1"/>
  <c r="E7" i="178"/>
  <c r="J7" i="178" s="1"/>
  <c r="D7" i="178"/>
  <c r="I7" i="178" s="1"/>
  <c r="C7" i="178"/>
  <c r="H7" i="178" s="1"/>
  <c r="B7" i="178"/>
  <c r="G7" i="178" s="1"/>
  <c r="E6" i="178"/>
  <c r="J6" i="178" s="1"/>
  <c r="D6" i="178"/>
  <c r="I6" i="178" s="1"/>
  <c r="C6" i="178"/>
  <c r="H6" i="178" s="1"/>
  <c r="B6" i="178"/>
  <c r="G6" i="178" s="1"/>
  <c r="D9" i="178" l="1"/>
  <c r="I9" i="178" s="1"/>
  <c r="H6" i="167"/>
  <c r="I6" i="167"/>
  <c r="H7" i="167"/>
  <c r="I7" i="167"/>
  <c r="H8" i="167"/>
  <c r="I8" i="167"/>
  <c r="H9" i="167"/>
  <c r="I9" i="167"/>
  <c r="H10" i="167"/>
  <c r="I10" i="167"/>
  <c r="H11" i="167"/>
  <c r="I11" i="167"/>
  <c r="H12" i="167"/>
  <c r="I12" i="167"/>
  <c r="H13" i="167"/>
  <c r="I13" i="167"/>
  <c r="H14" i="167"/>
  <c r="I14" i="167"/>
  <c r="H15" i="167"/>
  <c r="I15" i="167"/>
  <c r="H16" i="167"/>
  <c r="I16" i="167"/>
  <c r="H17" i="167"/>
  <c r="I17" i="167"/>
  <c r="H18" i="167"/>
  <c r="I18" i="167"/>
  <c r="H19" i="167"/>
  <c r="I19" i="167"/>
  <c r="H20" i="167"/>
  <c r="I20" i="167"/>
  <c r="H21" i="167"/>
  <c r="I21" i="167"/>
  <c r="H22" i="167"/>
  <c r="I22" i="167"/>
  <c r="H23" i="167"/>
  <c r="I23" i="167"/>
  <c r="H24" i="167"/>
  <c r="I24" i="167"/>
  <c r="H25" i="167"/>
  <c r="I25" i="167"/>
  <c r="H26" i="167"/>
  <c r="I26" i="167"/>
  <c r="H27" i="167"/>
  <c r="I27" i="167"/>
  <c r="H28" i="167"/>
  <c r="I28" i="167"/>
  <c r="H29" i="167"/>
  <c r="I29" i="167"/>
  <c r="H30" i="167"/>
  <c r="I30" i="167"/>
  <c r="H31" i="167"/>
  <c r="I31" i="167"/>
  <c r="H32" i="167"/>
  <c r="I32" i="167"/>
  <c r="H33" i="167"/>
  <c r="I33" i="167"/>
  <c r="H34" i="167"/>
  <c r="I34" i="167"/>
  <c r="H35" i="167"/>
  <c r="I35" i="167"/>
  <c r="H36" i="167"/>
  <c r="I36" i="167"/>
  <c r="H37" i="167"/>
  <c r="I37" i="167"/>
  <c r="H38" i="167"/>
  <c r="I38" i="167"/>
  <c r="H39" i="167"/>
  <c r="I39" i="167"/>
  <c r="H40" i="167"/>
  <c r="I40" i="167"/>
  <c r="H41" i="167"/>
  <c r="I41" i="167"/>
  <c r="H42" i="167"/>
  <c r="I42" i="167"/>
  <c r="H43" i="167"/>
  <c r="I43" i="167"/>
  <c r="H44" i="167"/>
  <c r="I44" i="167"/>
  <c r="H45" i="167"/>
  <c r="I45" i="167"/>
  <c r="H46" i="167"/>
  <c r="I46" i="167"/>
  <c r="H47" i="167"/>
  <c r="I47" i="167"/>
  <c r="H48" i="167"/>
  <c r="I48" i="167"/>
  <c r="H49" i="167"/>
  <c r="I49" i="167"/>
  <c r="H50" i="167"/>
  <c r="I50" i="167"/>
  <c r="H51" i="167"/>
  <c r="I51" i="167"/>
  <c r="H52" i="167"/>
  <c r="I52" i="167"/>
  <c r="H53" i="167"/>
  <c r="I53" i="167"/>
  <c r="H54" i="167"/>
  <c r="I54" i="167"/>
  <c r="H55" i="167"/>
  <c r="I55" i="167"/>
  <c r="H56" i="167"/>
  <c r="I56" i="167"/>
  <c r="H57" i="167"/>
  <c r="I57" i="167"/>
  <c r="H58" i="167"/>
  <c r="I58" i="167"/>
  <c r="H59" i="167"/>
  <c r="I59" i="167"/>
  <c r="H60" i="167"/>
  <c r="I60" i="167"/>
  <c r="H61" i="167"/>
  <c r="I61" i="167"/>
  <c r="H62" i="167"/>
  <c r="I62" i="167"/>
  <c r="H63" i="167"/>
  <c r="I63" i="167"/>
  <c r="H64" i="167"/>
  <c r="I64" i="167"/>
  <c r="H65" i="167"/>
  <c r="I65" i="167"/>
  <c r="H66" i="167"/>
  <c r="I66" i="167"/>
  <c r="H67" i="167"/>
  <c r="I67" i="167"/>
  <c r="H68" i="167"/>
  <c r="I68" i="167"/>
  <c r="H69" i="167"/>
  <c r="I69" i="167"/>
  <c r="H70" i="167"/>
  <c r="I70" i="167"/>
  <c r="H71" i="167"/>
  <c r="I71" i="167"/>
  <c r="H72" i="167"/>
  <c r="I72" i="167"/>
  <c r="H73" i="167"/>
  <c r="I73" i="167"/>
  <c r="H74" i="167"/>
  <c r="I74" i="167"/>
  <c r="H75" i="167"/>
  <c r="I75" i="167"/>
  <c r="H76" i="167"/>
  <c r="I76" i="167"/>
  <c r="H77" i="167"/>
  <c r="I77" i="167"/>
  <c r="H78" i="167"/>
  <c r="I78" i="167"/>
  <c r="H79" i="167"/>
  <c r="I79" i="167"/>
  <c r="H80" i="167"/>
  <c r="I80" i="167"/>
  <c r="H81" i="167"/>
  <c r="I81" i="167"/>
  <c r="H82" i="167"/>
  <c r="I82" i="167"/>
  <c r="H83" i="167"/>
  <c r="I83" i="167"/>
  <c r="H84" i="167"/>
  <c r="I84" i="167"/>
  <c r="H85" i="167"/>
  <c r="I85" i="167"/>
  <c r="H86" i="167"/>
  <c r="I86" i="167"/>
  <c r="H87" i="167"/>
  <c r="I87" i="167"/>
  <c r="H88" i="167"/>
  <c r="I88" i="167"/>
  <c r="H89" i="167"/>
  <c r="I89" i="167"/>
  <c r="H90" i="167"/>
  <c r="I90" i="167"/>
  <c r="H91" i="167"/>
  <c r="I91" i="167"/>
  <c r="H92" i="167"/>
  <c r="I92" i="167"/>
  <c r="H93" i="167"/>
  <c r="I93" i="167"/>
  <c r="H94" i="167"/>
  <c r="I94" i="167"/>
  <c r="H95" i="167"/>
  <c r="I95" i="167"/>
  <c r="H96" i="167"/>
  <c r="I96" i="167"/>
  <c r="E32" i="133" l="1"/>
  <c r="H26" i="133"/>
  <c r="G26" i="133"/>
  <c r="F26" i="133"/>
  <c r="H25" i="133"/>
  <c r="G25" i="133"/>
  <c r="F25" i="133"/>
  <c r="H24" i="133"/>
  <c r="G24" i="133"/>
  <c r="F24" i="133"/>
  <c r="H23" i="133"/>
  <c r="G23" i="133"/>
  <c r="F23" i="133"/>
  <c r="H22" i="133"/>
  <c r="G22" i="133"/>
  <c r="F22" i="133"/>
  <c r="H21" i="133"/>
  <c r="G21" i="133"/>
  <c r="F21" i="133"/>
  <c r="H20" i="133"/>
  <c r="G20" i="133"/>
  <c r="F20" i="133"/>
  <c r="H19" i="133"/>
  <c r="G19" i="133"/>
  <c r="F19" i="133"/>
  <c r="H18" i="133"/>
  <c r="G18" i="133"/>
  <c r="F18" i="133"/>
  <c r="H17" i="133"/>
  <c r="G17" i="133"/>
  <c r="F17" i="133"/>
  <c r="H16" i="133"/>
  <c r="G16" i="133"/>
  <c r="F16" i="133"/>
  <c r="H15" i="133"/>
  <c r="G15" i="133"/>
  <c r="F15" i="133"/>
  <c r="H14" i="133"/>
  <c r="G14" i="133"/>
  <c r="F14" i="133"/>
  <c r="H13" i="133"/>
  <c r="G13" i="133"/>
  <c r="F13" i="133"/>
  <c r="H12" i="133"/>
  <c r="G12" i="133"/>
  <c r="F12" i="133"/>
  <c r="H11" i="133"/>
  <c r="G11" i="133"/>
  <c r="F11" i="133"/>
  <c r="H10" i="133"/>
  <c r="G10" i="133"/>
  <c r="F10" i="133"/>
  <c r="H9" i="133"/>
  <c r="G9" i="133"/>
  <c r="F9" i="133"/>
  <c r="H8" i="133"/>
  <c r="G8" i="133"/>
  <c r="F8" i="133"/>
  <c r="H7" i="133"/>
  <c r="G7" i="133"/>
  <c r="F7" i="133"/>
  <c r="H6" i="133"/>
  <c r="G6" i="133"/>
  <c r="F6" i="133"/>
  <c r="H5" i="133"/>
  <c r="G5" i="133"/>
  <c r="F5" i="133"/>
  <c r="D36" i="107" l="1"/>
  <c r="D35" i="107"/>
  <c r="D34" i="107"/>
  <c r="D33" i="107"/>
  <c r="D32" i="107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D7" i="107"/>
  <c r="D6" i="107"/>
  <c r="D5" i="107"/>
  <c r="K25" i="83"/>
  <c r="J25" i="83"/>
  <c r="K24" i="83"/>
  <c r="J24" i="83"/>
  <c r="K23" i="83"/>
  <c r="J23" i="83"/>
  <c r="K22" i="83"/>
  <c r="J22" i="83"/>
  <c r="K21" i="83"/>
  <c r="J21" i="83"/>
  <c r="K20" i="83"/>
  <c r="J20" i="83"/>
  <c r="K19" i="83"/>
  <c r="J19" i="83"/>
  <c r="K18" i="83"/>
  <c r="J18" i="83"/>
  <c r="K17" i="83"/>
  <c r="J17" i="83"/>
  <c r="K16" i="83"/>
  <c r="J16" i="83"/>
  <c r="K15" i="83"/>
  <c r="J15" i="83"/>
  <c r="K14" i="83"/>
  <c r="J14" i="83"/>
  <c r="K13" i="83"/>
  <c r="J13" i="83"/>
  <c r="K12" i="83"/>
  <c r="J12" i="83"/>
  <c r="K11" i="83"/>
  <c r="J11" i="83"/>
  <c r="K10" i="83"/>
  <c r="J10" i="83"/>
  <c r="K9" i="83"/>
  <c r="J9" i="83"/>
  <c r="K8" i="83"/>
  <c r="J8" i="83"/>
  <c r="K7" i="83"/>
  <c r="J7" i="83"/>
  <c r="K6" i="83"/>
  <c r="J6" i="83"/>
  <c r="K5" i="83"/>
  <c r="J5" i="83"/>
</calcChain>
</file>

<file path=xl/sharedStrings.xml><?xml version="1.0" encoding="utf-8"?>
<sst xmlns="http://schemas.openxmlformats.org/spreadsheetml/2006/main" count="435" uniqueCount="247">
  <si>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</si>
  <si>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</si>
  <si>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</si>
  <si>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</si>
  <si>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</si>
  <si>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</si>
  <si>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</si>
  <si>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</si>
  <si>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</si>
  <si>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</si>
  <si>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</si>
  <si>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</si>
  <si>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</si>
  <si>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</si>
  <si>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</si>
  <si>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</si>
  <si>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</si>
  <si>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</si>
  <si>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</si>
  <si>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</si>
  <si>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</si>
  <si>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</si>
  <si>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</si>
  <si>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</si>
  <si>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</si>
  <si>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</si>
  <si>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</si>
  <si>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</si>
  <si>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</si>
  <si>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</si>
  <si>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</si>
  <si>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</si>
  <si>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</si>
  <si>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</si>
  <si>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</si>
  <si>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</si>
  <si>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</si>
  <si>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</si>
  <si>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</si>
  <si>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</si>
  <si>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</si>
  <si>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</si>
  <si>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</si>
  <si>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</si>
  <si>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</si>
  <si>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</si>
  <si>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</si>
  <si>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</si>
  <si>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</si>
  <si>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</si>
  <si>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</si>
  <si>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</si>
  <si>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</si>
  <si>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</si>
  <si>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</si>
  <si>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</si>
  <si>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</si>
  <si>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</si>
  <si>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</si>
  <si>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</si>
  <si>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</si>
  <si>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Age</t>
  </si>
  <si>
    <t>Females</t>
  </si>
  <si>
    <t>90+</t>
  </si>
  <si>
    <t>Year</t>
  </si>
  <si>
    <t>0-15</t>
  </si>
  <si>
    <t>16-24</t>
  </si>
  <si>
    <t>25-44</t>
  </si>
  <si>
    <t>45-64</t>
  </si>
  <si>
    <t>Argyll and Bute</t>
  </si>
  <si>
    <t>Inverclyde</t>
  </si>
  <si>
    <t>West Dunbartonshire</t>
  </si>
  <si>
    <t>North Ayrshire</t>
  </si>
  <si>
    <t>Na h-Eileanan Siar</t>
  </si>
  <si>
    <t>Dumfries and Galloway</t>
  </si>
  <si>
    <t>South Ayrshire</t>
  </si>
  <si>
    <t>East Ayrshire</t>
  </si>
  <si>
    <t>East Dunbartonshire</t>
  </si>
  <si>
    <t>Renfrewshire</t>
  </si>
  <si>
    <t>South Lanarkshire</t>
  </si>
  <si>
    <t>North Lanarkshire</t>
  </si>
  <si>
    <t>Scottish Borders</t>
  </si>
  <si>
    <t>Dundee City</t>
  </si>
  <si>
    <t>Angus</t>
  </si>
  <si>
    <t>Clackmannanshire</t>
  </si>
  <si>
    <t>Fife</t>
  </si>
  <si>
    <t>Shetland Islands</t>
  </si>
  <si>
    <t>East Renfrewshire</t>
  </si>
  <si>
    <t>Falkirk</t>
  </si>
  <si>
    <t>Moray</t>
  </si>
  <si>
    <t>Highland</t>
  </si>
  <si>
    <t>Stirling</t>
  </si>
  <si>
    <t>Orkney Islands</t>
  </si>
  <si>
    <t>West Lothian</t>
  </si>
  <si>
    <t>Perth and Kinross</t>
  </si>
  <si>
    <t>Glasgow City</t>
  </si>
  <si>
    <t>Aberdeenshire</t>
  </si>
  <si>
    <t>Aberdeen City</t>
  </si>
  <si>
    <t>Midlothian</t>
  </si>
  <si>
    <t>East Lothian</t>
  </si>
  <si>
    <t>City of Edinburgh</t>
  </si>
  <si>
    <t>Age Group</t>
  </si>
  <si>
    <t>United Kingdom</t>
  </si>
  <si>
    <t>Wales</t>
  </si>
  <si>
    <t>England</t>
  </si>
  <si>
    <t>Scotland</t>
  </si>
  <si>
    <t>© Crown Copyright 2017</t>
  </si>
  <si>
    <t>Note</t>
  </si>
  <si>
    <t>Notes</t>
  </si>
  <si>
    <t xml:space="preserve">Males </t>
  </si>
  <si>
    <t>Males</t>
  </si>
  <si>
    <t>Period of Mid 
Year Estimate</t>
  </si>
  <si>
    <t>Net
migration</t>
  </si>
  <si>
    <t>Includes asylum seekers.</t>
  </si>
  <si>
    <t>Figures are the number of migrants in the year to 30 June for each year.</t>
  </si>
  <si>
    <t>Prior to 1981-82 and from 2001-02 onwards net migration does not include other changes - such as in the number of prisoners and armed forces stationed in Scotland. From 1981-82 to 2000-01 net migration includes movements to and from the armed forces.</t>
  </si>
  <si>
    <t>Year to 30 June</t>
  </si>
  <si>
    <t>In from the rest of the UK</t>
  </si>
  <si>
    <t xml:space="preserve">Out to the rest of the UK </t>
  </si>
  <si>
    <t>In from overseas</t>
  </si>
  <si>
    <t>Out to overseas</t>
  </si>
  <si>
    <t>IN</t>
  </si>
  <si>
    <t>OUT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</si>
  <si>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</si>
  <si>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</si>
  <si>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</si>
  <si>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</si>
  <si>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</si>
  <si>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</si>
  <si>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</si>
  <si>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</si>
  <si>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</si>
  <si>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</si>
  <si>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</si>
  <si>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</si>
  <si>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</si>
  <si>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</si>
  <si>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</si>
  <si>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</si>
  <si>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</si>
  <si>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</si>
  <si>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</si>
  <si>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</si>
  <si>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</si>
  <si>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Does not include other changes - such as in the number of prisoners and armed forces stationed in Scotland and movements to and from the armed forces.</t>
  </si>
  <si>
    <t>Net</t>
  </si>
  <si>
    <t>1994-1995</t>
  </si>
  <si>
    <t>Movements to and from Armed Forces are not included.</t>
  </si>
  <si>
    <t>Figure 5.4: Migrants to Scotland by age group, 2010-2016</t>
  </si>
  <si>
    <t>Graph Year</t>
  </si>
  <si>
    <t>65+</t>
  </si>
  <si>
    <t>2015/16 Population</t>
  </si>
  <si>
    <t>2015/16 Migrants</t>
  </si>
  <si>
    <t xml:space="preserve"> Moves from Scotland</t>
  </si>
  <si>
    <t xml:space="preserve"> Moves to Scotland</t>
  </si>
  <si>
    <t xml:space="preserve"> Net Migration</t>
  </si>
  <si>
    <t>Number of migrants in the year to mid-2016.</t>
  </si>
  <si>
    <t>Includes asylum seekers and refugees.</t>
  </si>
  <si>
    <t>Natural Change</t>
  </si>
  <si>
    <t>Net Migration from Rest of UK</t>
  </si>
  <si>
    <t>Net Migration From Overseas</t>
  </si>
  <si>
    <t>UK</t>
  </si>
  <si>
    <t>N.Ireland</t>
  </si>
  <si>
    <t>Children</t>
  </si>
  <si>
    <t>Working age</t>
  </si>
  <si>
    <t>Pension age</t>
  </si>
  <si>
    <t>Total</t>
  </si>
  <si>
    <t>Population (thousands) - principal</t>
  </si>
  <si>
    <t>Population (thousands) - zero eu mig</t>
  </si>
  <si>
    <t>Percentage growth/change for each age group, 2014-2039</t>
  </si>
  <si>
    <t>Principal</t>
  </si>
  <si>
    <t>Zero future EU migration</t>
  </si>
  <si>
    <t>Scotland Principal</t>
  </si>
  <si>
    <t>Council</t>
  </si>
  <si>
    <t>Net Migration Rate</t>
  </si>
  <si>
    <t xml:space="preserve">East Dunbartonshire </t>
  </si>
  <si>
    <t>Country of Birth</t>
  </si>
  <si>
    <t>All people</t>
  </si>
  <si>
    <t>Rest of UK</t>
  </si>
  <si>
    <t>EEA</t>
  </si>
  <si>
    <t>Non EEA</t>
  </si>
  <si>
    <t>25-49</t>
  </si>
  <si>
    <t>50-64</t>
  </si>
  <si>
    <t>Council Area</t>
  </si>
  <si>
    <t>Total Population</t>
  </si>
  <si>
    <t>EEA born population</t>
  </si>
  <si>
    <t>Percentage born in the EEA</t>
  </si>
  <si>
    <t>Figure 5.12: Net migration with areas outside of Scotland as a percentage of population by council area, 2015-16</t>
  </si>
  <si>
    <t>Figure 5.13: Percentage of the population in each age group by country of birth, Scotland, 2011</t>
  </si>
  <si>
    <t>Population change</t>
  </si>
  <si>
    <t>Variant</t>
  </si>
  <si>
    <t>2014 Population</t>
  </si>
  <si>
    <t>2039 Population</t>
  </si>
  <si>
    <t>Number</t>
  </si>
  <si>
    <t>%</t>
  </si>
  <si>
    <t>150 per cent future EU migration variant</t>
  </si>
  <si>
    <t>50 per cent future EU migration variant</t>
  </si>
  <si>
    <t>Zero future EU migration variant</t>
  </si>
  <si>
    <t>Scotland's Population 2016 - The Registrar General's Annual Review of Demographic Trends</t>
  </si>
  <si>
    <t>Annual Review 2016 - Chapter 5 - Migration</t>
  </si>
  <si>
    <t>Figure 5.8: Components of projected population change, Scotland, 2014-2039</t>
  </si>
  <si>
    <r>
      <t>Figure 5.10: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Projected change in number of children, working age and pension age population, principal and zero future EU migration variants, 2014 to 2039</t>
    </r>
  </si>
  <si>
    <t>Scotland Zero EU migration</t>
  </si>
  <si>
    <t>Figure 5.1: Net migration, 1955-56 to 2015-16</t>
  </si>
  <si>
    <t>Figure 5.2: Movements to/from the rest of the UK and overseas, 1996 to 2016</t>
  </si>
  <si>
    <t>Net Overseas</t>
  </si>
  <si>
    <t>Net Rest of the UK</t>
  </si>
  <si>
    <t>Figure 5.5: Migrants to Scotland by age and sex, relative to the population as a whole, mid-2015 to mid-2016</t>
  </si>
  <si>
    <t>The overseas figures include asylum seekers and for 2015-2016 also include refugees.</t>
  </si>
  <si>
    <r>
      <t>Figure 5.10:</t>
    </r>
    <r>
      <rPr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Projected change in number of children, working age and pension age population, principal and zero future EU migration variants, 2014 to 2039</t>
    </r>
  </si>
  <si>
    <t>Chapter 5 - Migration</t>
  </si>
  <si>
    <t>Figure 5.1</t>
  </si>
  <si>
    <t>Figure 5.2</t>
  </si>
  <si>
    <t>Figure 5.3</t>
  </si>
  <si>
    <t>Figure 5.4</t>
  </si>
  <si>
    <t>Figure 5.5</t>
  </si>
  <si>
    <t>Figure 5.6</t>
  </si>
  <si>
    <t>Figure 5.7</t>
  </si>
  <si>
    <t>Figure 5.8</t>
  </si>
  <si>
    <t>Figure 5.9</t>
  </si>
  <si>
    <t>Figure 5.10</t>
  </si>
  <si>
    <t>Figure 5.11</t>
  </si>
  <si>
    <t>Figure 5.12</t>
  </si>
  <si>
    <t>Figure 5.13</t>
  </si>
  <si>
    <t>Figure 5.14</t>
  </si>
  <si>
    <t>Net migration, 1955-56 to 2015-16</t>
  </si>
  <si>
    <t>Movements to/from the rest of the UK and overseas, 1996 to 2016</t>
  </si>
  <si>
    <t>Migrants to Scotland by age group, 2010-2016</t>
  </si>
  <si>
    <t>Migrants to Scotland by age and sex, relative to the population as a whole, mid-2015 to mid-2016</t>
  </si>
  <si>
    <t>Components of projected population change, Scotland, 2014-2039</t>
  </si>
  <si>
    <t>Percentage change in population from 2014 to 2039, principal and alternative EU migration variant projections</t>
  </si>
  <si>
    <t>Projected change in number of children, working age and pension age population, principal and zero future EU migration variants, 2014 to 2039</t>
  </si>
  <si>
    <t>Net migration with areas outside of Scotland as a percentage of population by council area, 2015-16 (map)</t>
  </si>
  <si>
    <t>Percentage of the population in each age group by country of birth, Scotland, 2011</t>
  </si>
  <si>
    <t>Net migration as a percentage of population by council area, 2015-16 (map)</t>
  </si>
  <si>
    <t>Estimated net migration with the rest of the UK and overseas, 1994-95 to latest</t>
  </si>
  <si>
    <t>Figure 5.9: Percentage change in population from 2014 to 2039, principal and alternative EU migration variant projections</t>
  </si>
  <si>
    <t>All figures are rounded to the nearest 100.</t>
  </si>
  <si>
    <t>Figure 5.11: Net migration as a percentage of population by council area, 2015-16</t>
  </si>
  <si>
    <t>Figure 5.14: Percentage of residents born in European Economic Area (EEA) by council area, Scotland, 2011</t>
  </si>
  <si>
    <t>Percentage of residents born in European Economic Area (EEA) by council area, Scotland, 2011 (map)</t>
  </si>
  <si>
    <t>Figure 5.3: Estimated net migration with the rest of the UK and overseas, 1994-95 to latest</t>
  </si>
  <si>
    <t>Back to contents</t>
  </si>
  <si>
    <t>Figure 5.6: Movements between Scotland and the rest of the UK, by age, 2015-16</t>
  </si>
  <si>
    <t>Movements between Scotland and the rest of the UK, by age, 2015-16</t>
  </si>
  <si>
    <t>Movements between Scotland and overseas, by age, 2015-16</t>
  </si>
  <si>
    <t>Figure 5.7: Movements between Scotland and overseas, by age,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</si>
</sst>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%"/>
    <numFmt numFmtId="168" formatCode="#,##0.000"/>
    <numFmt numFmtId="169" formatCode="#,##0.000;#,##0.000"/>
    <numFmt numFmtId="170" formatCode="0_)"/>
    <numFmt numFmtId="171" formatCode="0;[Black]0"/>
    <numFmt numFmtId="172" formatCode="#,###;#,###"/>
    <numFmt numFmtId="173" formatCode="_-* #,##0_-;\-* #,##0_-;_-* &quot;-&quot;??_-;_-@_-"/>
    <numFmt numFmtId="174" formatCode="##\ ##0"/>
    <numFmt numFmtId="175" formatCode="#,##0.000;[Black]#,##0.000"/>
    <numFmt numFmtId="176" formatCode="#,##0_);;&quot;- &quot;_);@_)\ "/>
    <numFmt numFmtId="177" formatCode="_(General"/>
    <numFmt numFmtId="178" formatCode="_)#,##0_);_)\-#,##0_);_)0_);_)@_)"/>
  </numFmts>
  <fonts count="70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4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4">
    <xf numFmtId="0" fontId="0" fillId="0" borderId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3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37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3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39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37" borderId="0" applyNumberFormat="0" applyBorder="0" applyAlignment="0" applyProtection="0"/>
    <xf numFmtId="0" fontId="21" fillId="12" borderId="0" applyNumberFormat="0" applyBorder="0" applyAlignment="0" applyProtection="0"/>
    <xf numFmtId="0" fontId="34" fillId="39" borderId="0" applyNumberFormat="0" applyBorder="0" applyAlignment="0" applyProtection="0"/>
    <xf numFmtId="0" fontId="21" fillId="16" borderId="0" applyNumberFormat="0" applyBorder="0" applyAlignment="0" applyProtection="0"/>
    <xf numFmtId="0" fontId="34" fillId="42" borderId="0" applyNumberFormat="0" applyBorder="0" applyAlignment="0" applyProtection="0"/>
    <xf numFmtId="0" fontId="21" fillId="20" borderId="0" applyNumberFormat="0" applyBorder="0" applyAlignment="0" applyProtection="0"/>
    <xf numFmtId="0" fontId="34" fillId="43" borderId="0" applyNumberFormat="0" applyBorder="0" applyAlignment="0" applyProtection="0"/>
    <xf numFmtId="0" fontId="21" fillId="24" borderId="0" applyNumberFormat="0" applyBorder="0" applyAlignment="0" applyProtection="0"/>
    <xf numFmtId="0" fontId="34" fillId="41" borderId="0" applyNumberFormat="0" applyBorder="0" applyAlignment="0" applyProtection="0"/>
    <xf numFmtId="0" fontId="21" fillId="28" borderId="0" applyNumberFormat="0" applyBorder="0" applyAlignment="0" applyProtection="0"/>
    <xf numFmtId="0" fontId="34" fillId="39" borderId="0" applyNumberFormat="0" applyBorder="0" applyAlignment="0" applyProtection="0"/>
    <xf numFmtId="0" fontId="21" fillId="32" borderId="0" applyNumberFormat="0" applyBorder="0" applyAlignment="0" applyProtection="0"/>
    <xf numFmtId="0" fontId="34" fillId="36" borderId="0" applyNumberFormat="0" applyBorder="0" applyAlignment="0" applyProtection="0"/>
    <xf numFmtId="0" fontId="21" fillId="9" borderId="0" applyNumberFormat="0" applyBorder="0" applyAlignment="0" applyProtection="0"/>
    <xf numFmtId="0" fontId="34" fillId="44" borderId="0" applyNumberFormat="0" applyBorder="0" applyAlignment="0" applyProtection="0"/>
    <xf numFmtId="0" fontId="21" fillId="13" borderId="0" applyNumberFormat="0" applyBorder="0" applyAlignment="0" applyProtection="0"/>
    <xf numFmtId="0" fontId="34" fillId="42" borderId="0" applyNumberFormat="0" applyBorder="0" applyAlignment="0" applyProtection="0"/>
    <xf numFmtId="0" fontId="21" fillId="17" borderId="0" applyNumberFormat="0" applyBorder="0" applyAlignment="0" applyProtection="0"/>
    <xf numFmtId="0" fontId="34" fillId="43" borderId="0" applyNumberFormat="0" applyBorder="0" applyAlignment="0" applyProtection="0"/>
    <xf numFmtId="0" fontId="21" fillId="21" borderId="0" applyNumberFormat="0" applyBorder="0" applyAlignment="0" applyProtection="0"/>
    <xf numFmtId="0" fontId="34" fillId="45" borderId="0" applyNumberFormat="0" applyBorder="0" applyAlignment="0" applyProtection="0"/>
    <xf numFmtId="0" fontId="21" fillId="25" borderId="0" applyNumberFormat="0" applyBorder="0" applyAlignment="0" applyProtection="0"/>
    <xf numFmtId="0" fontId="34" fillId="46" borderId="0" applyNumberFormat="0" applyBorder="0" applyAlignment="0" applyProtection="0"/>
    <xf numFmtId="0" fontId="21" fillId="29" borderId="0" applyNumberFormat="0" applyBorder="0" applyAlignment="0" applyProtection="0"/>
    <xf numFmtId="0" fontId="34" fillId="47" borderId="0" applyNumberFormat="0" applyBorder="0" applyAlignment="0" applyProtection="0"/>
    <xf numFmtId="0" fontId="11" fillId="3" borderId="0" applyNumberFormat="0" applyBorder="0" applyAlignment="0" applyProtection="0"/>
    <xf numFmtId="0" fontId="35" fillId="48" borderId="0" applyNumberFormat="0" applyBorder="0" applyAlignment="0" applyProtection="0"/>
    <xf numFmtId="0" fontId="15" fillId="6" borderId="4" applyNumberFormat="0" applyAlignment="0" applyProtection="0"/>
    <xf numFmtId="0" fontId="36" fillId="49" borderId="16" applyNumberFormat="0" applyAlignment="0" applyProtection="0"/>
    <xf numFmtId="0" fontId="36" fillId="49" borderId="16" applyNumberFormat="0" applyAlignment="0" applyProtection="0"/>
    <xf numFmtId="0" fontId="22" fillId="50" borderId="0">
      <protection locked="0"/>
    </xf>
    <xf numFmtId="0" fontId="17" fillId="7" borderId="7" applyNumberFormat="0" applyAlignment="0" applyProtection="0"/>
    <xf numFmtId="0" fontId="37" fillId="51" borderId="17" applyNumberFormat="0" applyAlignment="0" applyProtection="0"/>
    <xf numFmtId="0" fontId="22" fillId="52" borderId="18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52" borderId="0">
      <alignment vertical="center"/>
      <protection locked="0"/>
    </xf>
    <xf numFmtId="0" fontId="10" fillId="2" borderId="0" applyNumberFormat="0" applyBorder="0" applyAlignment="0" applyProtection="0"/>
    <xf numFmtId="0" fontId="40" fillId="39" borderId="0" applyNumberFormat="0" applyBorder="0" applyAlignment="0" applyProtection="0"/>
    <xf numFmtId="0" fontId="7" fillId="0" borderId="1" applyNumberFormat="0" applyFill="0" applyAlignment="0" applyProtection="0"/>
    <xf numFmtId="0" fontId="41" fillId="0" borderId="19" applyNumberFormat="0" applyFill="0" applyAlignment="0" applyProtection="0"/>
    <xf numFmtId="0" fontId="8" fillId="0" borderId="2" applyNumberFormat="0" applyFill="0" applyAlignment="0" applyProtection="0"/>
    <xf numFmtId="0" fontId="42" fillId="0" borderId="20" applyNumberFormat="0" applyFill="0" applyAlignment="0" applyProtection="0"/>
    <xf numFmtId="0" fontId="9" fillId="0" borderId="3" applyNumberFormat="0" applyFill="0" applyAlignment="0" applyProtection="0"/>
    <xf numFmtId="0" fontId="43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4" fillId="40" borderId="16" applyNumberFormat="0" applyAlignment="0" applyProtection="0"/>
    <xf numFmtId="0" fontId="44" fillId="40" borderId="16" applyNumberFormat="0" applyAlignment="0" applyProtection="0"/>
    <xf numFmtId="0" fontId="16" fillId="0" borderId="6" applyNumberFormat="0" applyFill="0" applyAlignment="0" applyProtection="0"/>
    <xf numFmtId="0" fontId="45" fillId="0" borderId="22" applyNumberFormat="0" applyFill="0" applyAlignment="0" applyProtection="0"/>
    <xf numFmtId="0" fontId="12" fillId="4" borderId="0" applyNumberFormat="0" applyBorder="0" applyAlignment="0" applyProtection="0"/>
    <xf numFmtId="0" fontId="46" fillId="40" borderId="0" applyNumberFormat="0" applyBorder="0" applyAlignment="0" applyProtection="0"/>
    <xf numFmtId="0" fontId="47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30" fillId="37" borderId="23" applyNumberFormat="0" applyFont="0" applyAlignment="0" applyProtection="0"/>
    <xf numFmtId="0" fontId="14" fillId="6" borderId="5" applyNumberFormat="0" applyAlignment="0" applyProtection="0"/>
    <xf numFmtId="0" fontId="48" fillId="49" borderId="24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2" borderId="25">
      <alignment vertical="center"/>
      <protection locked="0"/>
    </xf>
    <xf numFmtId="0" fontId="29" fillId="0" borderId="0">
      <alignment horizontal="left"/>
    </xf>
    <xf numFmtId="0" fontId="30" fillId="0" borderId="0">
      <alignment horizontal="left"/>
    </xf>
    <xf numFmtId="0" fontId="30" fillId="0" borderId="0">
      <alignment horizontal="center" vertical="center" wrapText="1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right"/>
    </xf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50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170" fontId="51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76" fontId="60" fillId="0" borderId="10" applyFill="0" applyBorder="0" applyProtection="0">
      <alignment horizontal="right"/>
    </xf>
    <xf numFmtId="0" fontId="61" fillId="0" borderId="0" applyNumberFormat="0" applyFill="0" applyBorder="0" applyProtection="0">
      <alignment horizontal="center" vertical="center" wrapText="1"/>
    </xf>
    <xf numFmtId="1" fontId="62" fillId="0" borderId="0" applyNumberFormat="0" applyFill="0" applyBorder="0" applyProtection="0">
      <alignment horizontal="right" vertical="top"/>
    </xf>
    <xf numFmtId="177" fontId="60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left" vertical="top"/>
    </xf>
    <xf numFmtId="0" fontId="4" fillId="0" borderId="0"/>
    <xf numFmtId="0" fontId="32" fillId="0" borderId="0"/>
    <xf numFmtId="43" fontId="63" fillId="0" borderId="0" applyFont="0" applyFill="0" applyBorder="0" applyAlignment="0" applyProtection="0"/>
    <xf numFmtId="0" fontId="22" fillId="0" borderId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0" fontId="64" fillId="0" borderId="47" applyNumberFormat="0" applyFill="0" applyBorder="0" applyProtection="0">
      <alignment horizontal="centerContinuous" vertical="center" wrapText="1"/>
    </xf>
    <xf numFmtId="0" fontId="65" fillId="0" borderId="48" applyNumberFormat="0" applyFill="0" applyAlignment="0" applyProtection="0"/>
    <xf numFmtId="0" fontId="38" fillId="0" borderId="0"/>
    <xf numFmtId="0" fontId="30" fillId="0" borderId="0">
      <alignment horizontal="left" vertical="center" wrapText="1"/>
    </xf>
    <xf numFmtId="0" fontId="30" fillId="0" borderId="0">
      <alignment horizontal="right"/>
    </xf>
    <xf numFmtId="176" fontId="60" fillId="0" borderId="0" applyFill="0" applyBorder="0" applyProtection="0">
      <alignment horizontal="right"/>
    </xf>
    <xf numFmtId="0" fontId="62" fillId="0" borderId="0" applyNumberFormat="0" applyFill="0" applyBorder="0" applyProtection="0">
      <alignment horizontal="right" vertical="top"/>
    </xf>
    <xf numFmtId="0" fontId="60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14">
    <xf numFmtId="0" fontId="0" fillId="0" borderId="0" xfId="0"/>
    <xf numFmtId="0" fontId="22" fillId="33" borderId="0" xfId="3" applyFont="1" applyFill="1"/>
    <xf numFmtId="0" fontId="24" fillId="33" borderId="0" xfId="3" applyFont="1" applyFill="1"/>
    <xf numFmtId="0" fontId="0" fillId="0" borderId="0" xfId="0" applyFill="1"/>
    <xf numFmtId="0" fontId="0" fillId="34" borderId="0" xfId="0" applyFill="1"/>
    <xf numFmtId="0" fontId="26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31" fillId="34" borderId="0" xfId="0" applyFont="1" applyFill="1"/>
    <xf numFmtId="0" fontId="26" fillId="34" borderId="12" xfId="0" applyFont="1" applyFill="1" applyBorder="1" applyAlignment="1">
      <alignment horizontal="center" wrapText="1"/>
    </xf>
    <xf numFmtId="0" fontId="26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164" fontId="22" fillId="33" borderId="0" xfId="0" applyNumberFormat="1" applyFont="1" applyFill="1"/>
    <xf numFmtId="0" fontId="22" fillId="33" borderId="0" xfId="0" applyFont="1" applyFill="1"/>
    <xf numFmtId="0" fontId="22" fillId="34" borderId="0" xfId="0" applyFont="1" applyFill="1" applyBorder="1" applyAlignment="1">
      <alignment horizontal="center"/>
    </xf>
    <xf numFmtId="164" fontId="22" fillId="33" borderId="0" xfId="0" applyNumberFormat="1" applyFont="1" applyFill="1" applyAlignment="1">
      <alignment horizontal="center"/>
    </xf>
    <xf numFmtId="1" fontId="53" fillId="34" borderId="0" xfId="0" applyNumberFormat="1" applyFont="1" applyFill="1" applyAlignment="1">
      <alignment horizontal="center"/>
    </xf>
    <xf numFmtId="0" fontId="28" fillId="33" borderId="0" xfId="0" applyFont="1" applyFill="1"/>
    <xf numFmtId="164" fontId="24" fillId="34" borderId="0" xfId="0" applyNumberFormat="1" applyFont="1" applyFill="1"/>
    <xf numFmtId="164" fontId="0" fillId="34" borderId="0" xfId="0" applyNumberFormat="1" applyFill="1"/>
    <xf numFmtId="0" fontId="22" fillId="34" borderId="0" xfId="0" applyFont="1" applyFill="1" applyAlignment="1">
      <alignment horizontal="center"/>
    </xf>
    <xf numFmtId="0" fontId="0" fillId="34" borderId="0" xfId="0" applyFill="1" applyBorder="1"/>
    <xf numFmtId="0" fontId="22" fillId="34" borderId="11" xfId="0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0" fontId="29" fillId="33" borderId="0" xfId="0" applyFont="1" applyFill="1"/>
    <xf numFmtId="0" fontId="5" fillId="33" borderId="0" xfId="0" applyFont="1" applyFill="1"/>
    <xf numFmtId="0" fontId="30" fillId="34" borderId="0" xfId="0" applyFont="1" applyFill="1" applyAlignment="1"/>
    <xf numFmtId="0" fontId="30" fillId="33" borderId="0" xfId="0" applyFont="1" applyFill="1" applyAlignment="1">
      <alignment wrapText="1"/>
    </xf>
    <xf numFmtId="0" fontId="0" fillId="33" borderId="0" xfId="0" applyFill="1" applyBorder="1"/>
    <xf numFmtId="0" fontId="26" fillId="34" borderId="12" xfId="0" applyFont="1" applyFill="1" applyBorder="1" applyAlignment="1">
      <alignment horizontal="right" wrapText="1"/>
    </xf>
    <xf numFmtId="0" fontId="21" fillId="34" borderId="0" xfId="0" applyFont="1" applyFill="1"/>
    <xf numFmtId="0" fontId="22" fillId="34" borderId="0" xfId="0" applyFont="1" applyFill="1" applyAlignment="1">
      <alignment horizontal="right"/>
    </xf>
    <xf numFmtId="3" fontId="22" fillId="34" borderId="0" xfId="0" applyNumberFormat="1" applyFont="1" applyFill="1"/>
    <xf numFmtId="3" fontId="0" fillId="34" borderId="0" xfId="0" applyNumberFormat="1" applyFill="1"/>
    <xf numFmtId="3" fontId="21" fillId="34" borderId="0" xfId="0" applyNumberFormat="1" applyFont="1" applyFill="1"/>
    <xf numFmtId="0" fontId="22" fillId="34" borderId="11" xfId="0" applyFont="1" applyFill="1" applyBorder="1" applyAlignment="1">
      <alignment horizontal="right"/>
    </xf>
    <xf numFmtId="3" fontId="22" fillId="34" borderId="11" xfId="0" applyNumberFormat="1" applyFont="1" applyFill="1" applyBorder="1"/>
    <xf numFmtId="3" fontId="22" fillId="0" borderId="11" xfId="0" applyNumberFormat="1" applyFont="1" applyFill="1" applyBorder="1"/>
    <xf numFmtId="3" fontId="0" fillId="34" borderId="11" xfId="0" applyNumberFormat="1" applyFill="1" applyBorder="1"/>
    <xf numFmtId="0" fontId="22" fillId="34" borderId="0" xfId="0" applyFont="1" applyFill="1"/>
    <xf numFmtId="0" fontId="29" fillId="33" borderId="0" xfId="123" applyFont="1" applyFill="1"/>
    <xf numFmtId="0" fontId="22" fillId="33" borderId="0" xfId="123" applyFont="1" applyFill="1"/>
    <xf numFmtId="0" fontId="31" fillId="33" borderId="0" xfId="123" applyFont="1" applyFill="1"/>
    <xf numFmtId="0" fontId="0" fillId="33" borderId="0" xfId="0" applyFill="1"/>
    <xf numFmtId="0" fontId="26" fillId="34" borderId="3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right" vertical="center" wrapText="1"/>
    </xf>
    <xf numFmtId="0" fontId="20" fillId="34" borderId="12" xfId="0" applyFont="1" applyFill="1" applyBorder="1" applyAlignment="1">
      <alignment horizontal="center" vertical="center"/>
    </xf>
    <xf numFmtId="0" fontId="22" fillId="33" borderId="2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4" borderId="0" xfId="0" applyNumberForma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22" fillId="33" borderId="11" xfId="0" applyNumberFormat="1" applyFont="1" applyFill="1" applyBorder="1" applyAlignment="1">
      <alignment horizontal="center"/>
    </xf>
    <xf numFmtId="0" fontId="29" fillId="34" borderId="0" xfId="0" applyFont="1" applyFill="1"/>
    <xf numFmtId="0" fontId="30" fillId="34" borderId="0" xfId="0" applyFont="1" applyFill="1" applyAlignment="1">
      <alignment horizontal="left"/>
    </xf>
    <xf numFmtId="0" fontId="31" fillId="33" borderId="0" xfId="0" applyFont="1" applyFill="1"/>
    <xf numFmtId="0" fontId="54" fillId="33" borderId="0" xfId="0" applyFont="1" applyFill="1" applyAlignment="1"/>
    <xf numFmtId="0" fontId="21" fillId="33" borderId="0" xfId="0" applyFont="1" applyFill="1"/>
    <xf numFmtId="0" fontId="20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2" fillId="33" borderId="0" xfId="0" applyFont="1" applyFill="1" applyAlignment="1"/>
    <xf numFmtId="0" fontId="20" fillId="33" borderId="15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1" fontId="26" fillId="33" borderId="32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2" fillId="33" borderId="30" xfId="0" applyFont="1" applyFill="1" applyBorder="1" applyAlignment="1">
      <alignment horizontal="center" vertical="center"/>
    </xf>
    <xf numFmtId="1" fontId="21" fillId="33" borderId="0" xfId="0" applyNumberFormat="1" applyFont="1" applyFill="1" applyBorder="1" applyAlignment="1">
      <alignment horizontal="center"/>
    </xf>
    <xf numFmtId="1" fontId="22" fillId="33" borderId="0" xfId="0" applyNumberFormat="1" applyFont="1" applyFill="1"/>
    <xf numFmtId="171" fontId="22" fillId="33" borderId="0" xfId="0" applyNumberFormat="1" applyFont="1" applyFill="1"/>
    <xf numFmtId="0" fontId="22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22" fillId="33" borderId="0" xfId="0" applyNumberFormat="1" applyFont="1" applyFill="1" applyAlignment="1">
      <alignment horizontal="center"/>
    </xf>
    <xf numFmtId="1" fontId="21" fillId="33" borderId="0" xfId="0" applyNumberFormat="1" applyFont="1" applyFill="1" applyBorder="1"/>
    <xf numFmtId="0" fontId="24" fillId="33" borderId="0" xfId="123" applyFont="1" applyFill="1" applyBorder="1"/>
    <xf numFmtId="0" fontId="26" fillId="33" borderId="0" xfId="123" applyFont="1" applyFill="1" applyBorder="1"/>
    <xf numFmtId="0" fontId="26" fillId="33" borderId="0" xfId="123" applyFont="1" applyFill="1" applyBorder="1" applyAlignment="1">
      <alignment horizontal="centerContinuous"/>
    </xf>
    <xf numFmtId="0" fontId="22" fillId="33" borderId="0" xfId="123" applyFont="1" applyFill="1" applyBorder="1"/>
    <xf numFmtId="3" fontId="22" fillId="33" borderId="0" xfId="123" applyNumberFormat="1" applyFont="1" applyFill="1" applyBorder="1"/>
    <xf numFmtId="0" fontId="26" fillId="33" borderId="12" xfId="123" applyFont="1" applyFill="1" applyBorder="1" applyAlignment="1">
      <alignment horizontal="center" vertical="center" wrapText="1"/>
    </xf>
    <xf numFmtId="0" fontId="26" fillId="33" borderId="0" xfId="123" applyFont="1" applyFill="1" applyBorder="1" applyAlignment="1">
      <alignment vertical="center"/>
    </xf>
    <xf numFmtId="0" fontId="22" fillId="33" borderId="0" xfId="123" applyFont="1" applyFill="1" applyBorder="1" applyAlignment="1">
      <alignment horizontal="center"/>
    </xf>
    <xf numFmtId="172" fontId="22" fillId="33" borderId="0" xfId="123" applyNumberFormat="1" applyFont="1" applyFill="1" applyBorder="1" applyAlignment="1">
      <alignment horizontal="center"/>
    </xf>
    <xf numFmtId="3" fontId="22" fillId="33" borderId="0" xfId="123" applyNumberFormat="1" applyFont="1" applyFill="1" applyBorder="1" applyAlignment="1">
      <alignment horizontal="center"/>
    </xf>
    <xf numFmtId="3" fontId="22" fillId="33" borderId="0" xfId="123" applyNumberFormat="1" applyFont="1" applyFill="1" applyBorder="1" applyAlignment="1">
      <alignment horizontal="right"/>
    </xf>
    <xf numFmtId="0" fontId="22" fillId="33" borderId="0" xfId="123" applyFont="1" applyFill="1" applyBorder="1" applyAlignment="1">
      <alignment vertical="center"/>
    </xf>
    <xf numFmtId="3" fontId="22" fillId="33" borderId="0" xfId="123" applyNumberFormat="1" applyFont="1" applyFill="1" applyBorder="1" applyAlignment="1">
      <alignment vertical="center"/>
    </xf>
    <xf numFmtId="0" fontId="22" fillId="33" borderId="11" xfId="123" applyFont="1" applyFill="1" applyBorder="1" applyAlignment="1">
      <alignment horizontal="center"/>
    </xf>
    <xf numFmtId="172" fontId="22" fillId="33" borderId="11" xfId="123" applyNumberFormat="1" applyFont="1" applyFill="1" applyBorder="1" applyAlignment="1">
      <alignment horizontal="center"/>
    </xf>
    <xf numFmtId="3" fontId="22" fillId="33" borderId="11" xfId="123" applyNumberFormat="1" applyFont="1" applyFill="1" applyBorder="1" applyAlignment="1">
      <alignment horizontal="center"/>
    </xf>
    <xf numFmtId="0" fontId="29" fillId="33" borderId="0" xfId="123" applyFont="1" applyFill="1" applyBorder="1"/>
    <xf numFmtId="0" fontId="30" fillId="33" borderId="0" xfId="123" applyFont="1" applyFill="1" applyAlignment="1">
      <alignment wrapText="1"/>
    </xf>
    <xf numFmtId="0" fontId="0" fillId="33" borderId="0" xfId="0" applyFont="1" applyFill="1"/>
    <xf numFmtId="170" fontId="55" fillId="33" borderId="0" xfId="190" applyFont="1" applyFill="1" applyAlignment="1" applyProtection="1">
      <alignment horizontal="left"/>
      <protection locked="0"/>
    </xf>
    <xf numFmtId="2" fontId="55" fillId="33" borderId="0" xfId="190" applyNumberFormat="1" applyFont="1" applyFill="1" applyAlignment="1" applyProtection="1">
      <alignment horizontal="right"/>
      <protection locked="0"/>
    </xf>
    <xf numFmtId="170" fontId="56" fillId="33" borderId="0" xfId="190" applyFont="1" applyFill="1" applyAlignment="1" applyProtection="1">
      <alignment horizontal="left"/>
      <protection locked="0"/>
    </xf>
    <xf numFmtId="0" fontId="20" fillId="33" borderId="12" xfId="0" applyFont="1" applyFill="1" applyBorder="1"/>
    <xf numFmtId="0" fontId="20" fillId="33" borderId="12" xfId="0" applyFont="1" applyFill="1" applyBorder="1" applyAlignment="1">
      <alignment wrapText="1"/>
    </xf>
    <xf numFmtId="0" fontId="0" fillId="33" borderId="10" xfId="0" applyFill="1" applyBorder="1"/>
    <xf numFmtId="2" fontId="0" fillId="33" borderId="10" xfId="0" applyNumberFormat="1" applyFill="1" applyBorder="1"/>
    <xf numFmtId="2" fontId="0" fillId="33" borderId="0" xfId="0" applyNumberFormat="1" applyFill="1" applyBorder="1"/>
    <xf numFmtId="0" fontId="0" fillId="33" borderId="11" xfId="0" applyFill="1" applyBorder="1"/>
    <xf numFmtId="2" fontId="0" fillId="33" borderId="11" xfId="0" applyNumberFormat="1" applyFill="1" applyBorder="1"/>
    <xf numFmtId="0" fontId="20" fillId="33" borderId="12" xfId="0" applyFont="1" applyFill="1" applyBorder="1" applyAlignment="1">
      <alignment horizontal="center" wrapText="1"/>
    </xf>
    <xf numFmtId="0" fontId="0" fillId="33" borderId="0" xfId="0" applyFont="1" applyFill="1" applyBorder="1"/>
    <xf numFmtId="0" fontId="26" fillId="33" borderId="12" xfId="0" applyFont="1" applyFill="1" applyBorder="1" applyAlignment="1">
      <alignment horizontal="center"/>
    </xf>
    <xf numFmtId="1" fontId="22" fillId="33" borderId="0" xfId="172" applyNumberFormat="1" applyFont="1" applyFill="1" applyAlignment="1">
      <alignment horizontal="center"/>
    </xf>
    <xf numFmtId="0" fontId="58" fillId="33" borderId="11" xfId="0" applyFont="1" applyFill="1" applyBorder="1" applyAlignment="1">
      <alignment wrapText="1"/>
    </xf>
    <xf numFmtId="3" fontId="0" fillId="33" borderId="0" xfId="0" applyNumberFormat="1" applyFont="1" applyFill="1" applyAlignment="1">
      <alignment horizontal="center"/>
    </xf>
    <xf numFmtId="167" fontId="0" fillId="33" borderId="0" xfId="0" applyNumberFormat="1" applyFont="1" applyFill="1" applyAlignment="1">
      <alignment horizontal="center"/>
    </xf>
    <xf numFmtId="3" fontId="22" fillId="33" borderId="34" xfId="0" applyNumberFormat="1" applyFont="1" applyFill="1" applyBorder="1" applyAlignment="1">
      <alignment horizontal="center"/>
    </xf>
    <xf numFmtId="3" fontId="0" fillId="33" borderId="34" xfId="0" applyNumberFormat="1" applyFill="1" applyBorder="1" applyAlignment="1">
      <alignment horizontal="center"/>
    </xf>
    <xf numFmtId="3" fontId="0" fillId="34" borderId="34" xfId="0" applyNumberFormat="1" applyFill="1" applyBorder="1" applyAlignment="1">
      <alignment horizontal="center"/>
    </xf>
    <xf numFmtId="3" fontId="31" fillId="33" borderId="0" xfId="0" applyNumberFormat="1" applyFont="1" applyFill="1"/>
    <xf numFmtId="0" fontId="23" fillId="34" borderId="0" xfId="0" applyFont="1" applyFill="1" applyAlignment="1">
      <alignment horizontal="left"/>
    </xf>
    <xf numFmtId="3" fontId="0" fillId="33" borderId="0" xfId="0" applyNumberFormat="1" applyFill="1" applyAlignment="1">
      <alignment horizontal="center"/>
    </xf>
    <xf numFmtId="0" fontId="23" fillId="33" borderId="0" xfId="0" applyFont="1" applyFill="1" applyAlignment="1"/>
    <xf numFmtId="0" fontId="25" fillId="34" borderId="0" xfId="2" applyFont="1" applyFill="1" applyAlignment="1" applyProtection="1"/>
    <xf numFmtId="0" fontId="24" fillId="34" borderId="0" xfId="0" applyFont="1" applyFill="1"/>
    <xf numFmtId="0" fontId="24" fillId="34" borderId="0" xfId="0" applyFont="1" applyFill="1" applyBorder="1"/>
    <xf numFmtId="0" fontId="23" fillId="34" borderId="27" xfId="0" applyFont="1" applyFill="1" applyBorder="1" applyAlignment="1">
      <alignment wrapText="1"/>
    </xf>
    <xf numFmtId="0" fontId="23" fillId="34" borderId="30" xfId="0" applyFont="1" applyFill="1" applyBorder="1" applyAlignment="1">
      <alignment wrapText="1"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7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right" vertical="center" wrapText="1"/>
    </xf>
    <xf numFmtId="2" fontId="26" fillId="34" borderId="40" xfId="0" applyNumberFormat="1" applyFont="1" applyFill="1" applyBorder="1" applyAlignment="1">
      <alignment horizontal="right" vertical="center" wrapText="1"/>
    </xf>
    <xf numFmtId="164" fontId="26" fillId="34" borderId="41" xfId="0" applyNumberFormat="1" applyFont="1" applyFill="1" applyBorder="1" applyAlignment="1">
      <alignment horizontal="right" vertical="center" wrapText="1"/>
    </xf>
    <xf numFmtId="0" fontId="26" fillId="34" borderId="11" xfId="0" applyFont="1" applyFill="1" applyBorder="1" applyAlignment="1">
      <alignment horizontal="right" vertical="center" wrapText="1"/>
    </xf>
    <xf numFmtId="0" fontId="26" fillId="34" borderId="13" xfId="0" applyFont="1" applyFill="1" applyBorder="1" applyAlignment="1">
      <alignment horizontal="right" vertical="center" wrapText="1"/>
    </xf>
    <xf numFmtId="164" fontId="26" fillId="34" borderId="40" xfId="0" applyNumberFormat="1" applyFont="1" applyFill="1" applyBorder="1" applyAlignment="1">
      <alignment horizontal="right" vertical="center" wrapText="1"/>
    </xf>
    <xf numFmtId="3" fontId="26" fillId="34" borderId="41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Alignment="1">
      <alignment vertical="center"/>
    </xf>
    <xf numFmtId="0" fontId="22" fillId="34" borderId="30" xfId="0" applyFont="1" applyFill="1" applyBorder="1" applyAlignment="1">
      <alignment horizontal="right" vertical="center" wrapText="1"/>
    </xf>
    <xf numFmtId="3" fontId="22" fillId="34" borderId="42" xfId="0" applyNumberFormat="1" applyFont="1" applyFill="1" applyBorder="1" applyAlignment="1">
      <alignment horizontal="right" vertical="center" wrapText="1"/>
    </xf>
    <xf numFmtId="3" fontId="22" fillId="34" borderId="43" xfId="0" applyNumberFormat="1" applyFont="1" applyFill="1" applyBorder="1" applyAlignment="1">
      <alignment horizontal="right" vertical="center" wrapText="1"/>
    </xf>
    <xf numFmtId="3" fontId="22" fillId="34" borderId="0" xfId="0" applyNumberFormat="1" applyFont="1" applyFill="1" applyBorder="1" applyAlignment="1">
      <alignment horizontal="right" vertical="center" wrapText="1"/>
    </xf>
    <xf numFmtId="165" fontId="22" fillId="34" borderId="35" xfId="0" applyNumberFormat="1" applyFont="1" applyFill="1" applyBorder="1" applyAlignment="1">
      <alignment horizontal="right" vertical="center" wrapText="1"/>
    </xf>
    <xf numFmtId="3" fontId="22" fillId="34" borderId="44" xfId="0" applyNumberFormat="1" applyFont="1" applyFill="1" applyBorder="1" applyAlignment="1">
      <alignment horizontal="right" vertical="center" wrapText="1"/>
    </xf>
    <xf numFmtId="0" fontId="26" fillId="34" borderId="0" xfId="0" applyFont="1" applyFill="1" applyBorder="1" applyAlignment="1">
      <alignment horizontal="justify" vertical="center" wrapText="1"/>
    </xf>
    <xf numFmtId="0" fontId="26" fillId="34" borderId="18" xfId="0" applyFont="1" applyFill="1" applyBorder="1" applyAlignment="1">
      <alignment horizontal="justify" vertical="center" wrapText="1"/>
    </xf>
    <xf numFmtId="0" fontId="26" fillId="34" borderId="30" xfId="0" applyFont="1" applyFill="1" applyBorder="1" applyAlignment="1">
      <alignment horizontal="right" vertical="center" wrapText="1"/>
    </xf>
    <xf numFmtId="3" fontId="26" fillId="34" borderId="42" xfId="0" applyNumberFormat="1" applyFont="1" applyFill="1" applyBorder="1" applyAlignment="1">
      <alignment horizontal="right" vertical="center" wrapText="1"/>
    </xf>
    <xf numFmtId="3" fontId="26" fillId="34" borderId="43" xfId="0" applyNumberFormat="1" applyFont="1" applyFill="1" applyBorder="1" applyAlignment="1">
      <alignment horizontal="right" vertical="center" wrapText="1"/>
    </xf>
    <xf numFmtId="3" fontId="26" fillId="34" borderId="0" xfId="0" applyNumberFormat="1" applyFont="1" applyFill="1" applyBorder="1" applyAlignment="1">
      <alignment horizontal="right" vertical="center" wrapText="1"/>
    </xf>
    <xf numFmtId="165" fontId="26" fillId="34" borderId="14" xfId="0" applyNumberFormat="1" applyFont="1" applyFill="1" applyBorder="1" applyAlignment="1">
      <alignment horizontal="right" vertical="center" wrapText="1"/>
    </xf>
    <xf numFmtId="3" fontId="26" fillId="34" borderId="44" xfId="0" applyNumberFormat="1" applyFont="1" applyFill="1" applyBorder="1" applyAlignment="1">
      <alignment horizontal="right" vertical="center" wrapText="1"/>
    </xf>
    <xf numFmtId="165" fontId="22" fillId="34" borderId="14" xfId="0" applyNumberFormat="1" applyFont="1" applyFill="1" applyBorder="1" applyAlignment="1">
      <alignment horizontal="right" vertical="center" wrapText="1"/>
    </xf>
    <xf numFmtId="0" fontId="22" fillId="34" borderId="15" xfId="0" applyFont="1" applyFill="1" applyBorder="1" applyAlignment="1">
      <alignment horizontal="right" vertical="center" wrapText="1"/>
    </xf>
    <xf numFmtId="3" fontId="22" fillId="34" borderId="40" xfId="0" applyNumberFormat="1" applyFont="1" applyFill="1" applyBorder="1" applyAlignment="1">
      <alignment horizontal="right" vertical="center" wrapText="1"/>
    </xf>
    <xf numFmtId="3" fontId="22" fillId="34" borderId="41" xfId="0" applyNumberFormat="1" applyFont="1" applyFill="1" applyBorder="1" applyAlignment="1">
      <alignment horizontal="right" vertical="center" wrapText="1"/>
    </xf>
    <xf numFmtId="3" fontId="22" fillId="34" borderId="45" xfId="0" applyNumberFormat="1" applyFont="1" applyFill="1" applyBorder="1" applyAlignment="1">
      <alignment horizontal="right" vertical="center" wrapText="1"/>
    </xf>
    <xf numFmtId="165" fontId="22" fillId="34" borderId="13" xfId="0" applyNumberFormat="1" applyFont="1" applyFill="1" applyBorder="1" applyAlignment="1">
      <alignment horizontal="right" vertical="center" wrapText="1"/>
    </xf>
    <xf numFmtId="3" fontId="22" fillId="34" borderId="46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/>
    <xf numFmtId="0" fontId="30" fillId="34" borderId="0" xfId="0" applyFont="1" applyFill="1"/>
    <xf numFmtId="165" fontId="22" fillId="34" borderId="0" xfId="0" applyNumberFormat="1" applyFont="1" applyFill="1"/>
    <xf numFmtId="0" fontId="54" fillId="33" borderId="0" xfId="0" applyFont="1" applyFill="1" applyAlignment="1">
      <alignment vertical="center"/>
    </xf>
    <xf numFmtId="0" fontId="20" fillId="33" borderId="33" xfId="0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/>
    </xf>
    <xf numFmtId="0" fontId="30" fillId="34" borderId="0" xfId="0" applyNumberFormat="1" applyFont="1" applyFill="1" applyBorder="1" applyAlignment="1">
      <alignment wrapText="1"/>
    </xf>
    <xf numFmtId="0" fontId="30" fillId="34" borderId="0" xfId="0" applyFont="1" applyFill="1" applyAlignment="1">
      <alignment wrapText="1"/>
    </xf>
    <xf numFmtId="0" fontId="23" fillId="34" borderId="0" xfId="0" applyFont="1" applyFill="1" applyAlignment="1">
      <alignment wrapText="1"/>
    </xf>
    <xf numFmtId="0" fontId="23" fillId="34" borderId="0" xfId="0" applyFont="1" applyFill="1" applyAlignment="1"/>
    <xf numFmtId="170" fontId="66" fillId="33" borderId="0" xfId="190" applyFont="1" applyFill="1" applyAlignment="1" applyProtection="1">
      <alignment horizontal="left"/>
      <protection locked="0"/>
    </xf>
    <xf numFmtId="2" fontId="67" fillId="33" borderId="0" xfId="190" applyNumberFormat="1" applyFont="1" applyFill="1" applyAlignment="1" applyProtection="1">
      <alignment horizontal="right"/>
      <protection locked="0"/>
    </xf>
    <xf numFmtId="170" fontId="67" fillId="33" borderId="0" xfId="190" applyFont="1" applyFill="1" applyAlignment="1" applyProtection="1">
      <alignment horizontal="right"/>
      <protection locked="0"/>
    </xf>
    <xf numFmtId="170" fontId="67" fillId="33" borderId="0" xfId="190" applyFont="1" applyFill="1" applyAlignment="1" applyProtection="1">
      <alignment horizontal="left"/>
      <protection locked="0"/>
    </xf>
    <xf numFmtId="170" fontId="66" fillId="33" borderId="0" xfId="190" applyFont="1" applyFill="1" applyAlignment="1" applyProtection="1">
      <alignment horizontal="left" vertical="center"/>
      <protection locked="0"/>
    </xf>
    <xf numFmtId="2" fontId="66" fillId="33" borderId="0" xfId="190" applyNumberFormat="1" applyFont="1" applyFill="1" applyAlignment="1" applyProtection="1">
      <alignment horizontal="right"/>
      <protection locked="0"/>
    </xf>
    <xf numFmtId="0" fontId="20" fillId="33" borderId="12" xfId="0" applyFont="1" applyFill="1" applyBorder="1" applyAlignment="1">
      <alignment horizontal="center"/>
    </xf>
    <xf numFmtId="170" fontId="56" fillId="33" borderId="12" xfId="190" applyFont="1" applyFill="1" applyBorder="1" applyAlignment="1" applyProtection="1">
      <alignment horizontal="left"/>
      <protection locked="0"/>
    </xf>
    <xf numFmtId="0" fontId="23" fillId="33" borderId="0" xfId="217" applyFont="1" applyFill="1" applyAlignment="1">
      <alignment wrapText="1"/>
    </xf>
    <xf numFmtId="0" fontId="24" fillId="33" borderId="0" xfId="217" applyFont="1" applyFill="1"/>
    <xf numFmtId="2" fontId="56" fillId="33" borderId="0" xfId="217" applyNumberFormat="1" applyFont="1" applyFill="1" applyAlignment="1"/>
    <xf numFmtId="2" fontId="56" fillId="33" borderId="0" xfId="217" applyNumberFormat="1" applyFont="1" applyFill="1" applyAlignment="1">
      <alignment horizontal="right"/>
    </xf>
    <xf numFmtId="0" fontId="2" fillId="33" borderId="0" xfId="217" applyFill="1"/>
    <xf numFmtId="0" fontId="21" fillId="33" borderId="0" xfId="217" applyFont="1" applyFill="1"/>
    <xf numFmtId="1" fontId="56" fillId="33" borderId="0" xfId="218" applyNumberFormat="1" applyFont="1" applyFill="1" applyAlignment="1"/>
    <xf numFmtId="1" fontId="56" fillId="33" borderId="0" xfId="218" applyNumberFormat="1" applyFont="1" applyFill="1"/>
    <xf numFmtId="2" fontId="66" fillId="33" borderId="0" xfId="218" applyNumberFormat="1" applyFont="1" applyFill="1"/>
    <xf numFmtId="0" fontId="2" fillId="33" borderId="0" xfId="217" applyFont="1" applyFill="1"/>
    <xf numFmtId="0" fontId="2" fillId="33" borderId="0" xfId="217" applyFont="1" applyFill="1" applyAlignment="1"/>
    <xf numFmtId="2" fontId="66" fillId="33" borderId="0" xfId="217" applyNumberFormat="1" applyFont="1" applyFill="1" applyAlignment="1"/>
    <xf numFmtId="2" fontId="66" fillId="33" borderId="0" xfId="217" applyNumberFormat="1" applyFont="1" applyFill="1"/>
    <xf numFmtId="173" fontId="66" fillId="33" borderId="0" xfId="219" applyNumberFormat="1" applyFont="1" applyFill="1" applyAlignment="1"/>
    <xf numFmtId="173" fontId="66" fillId="33" borderId="0" xfId="219" applyNumberFormat="1" applyFont="1" applyFill="1"/>
    <xf numFmtId="0" fontId="66" fillId="33" borderId="0" xfId="217" applyFont="1" applyFill="1"/>
    <xf numFmtId="2" fontId="66" fillId="33" borderId="0" xfId="217" applyNumberFormat="1" applyFont="1" applyFill="1" applyAlignment="1">
      <alignment horizontal="right"/>
    </xf>
    <xf numFmtId="1" fontId="66" fillId="33" borderId="0" xfId="220" applyNumberFormat="1" applyFont="1" applyFill="1" applyAlignment="1"/>
    <xf numFmtId="0" fontId="21" fillId="33" borderId="0" xfId="221" applyFont="1" applyFill="1"/>
    <xf numFmtId="0" fontId="2" fillId="33" borderId="0" xfId="221" applyFill="1"/>
    <xf numFmtId="0" fontId="56" fillId="33" borderId="0" xfId="221" applyFont="1" applyFill="1"/>
    <xf numFmtId="2" fontId="56" fillId="33" borderId="0" xfId="221" applyNumberFormat="1" applyFont="1" applyFill="1" applyAlignment="1"/>
    <xf numFmtId="164" fontId="56" fillId="33" borderId="0" xfId="221" applyNumberFormat="1" applyFont="1" applyFill="1" applyAlignment="1"/>
    <xf numFmtId="174" fontId="2" fillId="33" borderId="0" xfId="217" applyNumberFormat="1" applyFont="1" applyFill="1"/>
    <xf numFmtId="169" fontId="2" fillId="33" borderId="0" xfId="217" applyNumberFormat="1" applyFont="1" applyFill="1" applyAlignment="1"/>
    <xf numFmtId="168" fontId="2" fillId="33" borderId="0" xfId="217" applyNumberFormat="1" applyFont="1" applyFill="1" applyAlignment="1"/>
    <xf numFmtId="166" fontId="2" fillId="33" borderId="0" xfId="217" applyNumberFormat="1" applyFont="1" applyFill="1" applyAlignment="1"/>
    <xf numFmtId="174" fontId="2" fillId="33" borderId="0" xfId="217" applyNumberFormat="1" applyFont="1" applyFill="1" applyBorder="1"/>
    <xf numFmtId="169" fontId="2" fillId="33" borderId="0" xfId="217" applyNumberFormat="1" applyFont="1" applyFill="1" applyBorder="1" applyAlignment="1"/>
    <xf numFmtId="166" fontId="2" fillId="33" borderId="0" xfId="217" applyNumberFormat="1" applyFont="1" applyFill="1" applyBorder="1" applyAlignment="1"/>
    <xf numFmtId="174" fontId="2" fillId="33" borderId="0" xfId="217" applyNumberFormat="1" applyFont="1" applyFill="1" applyBorder="1" applyAlignment="1">
      <alignment horizontal="right"/>
    </xf>
    <xf numFmtId="175" fontId="2" fillId="33" borderId="0" xfId="217" applyNumberFormat="1" applyFont="1" applyFill="1" applyBorder="1" applyAlignment="1"/>
    <xf numFmtId="1" fontId="56" fillId="33" borderId="12" xfId="218" applyNumberFormat="1" applyFont="1" applyFill="1" applyBorder="1" applyAlignment="1"/>
    <xf numFmtId="0" fontId="22" fillId="33" borderId="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/>
    </xf>
    <xf numFmtId="1" fontId="22" fillId="33" borderId="18" xfId="172" applyNumberFormat="1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1" fontId="22" fillId="33" borderId="29" xfId="172" applyNumberFormat="1" applyFont="1" applyFill="1" applyBorder="1" applyAlignment="1">
      <alignment horizontal="center"/>
    </xf>
    <xf numFmtId="1" fontId="22" fillId="33" borderId="11" xfId="172" applyNumberFormat="1" applyFont="1" applyFill="1" applyBorder="1" applyAlignment="1">
      <alignment horizontal="center"/>
    </xf>
    <xf numFmtId="0" fontId="30" fillId="33" borderId="0" xfId="0" applyFont="1" applyFill="1" applyAlignment="1"/>
    <xf numFmtId="0" fontId="56" fillId="33" borderId="12" xfId="217" applyFont="1" applyFill="1" applyBorder="1" applyAlignment="1">
      <alignment vertical="center"/>
    </xf>
    <xf numFmtId="2" fontId="55" fillId="33" borderId="12" xfId="190" applyNumberFormat="1" applyFont="1" applyFill="1" applyBorder="1" applyAlignment="1" applyProtection="1">
      <alignment horizontal="right" vertical="center"/>
      <protection locked="0"/>
    </xf>
    <xf numFmtId="2" fontId="55" fillId="33" borderId="12" xfId="190" applyNumberFormat="1" applyFont="1" applyFill="1" applyBorder="1" applyAlignment="1" applyProtection="1">
      <alignment horizontal="right" vertical="center" wrapText="1"/>
      <protection locked="0"/>
    </xf>
    <xf numFmtId="2" fontId="55" fillId="33" borderId="0" xfId="190" applyNumberFormat="1" applyFont="1" applyFill="1" applyAlignment="1" applyProtection="1">
      <alignment horizontal="right" vertical="center"/>
      <protection locked="0"/>
    </xf>
    <xf numFmtId="2" fontId="67" fillId="33" borderId="0" xfId="190" applyNumberFormat="1" applyFont="1" applyFill="1" applyAlignment="1" applyProtection="1">
      <alignment horizontal="right" vertical="center"/>
      <protection locked="0"/>
    </xf>
    <xf numFmtId="0" fontId="21" fillId="33" borderId="0" xfId="217" applyFont="1" applyFill="1" applyAlignment="1">
      <alignment vertical="center"/>
    </xf>
    <xf numFmtId="174" fontId="21" fillId="33" borderId="0" xfId="217" applyNumberFormat="1" applyFont="1" applyFill="1" applyAlignment="1">
      <alignment vertical="center"/>
    </xf>
    <xf numFmtId="0" fontId="2" fillId="33" borderId="0" xfId="217" applyFill="1" applyAlignment="1">
      <alignment vertical="center"/>
    </xf>
    <xf numFmtId="0" fontId="20" fillId="34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readingOrder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vertical="center" wrapText="1"/>
    </xf>
    <xf numFmtId="0" fontId="23" fillId="34" borderId="0" xfId="0" applyFont="1" applyFill="1" applyAlignment="1">
      <alignment horizontal="left" wrapText="1"/>
    </xf>
    <xf numFmtId="171" fontId="5" fillId="33" borderId="27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171" fontId="5" fillId="33" borderId="30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171" fontId="5" fillId="33" borderId="15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0" fontId="30" fillId="33" borderId="0" xfId="123" applyFont="1" applyFill="1" applyAlignment="1">
      <alignment wrapText="1"/>
    </xf>
    <xf numFmtId="0" fontId="54" fillId="33" borderId="0" xfId="0" applyFont="1" applyFill="1" applyAlignment="1">
      <alignment vertical="center" wrapText="1"/>
    </xf>
    <xf numFmtId="0" fontId="1" fillId="33" borderId="0" xfId="3" applyFont="1" applyFill="1"/>
    <xf numFmtId="0" fontId="1" fillId="33" borderId="0" xfId="3" applyFont="1" applyFill="1" applyAlignment="1">
      <alignment horizontal="left"/>
    </xf>
    <xf numFmtId="0" fontId="25" fillId="33" borderId="0" xfId="2" applyFill="1" applyAlignment="1" applyProtection="1">
      <alignment horizontal="left"/>
    </xf>
    <xf numFmtId="3" fontId="0" fillId="33" borderId="12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22" fillId="33" borderId="11" xfId="123" applyFont="1" applyFill="1" applyBorder="1"/>
    <xf numFmtId="3" fontId="0" fillId="33" borderId="11" xfId="0" applyNumberFormat="1" applyFont="1" applyFill="1" applyBorder="1" applyAlignment="1">
      <alignment horizontal="center"/>
    </xf>
    <xf numFmtId="167" fontId="0" fillId="33" borderId="11" xfId="0" applyNumberFormat="1" applyFont="1" applyFill="1" applyBorder="1" applyAlignment="1">
      <alignment horizontal="center"/>
    </xf>
    <xf numFmtId="175" fontId="2" fillId="33" borderId="0" xfId="222" applyNumberFormat="1" applyFont="1" applyFill="1" applyBorder="1" applyAlignment="1">
      <alignment horizontal="right"/>
    </xf>
    <xf numFmtId="166" fontId="2" fillId="33" borderId="0" xfId="222" applyNumberFormat="1" applyFont="1" applyFill="1" applyBorder="1" applyAlignment="1">
      <alignment horizontal="right"/>
    </xf>
    <xf numFmtId="0" fontId="2" fillId="33" borderId="0" xfId="217" applyFont="1" applyFill="1" applyBorder="1" applyAlignment="1"/>
    <xf numFmtId="0" fontId="2" fillId="33" borderId="0" xfId="217" applyFont="1" applyFill="1" applyBorder="1"/>
    <xf numFmtId="0" fontId="29" fillId="33" borderId="0" xfId="217" applyFont="1" applyFill="1" applyBorder="1"/>
    <xf numFmtId="0" fontId="2" fillId="33" borderId="0" xfId="217" applyFont="1" applyFill="1" applyBorder="1" applyAlignment="1">
      <alignment horizontal="right"/>
    </xf>
    <xf numFmtId="0" fontId="23" fillId="33" borderId="0" xfId="3" applyFont="1" applyFill="1"/>
    <xf numFmtId="0" fontId="26" fillId="33" borderId="0" xfId="3" applyFont="1" applyFill="1" applyAlignment="1">
      <alignment horizontal="left"/>
    </xf>
    <xf numFmtId="0" fontId="30" fillId="33" borderId="0" xfId="3" applyFont="1" applyFill="1"/>
    <xf numFmtId="0" fontId="25" fillId="33" borderId="0" xfId="109" applyFont="1" applyFill="1" applyBorder="1" applyAlignment="1" applyProtection="1">
      <alignment horizontal="left"/>
    </xf>
    <xf numFmtId="0" fontId="30" fillId="0" borderId="0" xfId="0" applyFont="1" applyAlignment="1">
      <alignment horizontal="left"/>
    </xf>
    <xf numFmtId="0" fontId="25" fillId="34" borderId="0" xfId="2" applyFill="1" applyAlignment="1" applyProtection="1">
      <alignment horizontal="center"/>
    </xf>
    <xf numFmtId="0" fontId="30" fillId="33" borderId="0" xfId="0" applyFont="1" applyFill="1" applyAlignment="1"/>
    <xf numFmtId="0" fontId="30" fillId="33" borderId="0" xfId="0" applyFont="1" applyFill="1" applyAlignment="1">
      <alignment wrapText="1"/>
    </xf>
    <xf numFmtId="0" fontId="23" fillId="33" borderId="0" xfId="5" applyFont="1" applyFill="1" applyBorder="1" applyAlignment="1">
      <alignment horizontal="left"/>
    </xf>
    <xf numFmtId="0" fontId="23" fillId="34" borderId="0" xfId="0" applyFont="1" applyFill="1" applyAlignment="1">
      <alignment horizontal="left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0" fontId="23" fillId="34" borderId="0" xfId="0" applyFont="1" applyFill="1" applyAlignment="1">
      <alignment horizontal="left" wrapText="1"/>
    </xf>
    <xf numFmtId="0" fontId="25" fillId="33" borderId="0" xfId="109" applyFill="1" applyAlignment="1" applyProtection="1">
      <alignment horizontal="left" wrapText="1"/>
    </xf>
    <xf numFmtId="0" fontId="30" fillId="33" borderId="0" xfId="123" applyFont="1" applyFill="1" applyAlignment="1">
      <alignment wrapText="1"/>
    </xf>
    <xf numFmtId="0" fontId="30" fillId="33" borderId="0" xfId="123" applyFont="1" applyFill="1" applyAlignment="1">
      <alignment horizontal="left"/>
    </xf>
    <xf numFmtId="0" fontId="30" fillId="33" borderId="0" xfId="123" applyFont="1" applyFill="1" applyAlignment="1"/>
    <xf numFmtId="0" fontId="0" fillId="0" borderId="0" xfId="0" applyAlignment="1"/>
    <xf numFmtId="0" fontId="25" fillId="33" borderId="0" xfId="2" applyFont="1" applyFill="1" applyBorder="1" applyAlignment="1" applyProtection="1">
      <alignment horizontal="left"/>
    </xf>
    <xf numFmtId="0" fontId="30" fillId="34" borderId="0" xfId="0" applyFont="1" applyFill="1" applyAlignment="1">
      <alignment horizontal="left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/>
    <xf numFmtId="0" fontId="20" fillId="33" borderId="3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32" xfId="0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 wrapText="1"/>
    </xf>
    <xf numFmtId="0" fontId="20" fillId="33" borderId="32" xfId="0" applyFont="1" applyFill="1" applyBorder="1" applyAlignment="1">
      <alignment horizontal="center"/>
    </xf>
    <xf numFmtId="0" fontId="20" fillId="33" borderId="33" xfId="0" applyFont="1" applyFill="1" applyBorder="1" applyAlignment="1">
      <alignment horizontal="center"/>
    </xf>
    <xf numFmtId="1" fontId="17" fillId="33" borderId="0" xfId="0" applyNumberFormat="1" applyFont="1" applyFill="1" applyBorder="1" applyAlignment="1">
      <alignment horizontal="center"/>
    </xf>
    <xf numFmtId="0" fontId="54" fillId="33" borderId="0" xfId="0" applyFont="1" applyFill="1" applyAlignment="1">
      <alignment vertical="center" wrapText="1"/>
    </xf>
    <xf numFmtId="0" fontId="30" fillId="33" borderId="0" xfId="8" applyFont="1" applyFill="1" applyAlignment="1">
      <alignment horizontal="left"/>
    </xf>
    <xf numFmtId="0" fontId="23" fillId="33" borderId="0" xfId="123" applyFont="1" applyFill="1" applyBorder="1" applyAlignment="1"/>
    <xf numFmtId="0" fontId="30" fillId="33" borderId="0" xfId="123" applyFont="1" applyFill="1" applyBorder="1"/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30" fillId="34" borderId="0" xfId="0" applyNumberFormat="1" applyFont="1" applyFill="1" applyBorder="1" applyAlignment="1">
      <alignment wrapText="1"/>
    </xf>
    <xf numFmtId="0" fontId="23" fillId="34" borderId="0" xfId="0" applyFont="1" applyFill="1" applyAlignment="1">
      <alignment wrapText="1"/>
    </xf>
    <xf numFmtId="0" fontId="26" fillId="34" borderId="27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3" fontId="26" fillId="34" borderId="38" xfId="14" applyNumberFormat="1" applyFont="1" applyFill="1" applyBorder="1" applyAlignment="1">
      <alignment horizontal="center" vertical="center"/>
    </xf>
    <xf numFmtId="3" fontId="26" fillId="34" borderId="35" xfId="14" applyNumberFormat="1" applyFont="1" applyFill="1" applyBorder="1" applyAlignment="1">
      <alignment horizontal="center" vertical="center"/>
    </xf>
    <xf numFmtId="0" fontId="30" fillId="33" borderId="0" xfId="217" applyFont="1" applyFill="1" applyBorder="1" applyAlignment="1">
      <alignment horizontal="left"/>
    </xf>
    <xf numFmtId="0" fontId="30" fillId="33" borderId="0" xfId="217" applyFont="1" applyFill="1" applyBorder="1" applyAlignment="1">
      <alignment wrapText="1"/>
    </xf>
    <xf numFmtId="0" fontId="2" fillId="33" borderId="0" xfId="217" applyFont="1" applyFill="1" applyBorder="1" applyAlignment="1">
      <alignment wrapText="1"/>
    </xf>
    <xf numFmtId="0" fontId="57" fillId="0" borderId="0" xfId="0" applyFont="1" applyAlignment="1">
      <alignment vertical="center" wrapText="1"/>
    </xf>
    <xf numFmtId="170" fontId="55" fillId="33" borderId="0" xfId="190" applyFont="1" applyFill="1" applyAlignment="1" applyProtection="1">
      <alignment horizontal="left"/>
      <protection locked="0"/>
    </xf>
    <xf numFmtId="0" fontId="30" fillId="0" borderId="0" xfId="8" applyFont="1" applyFill="1" applyAlignment="1">
      <alignment horizontal="left"/>
    </xf>
    <xf numFmtId="0" fontId="52" fillId="0" borderId="0" xfId="0" applyFont="1" applyFill="1" applyAlignment="1">
      <alignment vertical="center" wrapText="1"/>
    </xf>
    <xf numFmtId="0" fontId="23" fillId="33" borderId="0" xfId="0" applyFont="1" applyFill="1" applyAlignment="1"/>
    <xf numFmtId="0" fontId="20" fillId="33" borderId="11" xfId="0" applyFont="1" applyFill="1" applyBorder="1" applyAlignment="1">
      <alignment horizontal="center"/>
    </xf>
    <xf numFmtId="0" fontId="57" fillId="33" borderId="0" xfId="0" applyFont="1" applyFill="1" applyAlignment="1"/>
  </cellXfs>
  <cellStyles count="224">
    <cellStyle name="% 2" xfId="205"/>
    <cellStyle name="20% - Accent1 2" xfId="15"/>
    <cellStyle name="20% - Accent1 2 2" xfId="16"/>
    <cellStyle name="20% - Accent1 3" xfId="17"/>
    <cellStyle name="20% - Accent2 2" xfId="18"/>
    <cellStyle name="20% - Accent2 2 2" xfId="19"/>
    <cellStyle name="20% - Accent2 3" xfId="20"/>
    <cellStyle name="20% - Accent3 2" xfId="21"/>
    <cellStyle name="20% - Accent3 2 2" xfId="22"/>
    <cellStyle name="20% - Accent3 3" xfId="23"/>
    <cellStyle name="20% - Accent4 2" xfId="24"/>
    <cellStyle name="20% - Accent4 2 2" xfId="25"/>
    <cellStyle name="20% - Accent4 3" xfId="26"/>
    <cellStyle name="20% - Accent5 2" xfId="27"/>
    <cellStyle name="20% - Accent5 2 2" xfId="28"/>
    <cellStyle name="20% - Accent5 3" xfId="29"/>
    <cellStyle name="20% - Accent6 2" xfId="30"/>
    <cellStyle name="20% - Accent6 2 2" xfId="31"/>
    <cellStyle name="20% - Accent6 3" xfId="32"/>
    <cellStyle name="40% - Accent1 2" xfId="33"/>
    <cellStyle name="40% - Accent1 2 2" xfId="34"/>
    <cellStyle name="40% - Accent1 3" xfId="35"/>
    <cellStyle name="40% - Accent2 2" xfId="36"/>
    <cellStyle name="40% - Accent2 2 2" xfId="37"/>
    <cellStyle name="40% - Accent2 3" xfId="38"/>
    <cellStyle name="40% - Accent3 2" xfId="39"/>
    <cellStyle name="40% - Accent3 2 2" xfId="40"/>
    <cellStyle name="40% - Accent3 3" xfId="41"/>
    <cellStyle name="40% - Accent4 2" xfId="42"/>
    <cellStyle name="40% - Accent4 2 2" xfId="43"/>
    <cellStyle name="40% - Accent4 3" xfId="44"/>
    <cellStyle name="40% - Accent5 2" xfId="45"/>
    <cellStyle name="40% - Accent5 2 2" xfId="46"/>
    <cellStyle name="40% - Accent5 3" xfId="47"/>
    <cellStyle name="40% - Accent6 2" xfId="48"/>
    <cellStyle name="40% - Accent6 2 2" xfId="49"/>
    <cellStyle name="40% - Accent6 3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Bad 2" xfId="75"/>
    <cellStyle name="Bad 3" xfId="76"/>
    <cellStyle name="Bulletin Cells" xfId="206"/>
    <cellStyle name="Bulletin Cells 2" xfId="207"/>
    <cellStyle name="Calculation 2" xfId="77"/>
    <cellStyle name="Calculation 3" xfId="78"/>
    <cellStyle name="Calculation 4" xfId="79"/>
    <cellStyle name="cells" xfId="80"/>
    <cellStyle name="Check Cell 2" xfId="81"/>
    <cellStyle name="Check Cell 3" xfId="82"/>
    <cellStyle name="column field" xfId="83"/>
    <cellStyle name="Comma 2" xfId="84"/>
    <cellStyle name="Comma 2 2" xfId="85"/>
    <cellStyle name="Comma 2 3" xfId="86"/>
    <cellStyle name="Comma 2 4" xfId="204"/>
    <cellStyle name="Comma 3" xfId="87"/>
    <cellStyle name="Comma 4" xfId="88"/>
    <cellStyle name="Comma 4 2" xfId="89"/>
    <cellStyle name="Comma 4 3" xfId="193"/>
    <cellStyle name="Comma 4 3 2" xfId="222"/>
    <cellStyle name="Comma 5" xfId="90"/>
    <cellStyle name="Comma 5 2" xfId="91"/>
    <cellStyle name="Comma 6" xfId="92"/>
    <cellStyle name="Comma 6 2" xfId="93"/>
    <cellStyle name="Comma 7" xfId="94"/>
    <cellStyle name="Comma 7 2" xfId="219"/>
    <cellStyle name="Comma 8" xfId="192"/>
    <cellStyle name="Explanatory Text 2" xfId="95"/>
    <cellStyle name="Explanatory Text 3" xfId="96"/>
    <cellStyle name="field names" xfId="97"/>
    <cellStyle name="Good 2" xfId="98"/>
    <cellStyle name="Good 3" xfId="99"/>
    <cellStyle name="Heading" xfId="208"/>
    <cellStyle name="Heading 1 1" xfId="209"/>
    <cellStyle name="Heading 1 2" xfId="100"/>
    <cellStyle name="Heading 1 3" xfId="101"/>
    <cellStyle name="Heading 2 2" xfId="102"/>
    <cellStyle name="Heading 2 3" xfId="103"/>
    <cellStyle name="Heading 3 2" xfId="104"/>
    <cellStyle name="Heading 3 3" xfId="105"/>
    <cellStyle name="Heading 4 2" xfId="106"/>
    <cellStyle name="Heading 4 3" xfId="107"/>
    <cellStyle name="Headings" xfId="108"/>
    <cellStyle name="Hyperlink" xfId="2" builtinId="8"/>
    <cellStyle name="Hyperlink 2" xfId="109"/>
    <cellStyle name="Hyperlink 2 2" xfId="110"/>
    <cellStyle name="Hyperlink 2 3" xfId="194"/>
    <cellStyle name="Hyperlink 3" xfId="111"/>
    <cellStyle name="Hyperlink 3 2" xfId="112"/>
    <cellStyle name="Hyperlink 4" xfId="113"/>
    <cellStyle name="Input 2" xfId="114"/>
    <cellStyle name="Input 3" xfId="115"/>
    <cellStyle name="Input 4" xfId="116"/>
    <cellStyle name="Linked Cell 2" xfId="117"/>
    <cellStyle name="Linked Cell 3" xfId="118"/>
    <cellStyle name="Neutral 2" xfId="119"/>
    <cellStyle name="Neutral 3" xfId="120"/>
    <cellStyle name="Normal" xfId="0" builtinId="0"/>
    <cellStyle name="Normal 10" xfId="121"/>
    <cellStyle name="Normal 10 2" xfId="185"/>
    <cellStyle name="Normal 10 2 2" xfId="217"/>
    <cellStyle name="Normal 10 3" xfId="186"/>
    <cellStyle name="Normal 11" xfId="184"/>
    <cellStyle name="Normal 12" xfId="202"/>
    <cellStyle name="Normal 13" xfId="216"/>
    <cellStyle name="Normal 14" xfId="223"/>
    <cellStyle name="Normal 15" xfId="210"/>
    <cellStyle name="Normal 2" xfId="3"/>
    <cellStyle name="Normal 2 2" xfId="122"/>
    <cellStyle name="Normal 2 2 2" xfId="123"/>
    <cellStyle name="Normal 2 2 2 2" xfId="5"/>
    <cellStyle name="Normal 2 2 2 2 2" xfId="8"/>
    <cellStyle name="Normal 2 2 2 2 2 2" xfId="124"/>
    <cellStyle name="Normal 2 2 2 2 3" xfId="6"/>
    <cellStyle name="Normal 2 2 2 2 3 2" xfId="221"/>
    <cellStyle name="Normal 2 2 2 3" xfId="125"/>
    <cellStyle name="Normal 2 2 2 4" xfId="126"/>
    <cellStyle name="Normal 2 2 3" xfId="127"/>
    <cellStyle name="Normal 2 2 4" xfId="128"/>
    <cellStyle name="Normal 2 3" xfId="11"/>
    <cellStyle name="Normal 2 3 2" xfId="195"/>
    <cellStyle name="Normal 2 4" xfId="187"/>
    <cellStyle name="Normal 3" xfId="129"/>
    <cellStyle name="Normal 3 2" xfId="130"/>
    <cellStyle name="Normal 3 3" xfId="131"/>
    <cellStyle name="Normal 3 3 2" xfId="132"/>
    <cellStyle name="Normal 3 4" xfId="133"/>
    <cellStyle name="Normal 3 4 2" xfId="134"/>
    <cellStyle name="Normal 3 5" xfId="135"/>
    <cellStyle name="Normal 3 6" xfId="136"/>
    <cellStyle name="Normal 3 7" xfId="137"/>
    <cellStyle name="Normal 3 8" xfId="138"/>
    <cellStyle name="Normal 4" xfId="139"/>
    <cellStyle name="Normal 4 2" xfId="140"/>
    <cellStyle name="Normal 4 2 2" xfId="141"/>
    <cellStyle name="Normal 4 2 2 2" xfId="188"/>
    <cellStyle name="Normal 4 3" xfId="1"/>
    <cellStyle name="Normal 4 3 2" xfId="7"/>
    <cellStyle name="Normal 4 4" xfId="203"/>
    <cellStyle name="Normal 5" xfId="142"/>
    <cellStyle name="Normal 5 2" xfId="143"/>
    <cellStyle name="Normal 6" xfId="144"/>
    <cellStyle name="Normal 6 2" xfId="145"/>
    <cellStyle name="Normal 6 3" xfId="189"/>
    <cellStyle name="Normal 7" xfId="146"/>
    <cellStyle name="Normal 8" xfId="9"/>
    <cellStyle name="Normal 8 2" xfId="147"/>
    <cellStyle name="Normal 9" xfId="148"/>
    <cellStyle name="Normal_TABLE2" xfId="14"/>
    <cellStyle name="Normal_WebframesCC" xfId="190"/>
    <cellStyle name="Normal10" xfId="149"/>
    <cellStyle name="Normal10 2" xfId="150"/>
    <cellStyle name="Normal10 3" xfId="151"/>
    <cellStyle name="Note 2" xfId="152"/>
    <cellStyle name="Note 2 2" xfId="153"/>
    <cellStyle name="Note 3" xfId="154"/>
    <cellStyle name="Note 4" xfId="155"/>
    <cellStyle name="Output 2" xfId="156"/>
    <cellStyle name="Output 3" xfId="157"/>
    <cellStyle name="Percent 2" xfId="12"/>
    <cellStyle name="Percent 2 2" xfId="10"/>
    <cellStyle name="Percent 2 3" xfId="191"/>
    <cellStyle name="Percent 2 3 2" xfId="220"/>
    <cellStyle name="Percent 3" xfId="158"/>
    <cellStyle name="Percent 3 2" xfId="159"/>
    <cellStyle name="Percent 3 2 2" xfId="160"/>
    <cellStyle name="Percent 3 3" xfId="4"/>
    <cellStyle name="Percent 4" xfId="13"/>
    <cellStyle name="Percent 4 2" xfId="183"/>
    <cellStyle name="Percent 5" xfId="161"/>
    <cellStyle name="Percent 5 2" xfId="162"/>
    <cellStyle name="Percent 5 3" xfId="196"/>
    <cellStyle name="Percent 6" xfId="163"/>
    <cellStyle name="Percent 7" xfId="164"/>
    <cellStyle name="Percent 7 2" xfId="218"/>
    <cellStyle name="rowfield" xfId="165"/>
    <cellStyle name="Style1" xfId="166"/>
    <cellStyle name="Style2" xfId="167"/>
    <cellStyle name="Style3" xfId="168"/>
    <cellStyle name="Style4" xfId="169"/>
    <cellStyle name="Style5" xfId="170"/>
    <cellStyle name="Style6" xfId="171"/>
    <cellStyle name="Style6 2" xfId="211"/>
    <cellStyle name="Style7" xfId="172"/>
    <cellStyle name="Style7 2" xfId="212"/>
    <cellStyle name="Table Cells" xfId="197"/>
    <cellStyle name="Table Cells 2" xfId="213"/>
    <cellStyle name="Table Column Headings" xfId="198"/>
    <cellStyle name="Table Number" xfId="199"/>
    <cellStyle name="Table Number 2" xfId="214"/>
    <cellStyle name="Table Row Headings" xfId="200"/>
    <cellStyle name="Table Row Headings 2" xfId="215"/>
    <cellStyle name="Table Title" xfId="201"/>
    <cellStyle name="Title 2" xfId="173"/>
    <cellStyle name="Title 3" xfId="174"/>
    <cellStyle name="Total 2" xfId="175"/>
    <cellStyle name="Total 3" xfId="176"/>
    <cellStyle name="Warning Text 2" xfId="177"/>
    <cellStyle name="Warning Text 3" xfId="178"/>
    <cellStyle name="whole number" xfId="179"/>
    <cellStyle name="whole number 2" xfId="180"/>
    <cellStyle name="whole number 2 2" xfId="181"/>
    <cellStyle name="whole number 3" xfId="182"/>
  </cellStyles>
  <dxfs count="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auto="1"/>
      </font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1.xml"/><Relationship Id="rId26" Type="http://schemas.openxmlformats.org/officeDocument/2006/relationships/worksheet" Target="worksheets/sheet17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3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7.xml"/><Relationship Id="rId17" Type="http://schemas.openxmlformats.org/officeDocument/2006/relationships/worksheet" Target="worksheets/sheet10.xml"/><Relationship Id="rId25" Type="http://schemas.openxmlformats.org/officeDocument/2006/relationships/chartsheet" Target="chartsheets/sheet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worksheet" Target="worksheets/sheet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worksheet" Target="worksheets/sheet16.xml"/><Relationship Id="rId32" Type="http://schemas.openxmlformats.org/officeDocument/2006/relationships/calcChain" Target="calcChain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7.xml"/><Relationship Id="rId23" Type="http://schemas.openxmlformats.org/officeDocument/2006/relationships/worksheet" Target="worksheets/sheet15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4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Figure 5.1: Net migration</a:t>
            </a:r>
            <a:r>
              <a:rPr lang="en-GB" sz="1400" baseline="34000"/>
              <a:t>1</a:t>
            </a:r>
            <a:r>
              <a:rPr lang="en-GB" sz="1400"/>
              <a:t>, 1955-56 to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00154221298834"/>
          <c:y val="7.9794123295563665E-2"/>
          <c:w val="0.7289733559424475"/>
          <c:h val="0.73060879585173799"/>
        </c:manualLayout>
      </c:layout>
      <c:lineChart>
        <c:grouping val="standard"/>
        <c:varyColors val="0"/>
        <c:ser>
          <c:idx val="1"/>
          <c:order val="0"/>
          <c:tx>
            <c:v>Net migration</c:v>
          </c:tx>
          <c:spPr>
            <a:ln w="31750">
              <a:solidFill>
                <a:srgbClr val="90278E"/>
              </a:solidFill>
              <a:prstDash val="solid"/>
            </a:ln>
          </c:spPr>
          <c:marker>
            <c:symbol val="none"/>
          </c:marker>
          <c:dPt>
            <c:idx val="60"/>
            <c:marker>
              <c:symbol val="circle"/>
              <c:size val="12"/>
              <c:spPr>
                <a:solidFill>
                  <a:srgbClr val="90278E"/>
                </a:solidFill>
                <a:ln>
                  <a:solidFill>
                    <a:srgbClr val="90278E"/>
                  </a:solidFill>
                </a:ln>
              </c:spPr>
            </c:marker>
            <c:bubble3D val="0"/>
          </c:dPt>
          <c:dLbls>
            <c:dLbl>
              <c:idx val="60"/>
              <c:layout>
                <c:manualLayout>
                  <c:x val="2.3247863247863248E-2"/>
                  <c:y val="4.9864346880342109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31.7k </a:t>
                    </a:r>
                  </a:p>
                  <a:p>
                    <a:r>
                      <a:rPr lang="en-US" sz="1200"/>
                      <a:t>more </a:t>
                    </a:r>
                  </a:p>
                  <a:p>
                    <a:r>
                      <a:rPr lang="en-US" sz="1200"/>
                      <a:t>in-migrants</a:t>
                    </a:r>
                  </a:p>
                  <a:p>
                    <a:r>
                      <a:rPr lang="en-US" sz="1200"/>
                      <a:t>than </a:t>
                    </a:r>
                  </a:p>
                  <a:p>
                    <a:r>
                      <a:rPr lang="en-US" sz="1200"/>
                      <a:t>out-migrants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 b="1">
                    <a:solidFill>
                      <a:srgbClr val="90278E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5.1'!$A$5:$A$65</c:f>
              <c:strCache>
                <c:ptCount val="61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</c:strCache>
            </c:strRef>
          </c:cat>
          <c:val>
            <c:numRef>
              <c:f>'Data 5.1'!$B$5:$B$65</c:f>
              <c:numCache>
                <c:formatCode>0.0</c:formatCode>
                <c:ptCount val="61"/>
                <c:pt idx="0">
                  <c:v>-27.2</c:v>
                </c:pt>
                <c:pt idx="1">
                  <c:v>-33.1</c:v>
                </c:pt>
                <c:pt idx="2">
                  <c:v>-25.4</c:v>
                </c:pt>
                <c:pt idx="3">
                  <c:v>-20.3</c:v>
                </c:pt>
                <c:pt idx="4">
                  <c:v>-28.5</c:v>
                </c:pt>
                <c:pt idx="5">
                  <c:v>-34.6</c:v>
                </c:pt>
                <c:pt idx="6">
                  <c:v>-29</c:v>
                </c:pt>
                <c:pt idx="7">
                  <c:v>-33.9</c:v>
                </c:pt>
                <c:pt idx="8">
                  <c:v>-39.1</c:v>
                </c:pt>
                <c:pt idx="9">
                  <c:v>-39.1</c:v>
                </c:pt>
                <c:pt idx="10">
                  <c:v>-43.2</c:v>
                </c:pt>
                <c:pt idx="11">
                  <c:v>-43.1</c:v>
                </c:pt>
                <c:pt idx="12">
                  <c:v>-32</c:v>
                </c:pt>
                <c:pt idx="13">
                  <c:v>-23.9</c:v>
                </c:pt>
                <c:pt idx="14">
                  <c:v>-20.100000000000001</c:v>
                </c:pt>
                <c:pt idx="15">
                  <c:v>-21.7</c:v>
                </c:pt>
                <c:pt idx="16">
                  <c:v>-28.6</c:v>
                </c:pt>
                <c:pt idx="17">
                  <c:v>-11.7</c:v>
                </c:pt>
                <c:pt idx="18">
                  <c:v>-3</c:v>
                </c:pt>
                <c:pt idx="19">
                  <c:v>-20</c:v>
                </c:pt>
                <c:pt idx="20">
                  <c:v>-5.8</c:v>
                </c:pt>
                <c:pt idx="21">
                  <c:v>-10.8</c:v>
                </c:pt>
                <c:pt idx="22">
                  <c:v>-17.3</c:v>
                </c:pt>
                <c:pt idx="23">
                  <c:v>-14.6</c:v>
                </c:pt>
                <c:pt idx="24">
                  <c:v>-16.3</c:v>
                </c:pt>
                <c:pt idx="25">
                  <c:v>-23.1</c:v>
                </c:pt>
                <c:pt idx="26">
                  <c:v>-16.850000000000001</c:v>
                </c:pt>
                <c:pt idx="27">
                  <c:v>-19.72</c:v>
                </c:pt>
                <c:pt idx="28">
                  <c:v>-12.04</c:v>
                </c:pt>
                <c:pt idx="29">
                  <c:v>-14.99</c:v>
                </c:pt>
                <c:pt idx="30">
                  <c:v>-17.63</c:v>
                </c:pt>
                <c:pt idx="31">
                  <c:v>-18.039000000000001</c:v>
                </c:pt>
                <c:pt idx="32">
                  <c:v>-27.23</c:v>
                </c:pt>
                <c:pt idx="33">
                  <c:v>-2.907</c:v>
                </c:pt>
                <c:pt idx="34">
                  <c:v>4.9850000000000003</c:v>
                </c:pt>
                <c:pt idx="35">
                  <c:v>-1.9159999999999999</c:v>
                </c:pt>
                <c:pt idx="36">
                  <c:v>-1.9</c:v>
                </c:pt>
                <c:pt idx="37">
                  <c:v>4.7</c:v>
                </c:pt>
                <c:pt idx="38">
                  <c:v>9.4</c:v>
                </c:pt>
                <c:pt idx="39">
                  <c:v>2.4</c:v>
                </c:pt>
                <c:pt idx="40">
                  <c:v>-7.2</c:v>
                </c:pt>
                <c:pt idx="41">
                  <c:v>-7.5</c:v>
                </c:pt>
                <c:pt idx="42">
                  <c:v>-5.7</c:v>
                </c:pt>
                <c:pt idx="43">
                  <c:v>-2.2000000000000002</c:v>
                </c:pt>
                <c:pt idx="44">
                  <c:v>-3.6</c:v>
                </c:pt>
                <c:pt idx="45">
                  <c:v>5.2</c:v>
                </c:pt>
                <c:pt idx="46">
                  <c:v>6.3</c:v>
                </c:pt>
                <c:pt idx="47">
                  <c:v>5.6</c:v>
                </c:pt>
                <c:pt idx="48">
                  <c:v>18.600000000000001</c:v>
                </c:pt>
                <c:pt idx="49">
                  <c:v>25.3</c:v>
                </c:pt>
                <c:pt idx="50">
                  <c:v>18.8</c:v>
                </c:pt>
                <c:pt idx="51">
                  <c:v>33</c:v>
                </c:pt>
                <c:pt idx="52">
                  <c:v>26.4</c:v>
                </c:pt>
                <c:pt idx="53">
                  <c:v>24.4</c:v>
                </c:pt>
                <c:pt idx="54">
                  <c:v>26.1</c:v>
                </c:pt>
                <c:pt idx="55">
                  <c:v>30.2</c:v>
                </c:pt>
                <c:pt idx="56">
                  <c:v>12.7</c:v>
                </c:pt>
                <c:pt idx="57">
                  <c:v>10</c:v>
                </c:pt>
                <c:pt idx="58">
                  <c:v>17.600000000000001</c:v>
                </c:pt>
                <c:pt idx="59">
                  <c:v>28</c:v>
                </c:pt>
                <c:pt idx="60">
                  <c:v>31.7</c:v>
                </c:pt>
              </c:numCache>
            </c:numRef>
          </c:val>
          <c:smooth val="0"/>
        </c:ser>
        <c:ser>
          <c:idx val="0"/>
          <c:order val="1"/>
          <c:tx>
            <c:v>Reference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'Data 5.1'!$A$5:$A$65</c:f>
              <c:strCache>
                <c:ptCount val="61"/>
                <c:pt idx="0">
                  <c:v>1955-56</c:v>
                </c:pt>
                <c:pt idx="1">
                  <c:v>1956-57</c:v>
                </c:pt>
                <c:pt idx="2">
                  <c:v>1957-58</c:v>
                </c:pt>
                <c:pt idx="3">
                  <c:v>1958-59</c:v>
                </c:pt>
                <c:pt idx="4">
                  <c:v>1959-60</c:v>
                </c:pt>
                <c:pt idx="5">
                  <c:v>1960-61</c:v>
                </c:pt>
                <c:pt idx="6">
                  <c:v>1961-62</c:v>
                </c:pt>
                <c:pt idx="7">
                  <c:v>1962-63</c:v>
                </c:pt>
                <c:pt idx="8">
                  <c:v>1963-64</c:v>
                </c:pt>
                <c:pt idx="9">
                  <c:v>1964-65</c:v>
                </c:pt>
                <c:pt idx="10">
                  <c:v>1965-66</c:v>
                </c:pt>
                <c:pt idx="11">
                  <c:v>1966-67</c:v>
                </c:pt>
                <c:pt idx="12">
                  <c:v>1967-68</c:v>
                </c:pt>
                <c:pt idx="13">
                  <c:v>1968-69</c:v>
                </c:pt>
                <c:pt idx="14">
                  <c:v>1969-70</c:v>
                </c:pt>
                <c:pt idx="15">
                  <c:v>1970-71</c:v>
                </c:pt>
                <c:pt idx="16">
                  <c:v>1971-72</c:v>
                </c:pt>
                <c:pt idx="17">
                  <c:v>1972-73</c:v>
                </c:pt>
                <c:pt idx="18">
                  <c:v>1973-74</c:v>
                </c:pt>
                <c:pt idx="19">
                  <c:v>1974-75</c:v>
                </c:pt>
                <c:pt idx="20">
                  <c:v>1975-76</c:v>
                </c:pt>
                <c:pt idx="21">
                  <c:v>1976-77</c:v>
                </c:pt>
                <c:pt idx="22">
                  <c:v>1977-78</c:v>
                </c:pt>
                <c:pt idx="23">
                  <c:v>1978-79</c:v>
                </c:pt>
                <c:pt idx="24">
                  <c:v>1979-80</c:v>
                </c:pt>
                <c:pt idx="25">
                  <c:v>1980-81</c:v>
                </c:pt>
                <c:pt idx="26">
                  <c:v>1981-82</c:v>
                </c:pt>
                <c:pt idx="27">
                  <c:v>1982-83</c:v>
                </c:pt>
                <c:pt idx="28">
                  <c:v>1983-84</c:v>
                </c:pt>
                <c:pt idx="29">
                  <c:v>1984-85</c:v>
                </c:pt>
                <c:pt idx="30">
                  <c:v>1985-86</c:v>
                </c:pt>
                <c:pt idx="31">
                  <c:v>1986-87</c:v>
                </c:pt>
                <c:pt idx="32">
                  <c:v>1987-88</c:v>
                </c:pt>
                <c:pt idx="33">
                  <c:v>1988-89</c:v>
                </c:pt>
                <c:pt idx="34">
                  <c:v>1989-90</c:v>
                </c:pt>
                <c:pt idx="35">
                  <c:v>1990-91</c:v>
                </c:pt>
                <c:pt idx="36">
                  <c:v>1991-92</c:v>
                </c:pt>
                <c:pt idx="37">
                  <c:v>1992-93</c:v>
                </c:pt>
                <c:pt idx="38">
                  <c:v>1993-94</c:v>
                </c:pt>
                <c:pt idx="39">
                  <c:v>1994-95</c:v>
                </c:pt>
                <c:pt idx="40">
                  <c:v>1995-96</c:v>
                </c:pt>
                <c:pt idx="41">
                  <c:v>1996-97</c:v>
                </c:pt>
                <c:pt idx="42">
                  <c:v>1997-98</c:v>
                </c:pt>
                <c:pt idx="43">
                  <c:v>1998-99</c:v>
                </c:pt>
                <c:pt idx="44">
                  <c:v>1999-00</c:v>
                </c:pt>
                <c:pt idx="45">
                  <c:v>2000-01</c:v>
                </c:pt>
                <c:pt idx="46">
                  <c:v>2001-02</c:v>
                </c:pt>
                <c:pt idx="47">
                  <c:v>2002-03</c:v>
                </c:pt>
                <c:pt idx="48">
                  <c:v>2003-04</c:v>
                </c:pt>
                <c:pt idx="49">
                  <c:v>2004-05</c:v>
                </c:pt>
                <c:pt idx="50">
                  <c:v>2005-06</c:v>
                </c:pt>
                <c:pt idx="51">
                  <c:v>2006-07</c:v>
                </c:pt>
                <c:pt idx="52">
                  <c:v>2007-08</c:v>
                </c:pt>
                <c:pt idx="53">
                  <c:v>2008-09</c:v>
                </c:pt>
                <c:pt idx="54">
                  <c:v>2009-10</c:v>
                </c:pt>
                <c:pt idx="55">
                  <c:v>2010-11</c:v>
                </c:pt>
                <c:pt idx="56">
                  <c:v>2011-12</c:v>
                </c:pt>
                <c:pt idx="57">
                  <c:v>2012-13</c:v>
                </c:pt>
                <c:pt idx="58">
                  <c:v>2013-14</c:v>
                </c:pt>
                <c:pt idx="59">
                  <c:v>2014-15</c:v>
                </c:pt>
                <c:pt idx="60">
                  <c:v>2015-16</c:v>
                </c:pt>
              </c:strCache>
            </c:strRef>
          </c:cat>
          <c:val>
            <c:numRef>
              <c:f>'Data 5.1'!$D$5:$D$65</c:f>
              <c:numCache>
                <c:formatCode>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91552"/>
        <c:axId val="92793472"/>
      </c:lineChart>
      <c:catAx>
        <c:axId val="9279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081160914819057"/>
              <c:y val="0.89348113704384013"/>
            </c:manualLayout>
          </c:layout>
          <c:overlay val="0"/>
        </c:title>
        <c:numFmt formatCode="0" sourceLinked="0"/>
        <c:majorTickMark val="in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  <a:tailEnd type="stealth" w="sm" len="sm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93472"/>
        <c:crossesAt val="-50"/>
        <c:auto val="1"/>
        <c:lblAlgn val="ctr"/>
        <c:lblOffset val="100"/>
        <c:tickLblSkip val="10"/>
        <c:tickMarkSkip val="10"/>
        <c:noMultiLvlLbl val="0"/>
      </c:catAx>
      <c:valAx>
        <c:axId val="92793472"/>
        <c:scaling>
          <c:orientation val="minMax"/>
          <c:max val="50"/>
          <c:min val="-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Persons (1,000s)</a:t>
                </a:r>
              </a:p>
            </c:rich>
          </c:tx>
          <c:layout>
            <c:manualLayout>
              <c:xMode val="edge"/>
              <c:yMode val="edge"/>
              <c:x val="2.9563932002956393E-3"/>
              <c:y val="0.313213812442825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15875" cap="flat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791552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Working Age</a:t>
            </a:r>
          </a:p>
        </c:rich>
      </c:tx>
      <c:layout>
        <c:manualLayout>
          <c:xMode val="edge"/>
          <c:yMode val="edge"/>
          <c:x val="0.50322564293271099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5.10'!$A$7</c:f>
              <c:strCache>
                <c:ptCount val="1"/>
                <c:pt idx="0">
                  <c:v>Working age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5.10'!$G$7:$J$7</c:f>
              <c:numCache>
                <c:formatCode>0.00</c:formatCode>
                <c:ptCount val="4"/>
                <c:pt idx="0">
                  <c:v>0.11399360503166196</c:v>
                </c:pt>
                <c:pt idx="1">
                  <c:v>6.1553675325292143E-2</c:v>
                </c:pt>
                <c:pt idx="2">
                  <c:v>1.2291777519774333E-2</c:v>
                </c:pt>
                <c:pt idx="3">
                  <c:v>-3.2654993741888634E-2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59623040"/>
        <c:axId val="159627520"/>
      </c:barChart>
      <c:catAx>
        <c:axId val="159623040"/>
        <c:scaling>
          <c:orientation val="minMax"/>
        </c:scaling>
        <c:delete val="0"/>
        <c:axPos val="b"/>
        <c:majorTickMark val="none"/>
        <c:minorTickMark val="none"/>
        <c:tickLblPos val="none"/>
        <c:crossAx val="159627520"/>
        <c:crosses val="autoZero"/>
        <c:auto val="1"/>
        <c:lblAlgn val="ctr"/>
        <c:lblOffset val="100"/>
        <c:noMultiLvlLbl val="0"/>
      </c:catAx>
      <c:valAx>
        <c:axId val="159627520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623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Population</a:t>
            </a:r>
          </a:p>
        </c:rich>
      </c:tx>
      <c:layout>
        <c:manualLayout>
          <c:xMode val="edge"/>
          <c:yMode val="edge"/>
          <c:x val="0.59585139013127619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5.10'!$G$9:$J$9</c:f>
              <c:numCache>
                <c:formatCode>0.00</c:formatCode>
                <c:ptCount val="4"/>
                <c:pt idx="0">
                  <c:v>0.14997179734361873</c:v>
                </c:pt>
                <c:pt idx="1">
                  <c:v>0.10597374926838436</c:v>
                </c:pt>
                <c:pt idx="2">
                  <c:v>6.6174732590320931E-2</c:v>
                </c:pt>
                <c:pt idx="3">
                  <c:v>2.6339292392849104E-2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00553472"/>
        <c:axId val="100555008"/>
      </c:barChart>
      <c:catAx>
        <c:axId val="100553472"/>
        <c:scaling>
          <c:orientation val="minMax"/>
        </c:scaling>
        <c:delete val="0"/>
        <c:axPos val="b"/>
        <c:majorTickMark val="none"/>
        <c:minorTickMark val="none"/>
        <c:tickLblPos val="none"/>
        <c:crossAx val="100555008"/>
        <c:crosses val="autoZero"/>
        <c:auto val="1"/>
        <c:lblAlgn val="ctr"/>
        <c:lblOffset val="100"/>
        <c:noMultiLvlLbl val="0"/>
      </c:catAx>
      <c:valAx>
        <c:axId val="100555008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055347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Pension</a:t>
            </a:r>
            <a:r>
              <a:rPr lang="en-US" baseline="0"/>
              <a:t> Age</a:t>
            </a:r>
            <a:endParaRPr lang="en-US"/>
          </a:p>
        </c:rich>
      </c:tx>
      <c:layout>
        <c:manualLayout>
          <c:xMode val="edge"/>
          <c:yMode val="edge"/>
          <c:x val="0.6336734342146082"/>
          <c:y val="1.224043715846994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717740378294663"/>
          <c:y val="5.5490582906075434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5.10'!$G$8</c:f>
              <c:strCache>
                <c:ptCount val="1"/>
                <c:pt idx="0">
                  <c:v>0.33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5.10'!$G$8:$J$8</c:f>
              <c:numCache>
                <c:formatCode>0.00</c:formatCode>
                <c:ptCount val="4"/>
                <c:pt idx="0">
                  <c:v>0.32683148957075275</c:v>
                </c:pt>
                <c:pt idx="1">
                  <c:v>0.32422547600666518</c:v>
                </c:pt>
                <c:pt idx="2">
                  <c:v>0.28279927976651886</c:v>
                </c:pt>
                <c:pt idx="3">
                  <c:v>0.28144152446272808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00586624"/>
        <c:axId val="100595200"/>
      </c:barChart>
      <c:catAx>
        <c:axId val="100586624"/>
        <c:scaling>
          <c:orientation val="minMax"/>
        </c:scaling>
        <c:delete val="0"/>
        <c:axPos val="b"/>
        <c:majorTickMark val="none"/>
        <c:minorTickMark val="none"/>
        <c:tickLblPos val="none"/>
        <c:crossAx val="100595200"/>
        <c:crosses val="autoZero"/>
        <c:auto val="1"/>
        <c:lblAlgn val="ctr"/>
        <c:lblOffset val="100"/>
        <c:noMultiLvlLbl val="0"/>
      </c:catAx>
      <c:valAx>
        <c:axId val="100595200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05866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5.13: Percentage of the population in each age group by country of birth, Scotland, 2011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24240324001951"/>
          <c:y val="0.10590403658168693"/>
          <c:w val="0.69628168616848218"/>
          <c:h val="0.7771764370431920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5.13'!$A$6</c:f>
              <c:strCache>
                <c:ptCount val="1"/>
                <c:pt idx="0">
                  <c:v>0-15</c:v>
                </c:pt>
              </c:strCache>
            </c:strRef>
          </c:tx>
          <c:spPr>
            <a:solidFill>
              <a:srgbClr val="601A5E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5.13'!$B$5:$F$5</c:f>
              <c:strCache>
                <c:ptCount val="5"/>
                <c:pt idx="0">
                  <c:v>All people</c:v>
                </c:pt>
                <c:pt idx="1">
                  <c:v>Scotland</c:v>
                </c:pt>
                <c:pt idx="2">
                  <c:v>Rest of UK</c:v>
                </c:pt>
                <c:pt idx="3">
                  <c:v>EEA</c:v>
                </c:pt>
                <c:pt idx="4">
                  <c:v>Non EEA</c:v>
                </c:pt>
              </c:strCache>
            </c:strRef>
          </c:cat>
          <c:val>
            <c:numRef>
              <c:f>'Data 5.13'!$B$6:$F$6</c:f>
              <c:numCache>
                <c:formatCode>0</c:formatCode>
                <c:ptCount val="5"/>
                <c:pt idx="0">
                  <c:v>17.304273159191094</c:v>
                </c:pt>
                <c:pt idx="1">
                  <c:v>19.083638645077702</c:v>
                </c:pt>
                <c:pt idx="2">
                  <c:v>7.7639600571723042</c:v>
                </c:pt>
                <c:pt idx="3">
                  <c:v>9.4895668540485101</c:v>
                </c:pt>
                <c:pt idx="4">
                  <c:v>9.2099292609416263</c:v>
                </c:pt>
              </c:numCache>
            </c:numRef>
          </c:val>
        </c:ser>
        <c:ser>
          <c:idx val="1"/>
          <c:order val="1"/>
          <c:tx>
            <c:strRef>
              <c:f>'Data 5.13'!$A$7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rgbClr val="90278E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5.13'!$B$5:$F$5</c:f>
              <c:strCache>
                <c:ptCount val="5"/>
                <c:pt idx="0">
                  <c:v>All people</c:v>
                </c:pt>
                <c:pt idx="1">
                  <c:v>Scotland</c:v>
                </c:pt>
                <c:pt idx="2">
                  <c:v>Rest of UK</c:v>
                </c:pt>
                <c:pt idx="3">
                  <c:v>EEA</c:v>
                </c:pt>
                <c:pt idx="4">
                  <c:v>Non EEA</c:v>
                </c:pt>
              </c:strCache>
            </c:strRef>
          </c:cat>
          <c:val>
            <c:numRef>
              <c:f>'Data 5.13'!$B$7:$F$7</c:f>
              <c:numCache>
                <c:formatCode>0</c:formatCode>
                <c:ptCount val="5"/>
                <c:pt idx="0">
                  <c:v>11.944095661841034</c:v>
                </c:pt>
                <c:pt idx="1">
                  <c:v>11.51047942330306</c:v>
                </c:pt>
                <c:pt idx="2">
                  <c:v>11.651676762569643</c:v>
                </c:pt>
                <c:pt idx="3">
                  <c:v>18.184376231061197</c:v>
                </c:pt>
                <c:pt idx="4">
                  <c:v>17.033258343244444</c:v>
                </c:pt>
              </c:numCache>
            </c:numRef>
          </c:val>
        </c:ser>
        <c:ser>
          <c:idx val="2"/>
          <c:order val="2"/>
          <c:tx>
            <c:strRef>
              <c:f>'Data 5.13'!$A$8</c:f>
              <c:strCache>
                <c:ptCount val="1"/>
                <c:pt idx="0">
                  <c:v>25-49</c:v>
                </c:pt>
              </c:strCache>
            </c:strRef>
          </c:tx>
          <c:spPr>
            <a:solidFill>
              <a:srgbClr val="AD69AD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5.13'!$B$5:$F$5</c:f>
              <c:strCache>
                <c:ptCount val="5"/>
                <c:pt idx="0">
                  <c:v>All people</c:v>
                </c:pt>
                <c:pt idx="1">
                  <c:v>Scotland</c:v>
                </c:pt>
                <c:pt idx="2">
                  <c:v>Rest of UK</c:v>
                </c:pt>
                <c:pt idx="3">
                  <c:v>EEA</c:v>
                </c:pt>
                <c:pt idx="4">
                  <c:v>Non EEA</c:v>
                </c:pt>
              </c:strCache>
            </c:strRef>
          </c:cat>
          <c:val>
            <c:numRef>
              <c:f>'Data 5.13'!$B$8:$F$8</c:f>
              <c:numCache>
                <c:formatCode>0</c:formatCode>
                <c:ptCount val="5"/>
                <c:pt idx="0">
                  <c:v>34.237431976376492</c:v>
                </c:pt>
                <c:pt idx="1">
                  <c:v>32.107666475365171</c:v>
                </c:pt>
                <c:pt idx="2">
                  <c:v>39.219811953678764</c:v>
                </c:pt>
                <c:pt idx="3">
                  <c:v>53.655196563346109</c:v>
                </c:pt>
                <c:pt idx="4">
                  <c:v>52.047898128113644</c:v>
                </c:pt>
              </c:numCache>
            </c:numRef>
          </c:val>
        </c:ser>
        <c:ser>
          <c:idx val="3"/>
          <c:order val="3"/>
          <c:tx>
            <c:strRef>
              <c:f>'Data 5.13'!$A$9</c:f>
              <c:strCache>
                <c:ptCount val="1"/>
                <c:pt idx="0">
                  <c:v>50-64</c:v>
                </c:pt>
              </c:strCache>
            </c:strRef>
          </c:tx>
          <c:spPr>
            <a:solidFill>
              <a:srgbClr val="C893C7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5.13'!$B$5:$F$5</c:f>
              <c:strCache>
                <c:ptCount val="5"/>
                <c:pt idx="0">
                  <c:v>All people</c:v>
                </c:pt>
                <c:pt idx="1">
                  <c:v>Scotland</c:v>
                </c:pt>
                <c:pt idx="2">
                  <c:v>Rest of UK</c:v>
                </c:pt>
                <c:pt idx="3">
                  <c:v>EEA</c:v>
                </c:pt>
                <c:pt idx="4">
                  <c:v>Non EEA</c:v>
                </c:pt>
              </c:strCache>
            </c:strRef>
          </c:cat>
          <c:val>
            <c:numRef>
              <c:f>'Data 5.13'!$B$9:$F$9</c:f>
              <c:numCache>
                <c:formatCode>0</c:formatCode>
                <c:ptCount val="5"/>
                <c:pt idx="0">
                  <c:v>19.700861294220665</c:v>
                </c:pt>
                <c:pt idx="1">
                  <c:v>19.91480283706462</c:v>
                </c:pt>
                <c:pt idx="2">
                  <c:v>23.139031765632446</c:v>
                </c:pt>
                <c:pt idx="3">
                  <c:v>9.9804280810139883</c:v>
                </c:pt>
                <c:pt idx="4">
                  <c:v>14.172649156242089</c:v>
                </c:pt>
              </c:numCache>
            </c:numRef>
          </c:val>
        </c:ser>
        <c:ser>
          <c:idx val="4"/>
          <c:order val="4"/>
          <c:tx>
            <c:strRef>
              <c:f>'Data 5.13'!$A$10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DDBCDD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5.13'!$B$5:$F$5</c:f>
              <c:strCache>
                <c:ptCount val="5"/>
                <c:pt idx="0">
                  <c:v>All people</c:v>
                </c:pt>
                <c:pt idx="1">
                  <c:v>Scotland</c:v>
                </c:pt>
                <c:pt idx="2">
                  <c:v>Rest of UK</c:v>
                </c:pt>
                <c:pt idx="3">
                  <c:v>EEA</c:v>
                </c:pt>
                <c:pt idx="4">
                  <c:v>Non EEA</c:v>
                </c:pt>
              </c:strCache>
            </c:strRef>
          </c:cat>
          <c:val>
            <c:numRef>
              <c:f>'Data 5.13'!$B$10:$F$10</c:f>
              <c:numCache>
                <c:formatCode>0</c:formatCode>
                <c:ptCount val="5"/>
                <c:pt idx="0">
                  <c:v>16.813337908370713</c:v>
                </c:pt>
                <c:pt idx="1">
                  <c:v>17.383412619189443</c:v>
                </c:pt>
                <c:pt idx="2">
                  <c:v>18.225519460946842</c:v>
                </c:pt>
                <c:pt idx="3">
                  <c:v>8.6904322705301933</c:v>
                </c:pt>
                <c:pt idx="4">
                  <c:v>7.5362651114581993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</c:serLines>
        <c:axId val="99847552"/>
        <c:axId val="99861632"/>
      </c:barChart>
      <c:catAx>
        <c:axId val="9984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984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Figure 5.2: Movements to/from the rest of the UK and overseas, 1996 to 2016</a:t>
            </a:r>
            <a:endParaRPr lang="en-GB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072923246511819E-2"/>
          <c:y val="7.3498418507714949E-2"/>
          <c:w val="0.83654059789400337"/>
          <c:h val="0.83762421271559573"/>
        </c:manualLayout>
      </c:layout>
      <c:lineChart>
        <c:grouping val="standard"/>
        <c:varyColors val="0"/>
        <c:ser>
          <c:idx val="0"/>
          <c:order val="0"/>
          <c:tx>
            <c:strRef>
              <c:f>'Data 5.2'!$B$4</c:f>
              <c:strCache>
                <c:ptCount val="1"/>
                <c:pt idx="0">
                  <c:v>In from the rest of the UK</c:v>
                </c:pt>
              </c:strCache>
            </c:strRef>
          </c:tx>
          <c:spPr>
            <a:ln w="47625">
              <a:solidFill>
                <a:srgbClr val="90278E"/>
              </a:solidFill>
            </a:ln>
          </c:spPr>
          <c:marker>
            <c:symbol val="none"/>
          </c:marker>
          <c:dPt>
            <c:idx val="20"/>
            <c:marker>
              <c:symbol val="circle"/>
              <c:size val="12"/>
              <c:spPr>
                <a:solidFill>
                  <a:srgbClr val="90278E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46k 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90278E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5.2'!$B$5:$B$25</c:f>
              <c:numCache>
                <c:formatCode>#,##0</c:formatCode>
                <c:ptCount val="21"/>
                <c:pt idx="0">
                  <c:v>47900</c:v>
                </c:pt>
                <c:pt idx="1">
                  <c:v>49500</c:v>
                </c:pt>
                <c:pt idx="2">
                  <c:v>54600</c:v>
                </c:pt>
                <c:pt idx="3">
                  <c:v>50400</c:v>
                </c:pt>
                <c:pt idx="4">
                  <c:v>48700</c:v>
                </c:pt>
                <c:pt idx="5">
                  <c:v>54900</c:v>
                </c:pt>
                <c:pt idx="6">
                  <c:v>54400</c:v>
                </c:pt>
                <c:pt idx="7">
                  <c:v>54300</c:v>
                </c:pt>
                <c:pt idx="8">
                  <c:v>61900</c:v>
                </c:pt>
                <c:pt idx="9">
                  <c:v>57300</c:v>
                </c:pt>
                <c:pt idx="10">
                  <c:v>53300</c:v>
                </c:pt>
                <c:pt idx="11">
                  <c:v>51500</c:v>
                </c:pt>
                <c:pt idx="12">
                  <c:v>53300</c:v>
                </c:pt>
                <c:pt idx="13">
                  <c:v>45400</c:v>
                </c:pt>
                <c:pt idx="14">
                  <c:v>45000</c:v>
                </c:pt>
                <c:pt idx="15">
                  <c:v>43700</c:v>
                </c:pt>
                <c:pt idx="16">
                  <c:v>45100</c:v>
                </c:pt>
                <c:pt idx="17">
                  <c:v>47700</c:v>
                </c:pt>
                <c:pt idx="18">
                  <c:v>49200</c:v>
                </c:pt>
                <c:pt idx="19">
                  <c:v>47200</c:v>
                </c:pt>
                <c:pt idx="20">
                  <c:v>46300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5.2'!$C$4</c:f>
              <c:strCache>
                <c:ptCount val="1"/>
                <c:pt idx="0">
                  <c:v>Out to the rest of the UK </c:v>
                </c:pt>
              </c:strCache>
            </c:strRef>
          </c:tx>
          <c:spPr>
            <a:ln w="19050">
              <a:solidFill>
                <a:srgbClr val="90278E"/>
              </a:solidFill>
            </a:ln>
          </c:spPr>
          <c:marker>
            <c:symbol val="none"/>
          </c:marker>
          <c:dPt>
            <c:idx val="20"/>
            <c:marker>
              <c:symbol val="circle"/>
              <c:size val="11"/>
              <c:spPr>
                <a:solidFill>
                  <a:sysClr val="window" lastClr="FFFFFF"/>
                </a:solidFill>
                <a:ln w="38100">
                  <a:solidFill>
                    <a:srgbClr val="90278E"/>
                  </a:solidFill>
                </a:ln>
              </c:spPr>
            </c:marker>
            <c:bubble3D val="0"/>
          </c:dPt>
          <c:dLbls>
            <c:dLbl>
              <c:idx val="20"/>
              <c:tx>
                <c:rich>
                  <a:bodyPr/>
                  <a:lstStyle/>
                  <a:p>
                    <a:pPr>
                      <a:defRPr sz="1200" b="0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200" b="0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38k OUT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5.2'!$C$5:$C$25</c:f>
              <c:numCache>
                <c:formatCode>#,##0</c:formatCode>
                <c:ptCount val="21"/>
                <c:pt idx="0">
                  <c:v>53100</c:v>
                </c:pt>
                <c:pt idx="1">
                  <c:v>54100</c:v>
                </c:pt>
                <c:pt idx="2">
                  <c:v>53400</c:v>
                </c:pt>
                <c:pt idx="3">
                  <c:v>53500</c:v>
                </c:pt>
                <c:pt idx="4">
                  <c:v>55400</c:v>
                </c:pt>
                <c:pt idx="5">
                  <c:v>51500</c:v>
                </c:pt>
                <c:pt idx="6">
                  <c:v>49700</c:v>
                </c:pt>
                <c:pt idx="7">
                  <c:v>47300</c:v>
                </c:pt>
                <c:pt idx="8">
                  <c:v>46400</c:v>
                </c:pt>
                <c:pt idx="9">
                  <c:v>44800</c:v>
                </c:pt>
                <c:pt idx="10">
                  <c:v>44400</c:v>
                </c:pt>
                <c:pt idx="11">
                  <c:v>42700</c:v>
                </c:pt>
                <c:pt idx="12">
                  <c:v>41800</c:v>
                </c:pt>
                <c:pt idx="13">
                  <c:v>41300</c:v>
                </c:pt>
                <c:pt idx="14">
                  <c:v>41700</c:v>
                </c:pt>
                <c:pt idx="15">
                  <c:v>40800</c:v>
                </c:pt>
                <c:pt idx="16">
                  <c:v>42100</c:v>
                </c:pt>
                <c:pt idx="17">
                  <c:v>39800</c:v>
                </c:pt>
                <c:pt idx="18">
                  <c:v>39700</c:v>
                </c:pt>
                <c:pt idx="19">
                  <c:v>38800</c:v>
                </c:pt>
                <c:pt idx="20">
                  <c:v>37500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5.2'!$D$4</c:f>
              <c:strCache>
                <c:ptCount val="1"/>
                <c:pt idx="0">
                  <c:v>In from overseas</c:v>
                </c:pt>
              </c:strCache>
            </c:strRef>
          </c:tx>
          <c:spPr>
            <a:ln w="47625">
              <a:solidFill>
                <a:sysClr val="window" lastClr="FFFFFF">
                  <a:lumMod val="50000"/>
                </a:sysClr>
              </a:solidFill>
              <a:prstDash val="dash"/>
            </a:ln>
          </c:spPr>
          <c:marker>
            <c:symbol val="none"/>
          </c:marker>
          <c:dPt>
            <c:idx val="20"/>
            <c:marker>
              <c:symbol val="circle"/>
              <c:size val="12"/>
              <c:spPr>
                <a:solidFill>
                  <a:sysClr val="window" lastClr="FFFFFF">
                    <a:lumMod val="50000"/>
                  </a:sys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40k 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5.2'!$D$5:$D$25</c:f>
              <c:numCache>
                <c:formatCode>#,##0</c:formatCode>
                <c:ptCount val="21"/>
                <c:pt idx="0">
                  <c:v>12000</c:v>
                </c:pt>
                <c:pt idx="1">
                  <c:v>16000</c:v>
                </c:pt>
                <c:pt idx="2">
                  <c:v>17000</c:v>
                </c:pt>
                <c:pt idx="3">
                  <c:v>21000</c:v>
                </c:pt>
                <c:pt idx="4">
                  <c:v>27000</c:v>
                </c:pt>
                <c:pt idx="5">
                  <c:v>30000</c:v>
                </c:pt>
                <c:pt idx="6">
                  <c:v>27800</c:v>
                </c:pt>
                <c:pt idx="7">
                  <c:v>25500</c:v>
                </c:pt>
                <c:pt idx="8">
                  <c:v>28500</c:v>
                </c:pt>
                <c:pt idx="9">
                  <c:v>41800</c:v>
                </c:pt>
                <c:pt idx="10">
                  <c:v>41300</c:v>
                </c:pt>
                <c:pt idx="11">
                  <c:v>45100</c:v>
                </c:pt>
                <c:pt idx="12">
                  <c:v>45200</c:v>
                </c:pt>
                <c:pt idx="13">
                  <c:v>45100</c:v>
                </c:pt>
                <c:pt idx="14">
                  <c:v>47400</c:v>
                </c:pt>
                <c:pt idx="15">
                  <c:v>44200</c:v>
                </c:pt>
                <c:pt idx="16">
                  <c:v>35900</c:v>
                </c:pt>
                <c:pt idx="17">
                  <c:v>28200</c:v>
                </c:pt>
                <c:pt idx="18">
                  <c:v>33200</c:v>
                </c:pt>
                <c:pt idx="19">
                  <c:v>37800</c:v>
                </c:pt>
                <c:pt idx="20">
                  <c:v>40400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5.2'!$E$4</c:f>
              <c:strCache>
                <c:ptCount val="1"/>
                <c:pt idx="0">
                  <c:v>Out to overseas</c:v>
                </c:pt>
              </c:strCache>
            </c:strRef>
          </c:tx>
          <c:spPr>
            <a:ln w="19050">
              <a:solidFill>
                <a:sysClr val="window" lastClr="FFFFFF">
                  <a:lumMod val="50000"/>
                </a:sysClr>
              </a:solidFill>
              <a:prstDash val="dash"/>
            </a:ln>
          </c:spPr>
          <c:marker>
            <c:symbol val="none"/>
          </c:marker>
          <c:dPt>
            <c:idx val="20"/>
            <c:marker>
              <c:symbol val="circle"/>
              <c:size val="11"/>
              <c:spPr>
                <a:solidFill>
                  <a:sysClr val="window" lastClr="FFFFFF"/>
                </a:solidFill>
                <a:ln w="41275">
                  <a:solidFill>
                    <a:sysClr val="window" lastClr="FFFFFF">
                      <a:lumMod val="50000"/>
                    </a:sysClr>
                  </a:solidFill>
                </a:ln>
              </c:spPr>
            </c:marker>
            <c:bubble3D val="0"/>
          </c:dPt>
          <c:dLbls>
            <c:dLbl>
              <c:idx val="20"/>
              <c:tx>
                <c:rich>
                  <a:bodyPr/>
                  <a:lstStyle/>
                  <a:p>
                    <a:r>
                      <a:rPr lang="en-US" b="0"/>
                      <a:t>18k OUT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5.2'!$A$5:$A$25</c:f>
              <c:strCache>
                <c:ptCount val="21"/>
                <c:pt idx="0">
                  <c:v>1995-1996</c:v>
                </c:pt>
                <c:pt idx="1">
                  <c:v>1996-1997</c:v>
                </c:pt>
                <c:pt idx="2">
                  <c:v>1997-1998</c:v>
                </c:pt>
                <c:pt idx="3">
                  <c:v>1998-1999</c:v>
                </c:pt>
                <c:pt idx="4">
                  <c:v>1999-2000</c:v>
                </c:pt>
                <c:pt idx="5">
                  <c:v>2000-2001</c:v>
                </c:pt>
                <c:pt idx="6">
                  <c:v>2001-2002</c:v>
                </c:pt>
                <c:pt idx="7">
                  <c:v>2002-2003</c:v>
                </c:pt>
                <c:pt idx="8">
                  <c:v>2003-2004</c:v>
                </c:pt>
                <c:pt idx="9">
                  <c:v>2004-2005</c:v>
                </c:pt>
                <c:pt idx="10">
                  <c:v>2005-2006</c:v>
                </c:pt>
                <c:pt idx="11">
                  <c:v>2006-2007</c:v>
                </c:pt>
                <c:pt idx="12">
                  <c:v>2007-2008</c:v>
                </c:pt>
                <c:pt idx="13">
                  <c:v>2008-2009</c:v>
                </c:pt>
                <c:pt idx="14">
                  <c:v>2009-2010</c:v>
                </c:pt>
                <c:pt idx="15">
                  <c:v>2010-2011</c:v>
                </c:pt>
                <c:pt idx="16">
                  <c:v>2011-2012</c:v>
                </c:pt>
                <c:pt idx="17">
                  <c:v>2012-2013</c:v>
                </c:pt>
                <c:pt idx="18">
                  <c:v>2013-2014</c:v>
                </c:pt>
                <c:pt idx="19">
                  <c:v>2014-2015</c:v>
                </c:pt>
                <c:pt idx="20">
                  <c:v>2015-2016</c:v>
                </c:pt>
              </c:strCache>
            </c:strRef>
          </c:cat>
          <c:val>
            <c:numRef>
              <c:f>'Data 5.2'!$E$5:$E$25</c:f>
              <c:numCache>
                <c:formatCode>#,##0</c:formatCode>
                <c:ptCount val="21"/>
                <c:pt idx="0">
                  <c:v>16000</c:v>
                </c:pt>
                <c:pt idx="1">
                  <c:v>22000</c:v>
                </c:pt>
                <c:pt idx="2">
                  <c:v>26000</c:v>
                </c:pt>
                <c:pt idx="3">
                  <c:v>20000</c:v>
                </c:pt>
                <c:pt idx="4">
                  <c:v>15000</c:v>
                </c:pt>
                <c:pt idx="5">
                  <c:v>22000</c:v>
                </c:pt>
                <c:pt idx="6">
                  <c:v>26200</c:v>
                </c:pt>
                <c:pt idx="7">
                  <c:v>26900</c:v>
                </c:pt>
                <c:pt idx="8">
                  <c:v>25400</c:v>
                </c:pt>
                <c:pt idx="9">
                  <c:v>29000</c:v>
                </c:pt>
                <c:pt idx="10">
                  <c:v>31400</c:v>
                </c:pt>
                <c:pt idx="11">
                  <c:v>20900</c:v>
                </c:pt>
                <c:pt idx="12">
                  <c:v>30300</c:v>
                </c:pt>
                <c:pt idx="13">
                  <c:v>24800</c:v>
                </c:pt>
                <c:pt idx="14">
                  <c:v>24600</c:v>
                </c:pt>
                <c:pt idx="15">
                  <c:v>16900</c:v>
                </c:pt>
                <c:pt idx="16">
                  <c:v>26200</c:v>
                </c:pt>
                <c:pt idx="17">
                  <c:v>26100</c:v>
                </c:pt>
                <c:pt idx="18">
                  <c:v>25200</c:v>
                </c:pt>
                <c:pt idx="19">
                  <c:v>18200</c:v>
                </c:pt>
                <c:pt idx="20">
                  <c:v>17500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8496"/>
        <c:axId val="97340416"/>
      </c:lineChart>
      <c:dateAx>
        <c:axId val="9733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100" b="1" i="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7640559632120338"/>
              <c:y val="0.9481911109661224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tailEnd type="triangle" w="sm" len="lg"/>
          </a:ln>
        </c:spPr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340416"/>
        <c:crossesAt val="0"/>
        <c:auto val="0"/>
        <c:lblOffset val="100"/>
        <c:baseTimeUnit val="days"/>
        <c:majorUnit val="2"/>
        <c:minorUnit val="2"/>
      </c:dateAx>
      <c:valAx>
        <c:axId val="97340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 b="1" i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100" b="1" i="0"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en-GB" sz="1100" b="1" i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(Thousands)</a:t>
                </a:r>
                <a:endParaRPr lang="en-GB" sz="1100" b="1" i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0538691608092817E-2"/>
              <c:y val="0.353616360557199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7338496"/>
        <c:crossesAt val="1"/>
        <c:crossBetween val="midCat"/>
        <c:dispUnits>
          <c:builtInUnit val="thousands"/>
        </c:dispUnits>
      </c:valAx>
      <c:spPr>
        <a:solidFill>
          <a:schemeClr val="bg1"/>
        </a:solidFill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5.3: Estimated net migration with the rest of the UK and overseas, 1994-95 to latest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905126434725399E-2"/>
          <c:y val="8.8111113778156044E-2"/>
          <c:w val="0.88374584154111713"/>
          <c:h val="0.89369299602167418"/>
        </c:manualLayout>
      </c:layout>
      <c:lineChart>
        <c:grouping val="standard"/>
        <c:varyColors val="0"/>
        <c:ser>
          <c:idx val="0"/>
          <c:order val="0"/>
          <c:tx>
            <c:strRef>
              <c:f>'Data 5.3'!$G$4</c:f>
              <c:strCache>
                <c:ptCount val="1"/>
                <c:pt idx="0">
                  <c:v>Net Rest of the UK</c:v>
                </c:pt>
              </c:strCache>
            </c:strRef>
          </c:tx>
          <c:spPr>
            <a:ln w="28575">
              <a:solidFill>
                <a:srgbClr val="90278E"/>
              </a:solidFill>
              <a:prstDash val="solid"/>
            </a:ln>
          </c:spPr>
          <c:marker>
            <c:symbol val="none"/>
          </c:marker>
          <c:dPt>
            <c:idx val="21"/>
            <c:marker>
              <c:symbol val="circle"/>
              <c:size val="11"/>
              <c:spPr>
                <a:solidFill>
                  <a:schemeClr val="bg1"/>
                </a:solidFill>
                <a:ln w="28575">
                  <a:solidFill>
                    <a:srgbClr val="90278E"/>
                  </a:solidFill>
                </a:ln>
              </c:spPr>
            </c:marker>
            <c:bubble3D val="0"/>
          </c:dPt>
          <c:dLbls>
            <c:dLbl>
              <c:idx val="21"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="1"/>
                      <a:t>8.8k</a:t>
                    </a:r>
                  </a:p>
                  <a:p>
                    <a:pPr>
                      <a:defRPr sz="1200" b="1">
                        <a:solidFill>
                          <a:srgbClr val="90278E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50" b="1"/>
                      <a:t>Net In</a:t>
                    </a:r>
                    <a:endParaRPr lang="en-US" sz="1050"/>
                  </a:p>
                </c:rich>
              </c:tx>
              <c:numFmt formatCode="#,##0.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solidFill>
                      <a:srgbClr val="90278E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5.3'!$A$5:$A$26</c:f>
              <c:strCache>
                <c:ptCount val="22"/>
                <c:pt idx="0">
                  <c:v>1994-1995</c:v>
                </c:pt>
                <c:pt idx="1">
                  <c:v>1995-1996</c:v>
                </c:pt>
                <c:pt idx="2">
                  <c:v>1996-1997</c:v>
                </c:pt>
                <c:pt idx="3">
                  <c:v>1997-1998</c:v>
                </c:pt>
                <c:pt idx="4">
                  <c:v>1998-1999</c:v>
                </c:pt>
                <c:pt idx="5">
                  <c:v>1999-2000</c:v>
                </c:pt>
                <c:pt idx="6">
                  <c:v>2000-2001</c:v>
                </c:pt>
                <c:pt idx="7">
                  <c:v>2001-2002</c:v>
                </c:pt>
                <c:pt idx="8">
                  <c:v>2002-2003</c:v>
                </c:pt>
                <c:pt idx="9">
                  <c:v>2003-2004</c:v>
                </c:pt>
                <c:pt idx="10">
                  <c:v>2004-2005</c:v>
                </c:pt>
                <c:pt idx="11">
                  <c:v>2005-2006</c:v>
                </c:pt>
                <c:pt idx="12">
                  <c:v>2006-2007</c:v>
                </c:pt>
                <c:pt idx="13">
                  <c:v>2007-2008</c:v>
                </c:pt>
                <c:pt idx="14">
                  <c:v>2008-2009</c:v>
                </c:pt>
                <c:pt idx="15">
                  <c:v>2009-2010</c:v>
                </c:pt>
                <c:pt idx="16">
                  <c:v>2010-2011</c:v>
                </c:pt>
                <c:pt idx="17">
                  <c:v>2011-2012</c:v>
                </c:pt>
                <c:pt idx="18">
                  <c:v>2012-2013</c:v>
                </c:pt>
                <c:pt idx="19">
                  <c:v>2013-2014</c:v>
                </c:pt>
                <c:pt idx="20">
                  <c:v>2014-2015</c:v>
                </c:pt>
                <c:pt idx="21">
                  <c:v>2015-2016</c:v>
                </c:pt>
              </c:strCache>
            </c:strRef>
          </c:cat>
          <c:val>
            <c:numRef>
              <c:f>'Data 5.3'!$G$5:$G$26</c:f>
              <c:numCache>
                <c:formatCode>#,##0</c:formatCode>
                <c:ptCount val="22"/>
                <c:pt idx="0">
                  <c:v>-300</c:v>
                </c:pt>
                <c:pt idx="1">
                  <c:v>-5200</c:v>
                </c:pt>
                <c:pt idx="2">
                  <c:v>-4600</c:v>
                </c:pt>
                <c:pt idx="3">
                  <c:v>1200</c:v>
                </c:pt>
                <c:pt idx="4">
                  <c:v>-3100</c:v>
                </c:pt>
                <c:pt idx="5">
                  <c:v>-6700</c:v>
                </c:pt>
                <c:pt idx="6">
                  <c:v>3400</c:v>
                </c:pt>
                <c:pt idx="7">
                  <c:v>4700</c:v>
                </c:pt>
                <c:pt idx="8">
                  <c:v>7000</c:v>
                </c:pt>
                <c:pt idx="9">
                  <c:v>15500</c:v>
                </c:pt>
                <c:pt idx="10">
                  <c:v>12500</c:v>
                </c:pt>
                <c:pt idx="11">
                  <c:v>8900</c:v>
                </c:pt>
                <c:pt idx="12">
                  <c:v>8800</c:v>
                </c:pt>
                <c:pt idx="13">
                  <c:v>11500</c:v>
                </c:pt>
                <c:pt idx="14">
                  <c:v>4100</c:v>
                </c:pt>
                <c:pt idx="15">
                  <c:v>3300</c:v>
                </c:pt>
                <c:pt idx="16">
                  <c:v>2900</c:v>
                </c:pt>
                <c:pt idx="17">
                  <c:v>3000</c:v>
                </c:pt>
                <c:pt idx="18">
                  <c:v>7900</c:v>
                </c:pt>
                <c:pt idx="19">
                  <c:v>9500</c:v>
                </c:pt>
                <c:pt idx="20">
                  <c:v>8400</c:v>
                </c:pt>
                <c:pt idx="21">
                  <c:v>8793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5.3'!$H$4</c:f>
              <c:strCache>
                <c:ptCount val="1"/>
                <c:pt idx="0">
                  <c:v>Net Overseas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dPt>
            <c:idx val="21"/>
            <c:marker>
              <c:symbol val="circle"/>
              <c:size val="12"/>
              <c:spPr>
                <a:solidFill>
                  <a:schemeClr val="bg1">
                    <a:lumMod val="50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22.9k </a:t>
                    </a:r>
                  </a:p>
                  <a:p>
                    <a:r>
                      <a:rPr lang="en-US" sz="1050" b="1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Net In</a:t>
                    </a:r>
                    <a:endParaRPr lang="en-US" sz="105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200" b="1">
                    <a:solidFill>
                      <a:schemeClr val="bg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 5.3'!$A$5:$A$26</c:f>
              <c:strCache>
                <c:ptCount val="22"/>
                <c:pt idx="0">
                  <c:v>1994-1995</c:v>
                </c:pt>
                <c:pt idx="1">
                  <c:v>1995-1996</c:v>
                </c:pt>
                <c:pt idx="2">
                  <c:v>1996-1997</c:v>
                </c:pt>
                <c:pt idx="3">
                  <c:v>1997-1998</c:v>
                </c:pt>
                <c:pt idx="4">
                  <c:v>1998-1999</c:v>
                </c:pt>
                <c:pt idx="5">
                  <c:v>1999-2000</c:v>
                </c:pt>
                <c:pt idx="6">
                  <c:v>2000-2001</c:v>
                </c:pt>
                <c:pt idx="7">
                  <c:v>2001-2002</c:v>
                </c:pt>
                <c:pt idx="8">
                  <c:v>2002-2003</c:v>
                </c:pt>
                <c:pt idx="9">
                  <c:v>2003-2004</c:v>
                </c:pt>
                <c:pt idx="10">
                  <c:v>2004-2005</c:v>
                </c:pt>
                <c:pt idx="11">
                  <c:v>2005-2006</c:v>
                </c:pt>
                <c:pt idx="12">
                  <c:v>2006-2007</c:v>
                </c:pt>
                <c:pt idx="13">
                  <c:v>2007-2008</c:v>
                </c:pt>
                <c:pt idx="14">
                  <c:v>2008-2009</c:v>
                </c:pt>
                <c:pt idx="15">
                  <c:v>2009-2010</c:v>
                </c:pt>
                <c:pt idx="16">
                  <c:v>2010-2011</c:v>
                </c:pt>
                <c:pt idx="17">
                  <c:v>2011-2012</c:v>
                </c:pt>
                <c:pt idx="18">
                  <c:v>2012-2013</c:v>
                </c:pt>
                <c:pt idx="19">
                  <c:v>2013-2014</c:v>
                </c:pt>
                <c:pt idx="20">
                  <c:v>2014-2015</c:v>
                </c:pt>
                <c:pt idx="21">
                  <c:v>2015-2016</c:v>
                </c:pt>
              </c:strCache>
            </c:strRef>
          </c:cat>
          <c:val>
            <c:numRef>
              <c:f>'Data 5.3'!$H$5:$H$26</c:f>
              <c:numCache>
                <c:formatCode>#,##0</c:formatCode>
                <c:ptCount val="22"/>
                <c:pt idx="0">
                  <c:v>-3000</c:v>
                </c:pt>
                <c:pt idx="1">
                  <c:v>-4000</c:v>
                </c:pt>
                <c:pt idx="2">
                  <c:v>-6000</c:v>
                </c:pt>
                <c:pt idx="3">
                  <c:v>-9000</c:v>
                </c:pt>
                <c:pt idx="4">
                  <c:v>1000</c:v>
                </c:pt>
                <c:pt idx="5">
                  <c:v>12000</c:v>
                </c:pt>
                <c:pt idx="6">
                  <c:v>8000</c:v>
                </c:pt>
                <c:pt idx="7">
                  <c:v>1600</c:v>
                </c:pt>
                <c:pt idx="8">
                  <c:v>-1400</c:v>
                </c:pt>
                <c:pt idx="9">
                  <c:v>3100</c:v>
                </c:pt>
                <c:pt idx="10">
                  <c:v>12800</c:v>
                </c:pt>
                <c:pt idx="11">
                  <c:v>9900</c:v>
                </c:pt>
                <c:pt idx="12">
                  <c:v>24200</c:v>
                </c:pt>
                <c:pt idx="13">
                  <c:v>14900</c:v>
                </c:pt>
                <c:pt idx="14">
                  <c:v>20300</c:v>
                </c:pt>
                <c:pt idx="15">
                  <c:v>22800</c:v>
                </c:pt>
                <c:pt idx="16">
                  <c:v>27300</c:v>
                </c:pt>
                <c:pt idx="17">
                  <c:v>9700</c:v>
                </c:pt>
                <c:pt idx="18">
                  <c:v>2100</c:v>
                </c:pt>
                <c:pt idx="19">
                  <c:v>8000</c:v>
                </c:pt>
                <c:pt idx="20">
                  <c:v>19600</c:v>
                </c:pt>
                <c:pt idx="21">
                  <c:v>22900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0752"/>
        <c:axId val="100252672"/>
      </c:lineChart>
      <c:catAx>
        <c:axId val="1002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846734075080531"/>
              <c:y val="0.74130934532733628"/>
            </c:manualLayout>
          </c:layout>
          <c:overlay val="0"/>
        </c:title>
        <c:numFmt formatCode="#,##0.00" sourceLinked="0"/>
        <c:majorTickMark val="out"/>
        <c:minorTickMark val="out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25267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002526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100">
                    <a:latin typeface="Arial" panose="020B0604020202020204" pitchFamily="34" charset="0"/>
                    <a:cs typeface="Arial" panose="020B0604020202020204" pitchFamily="34" charset="0"/>
                  </a:rPr>
                  <a:t>People</a:t>
                </a:r>
                <a:r>
                  <a:rPr lang="en-GB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(Thousands)</a:t>
                </a:r>
                <a:endParaRPr lang="en-GB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250752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5.4: Migrants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to Scotland by age group, 2010-2016</a:t>
            </a:r>
            <a:endParaRPr lang="en-GB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'Data 5.4'!$C$8</c:f>
              <c:strCache>
                <c:ptCount val="1"/>
                <c:pt idx="0">
                  <c:v>0-15</c:v>
                </c:pt>
              </c:strCache>
            </c:strRef>
          </c:tx>
          <c:spPr>
            <a:solidFill>
              <a:srgbClr val="601A5E"/>
            </a:solidFill>
            <a:ln>
              <a:noFill/>
            </a:ln>
          </c:spPr>
          <c:invertIfNegative val="0"/>
          <c:cat>
            <c:strRef>
              <c:f>'Data 5.4'!$A$9:$A$15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'Data 5.4'!$C$9:$C$15</c:f>
              <c:numCache>
                <c:formatCode>#,##0</c:formatCode>
                <c:ptCount val="7"/>
                <c:pt idx="0">
                  <c:v>12428</c:v>
                </c:pt>
                <c:pt idx="1">
                  <c:v>11821</c:v>
                </c:pt>
                <c:pt idx="2">
                  <c:v>10866</c:v>
                </c:pt>
                <c:pt idx="3">
                  <c:v>10668</c:v>
                </c:pt>
                <c:pt idx="4">
                  <c:v>11579</c:v>
                </c:pt>
                <c:pt idx="5">
                  <c:v>11463</c:v>
                </c:pt>
                <c:pt idx="6">
                  <c:v>12027</c:v>
                </c:pt>
              </c:numCache>
            </c:numRef>
          </c:val>
        </c:ser>
        <c:ser>
          <c:idx val="9"/>
          <c:order val="1"/>
          <c:tx>
            <c:strRef>
              <c:f>'Data 5.4'!$D$8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rgbClr val="90278E"/>
            </a:solidFill>
            <a:ln>
              <a:noFill/>
            </a:ln>
          </c:spPr>
          <c:invertIfNegative val="0"/>
          <c:cat>
            <c:strRef>
              <c:f>'Data 5.4'!$A$9:$A$15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'Data 5.4'!$D$9:$D$15</c:f>
              <c:numCache>
                <c:formatCode>#,##0</c:formatCode>
                <c:ptCount val="7"/>
                <c:pt idx="0">
                  <c:v>29684</c:v>
                </c:pt>
                <c:pt idx="1">
                  <c:v>28335</c:v>
                </c:pt>
                <c:pt idx="2">
                  <c:v>24766</c:v>
                </c:pt>
                <c:pt idx="3">
                  <c:v>22364</c:v>
                </c:pt>
                <c:pt idx="4">
                  <c:v>23516</c:v>
                </c:pt>
                <c:pt idx="5">
                  <c:v>25523</c:v>
                </c:pt>
                <c:pt idx="6">
                  <c:v>25698</c:v>
                </c:pt>
              </c:numCache>
            </c:numRef>
          </c:val>
        </c:ser>
        <c:ser>
          <c:idx val="10"/>
          <c:order val="2"/>
          <c:tx>
            <c:strRef>
              <c:f>'Data 5.4'!$E$8</c:f>
              <c:strCache>
                <c:ptCount val="1"/>
                <c:pt idx="0">
                  <c:v>25-44</c:v>
                </c:pt>
              </c:strCache>
            </c:strRef>
          </c:tx>
          <c:spPr>
            <a:solidFill>
              <a:srgbClr val="AD69AD"/>
            </a:solidFill>
            <a:ln>
              <a:noFill/>
            </a:ln>
          </c:spPr>
          <c:invertIfNegative val="0"/>
          <c:cat>
            <c:strRef>
              <c:f>'Data 5.4'!$A$9:$A$15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'Data 5.4'!$E$9:$E$15</c:f>
              <c:numCache>
                <c:formatCode>#,##0</c:formatCode>
                <c:ptCount val="7"/>
                <c:pt idx="0">
                  <c:v>37197</c:v>
                </c:pt>
                <c:pt idx="1">
                  <c:v>34858</c:v>
                </c:pt>
                <c:pt idx="2">
                  <c:v>32618</c:v>
                </c:pt>
                <c:pt idx="3">
                  <c:v>29825</c:v>
                </c:pt>
                <c:pt idx="4">
                  <c:v>32806</c:v>
                </c:pt>
                <c:pt idx="5">
                  <c:v>33735</c:v>
                </c:pt>
                <c:pt idx="6">
                  <c:v>34219</c:v>
                </c:pt>
              </c:numCache>
            </c:numRef>
          </c:val>
        </c:ser>
        <c:ser>
          <c:idx val="11"/>
          <c:order val="3"/>
          <c:tx>
            <c:strRef>
              <c:f>'Data 5.4'!$F$8</c:f>
              <c:strCache>
                <c:ptCount val="1"/>
                <c:pt idx="0">
                  <c:v>45-64</c:v>
                </c:pt>
              </c:strCache>
            </c:strRef>
          </c:tx>
          <c:spPr>
            <a:solidFill>
              <a:srgbClr val="C893C7"/>
            </a:solidFill>
            <a:ln>
              <a:noFill/>
            </a:ln>
          </c:spPr>
          <c:invertIfNegative val="0"/>
          <c:cat>
            <c:strRef>
              <c:f>'Data 5.4'!$A$9:$A$15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'Data 5.4'!$F$9:$F$15</c:f>
              <c:numCache>
                <c:formatCode>#,##0</c:formatCode>
                <c:ptCount val="7"/>
                <c:pt idx="0">
                  <c:v>10062</c:v>
                </c:pt>
                <c:pt idx="1">
                  <c:v>9881</c:v>
                </c:pt>
                <c:pt idx="2">
                  <c:v>9740</c:v>
                </c:pt>
                <c:pt idx="3">
                  <c:v>9874</c:v>
                </c:pt>
                <c:pt idx="4">
                  <c:v>10838</c:v>
                </c:pt>
                <c:pt idx="5">
                  <c:v>10721</c:v>
                </c:pt>
                <c:pt idx="6">
                  <c:v>11077</c:v>
                </c:pt>
              </c:numCache>
            </c:numRef>
          </c:val>
        </c:ser>
        <c:ser>
          <c:idx val="12"/>
          <c:order val="4"/>
          <c:tx>
            <c:strRef>
              <c:f>'Data 5.4'!$G$8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DDBCDD"/>
            </a:solidFill>
            <a:ln>
              <a:noFill/>
            </a:ln>
          </c:spPr>
          <c:invertIfNegative val="0"/>
          <c:cat>
            <c:strRef>
              <c:f>'Data 5.4'!$A$9:$A$15</c:f>
              <c:strCache>
                <c:ptCount val="7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</c:strCache>
            </c:strRef>
          </c:cat>
          <c:val>
            <c:numRef>
              <c:f>'Data 5.4'!$G$9:$G$15</c:f>
              <c:numCache>
                <c:formatCode>#,##0</c:formatCode>
                <c:ptCount val="7"/>
                <c:pt idx="0">
                  <c:v>3036</c:v>
                </c:pt>
                <c:pt idx="1">
                  <c:v>2991</c:v>
                </c:pt>
                <c:pt idx="2">
                  <c:v>3026</c:v>
                </c:pt>
                <c:pt idx="3">
                  <c:v>3154</c:v>
                </c:pt>
                <c:pt idx="4">
                  <c:v>3703</c:v>
                </c:pt>
                <c:pt idx="5">
                  <c:v>3512</c:v>
                </c:pt>
                <c:pt idx="6">
                  <c:v>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81344"/>
        <c:axId val="100291712"/>
      </c:barChart>
      <c:catAx>
        <c:axId val="10028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291712"/>
        <c:crosses val="autoZero"/>
        <c:auto val="1"/>
        <c:lblAlgn val="ctr"/>
        <c:lblOffset val="100"/>
        <c:noMultiLvlLbl val="0"/>
      </c:catAx>
      <c:valAx>
        <c:axId val="1002917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People (Thousands</a:t>
                </a:r>
                <a:r>
                  <a:rPr lang="en-GB"/>
                  <a:t>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0281344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91877097931565899"/>
          <c:y val="0.38635743259365307"/>
          <c:w val="6.6278290137280246E-2"/>
          <c:h val="0.2596081550412259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400" b="1"/>
              <a:t>Figure 5.5: Migrants to Scotland by age and sex, relative to the population as a whole, mid-2015 to mid-2016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22774327122153E-2"/>
          <c:y val="0.10407333141039551"/>
          <c:w val="0.88121810860598937"/>
          <c:h val="0.79596791692908597"/>
        </c:manualLayout>
      </c:layout>
      <c:barChart>
        <c:barDir val="bar"/>
        <c:grouping val="clustered"/>
        <c:varyColors val="0"/>
        <c:ser>
          <c:idx val="0"/>
          <c:order val="0"/>
          <c:tx>
            <c:v>2015/16 Migrants</c:v>
          </c:tx>
          <c:spPr>
            <a:solidFill>
              <a:srgbClr val="601A5E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5.5'!$B$6:$B$96</c:f>
              <c:numCache>
                <c:formatCode>0;[Black]0</c:formatCode>
                <c:ptCount val="91"/>
                <c:pt idx="0">
                  <c:v>-28697</c:v>
                </c:pt>
                <c:pt idx="1">
                  <c:v>-29017</c:v>
                </c:pt>
                <c:pt idx="2">
                  <c:v>-29377</c:v>
                </c:pt>
                <c:pt idx="3">
                  <c:v>-29728</c:v>
                </c:pt>
                <c:pt idx="4">
                  <c:v>-30708</c:v>
                </c:pt>
                <c:pt idx="5">
                  <c:v>-31533</c:v>
                </c:pt>
                <c:pt idx="6">
                  <c:v>-29946</c:v>
                </c:pt>
                <c:pt idx="7">
                  <c:v>-30653</c:v>
                </c:pt>
                <c:pt idx="8">
                  <c:v>-30586</c:v>
                </c:pt>
                <c:pt idx="9">
                  <c:v>-29574</c:v>
                </c:pt>
                <c:pt idx="10">
                  <c:v>-28838</c:v>
                </c:pt>
                <c:pt idx="11">
                  <c:v>-28885</c:v>
                </c:pt>
                <c:pt idx="12">
                  <c:v>-28344</c:v>
                </c:pt>
                <c:pt idx="13">
                  <c:v>-27231</c:v>
                </c:pt>
                <c:pt idx="14">
                  <c:v>-27083</c:v>
                </c:pt>
                <c:pt idx="15">
                  <c:v>-28196</c:v>
                </c:pt>
                <c:pt idx="16">
                  <c:v>-29300</c:v>
                </c:pt>
                <c:pt idx="17">
                  <c:v>-30279</c:v>
                </c:pt>
                <c:pt idx="18">
                  <c:v>-31162</c:v>
                </c:pt>
                <c:pt idx="19">
                  <c:v>-33677</c:v>
                </c:pt>
                <c:pt idx="20">
                  <c:v>-34653</c:v>
                </c:pt>
                <c:pt idx="21">
                  <c:v>-35175</c:v>
                </c:pt>
                <c:pt idx="22">
                  <c:v>-36261</c:v>
                </c:pt>
                <c:pt idx="23">
                  <c:v>-36791</c:v>
                </c:pt>
                <c:pt idx="24">
                  <c:v>-38808</c:v>
                </c:pt>
                <c:pt idx="25">
                  <c:v>-39073</c:v>
                </c:pt>
                <c:pt idx="26">
                  <c:v>-37445</c:v>
                </c:pt>
                <c:pt idx="27">
                  <c:v>-37102</c:v>
                </c:pt>
                <c:pt idx="28">
                  <c:v>-36957</c:v>
                </c:pt>
                <c:pt idx="29">
                  <c:v>-35572</c:v>
                </c:pt>
                <c:pt idx="30">
                  <c:v>-35467</c:v>
                </c:pt>
                <c:pt idx="31">
                  <c:v>-34774</c:v>
                </c:pt>
                <c:pt idx="32">
                  <c:v>-33786</c:v>
                </c:pt>
                <c:pt idx="33">
                  <c:v>-34032</c:v>
                </c:pt>
                <c:pt idx="34">
                  <c:v>-34246</c:v>
                </c:pt>
                <c:pt idx="35">
                  <c:v>-34347</c:v>
                </c:pt>
                <c:pt idx="36">
                  <c:v>-33701</c:v>
                </c:pt>
                <c:pt idx="37">
                  <c:v>-32926</c:v>
                </c:pt>
                <c:pt idx="38">
                  <c:v>-30125</c:v>
                </c:pt>
                <c:pt idx="39">
                  <c:v>-30169</c:v>
                </c:pt>
                <c:pt idx="40">
                  <c:v>-31504</c:v>
                </c:pt>
                <c:pt idx="41">
                  <c:v>-31398</c:v>
                </c:pt>
                <c:pt idx="42">
                  <c:v>-32214</c:v>
                </c:pt>
                <c:pt idx="43">
                  <c:v>-34054</c:v>
                </c:pt>
                <c:pt idx="44">
                  <c:v>-35759</c:v>
                </c:pt>
                <c:pt idx="45">
                  <c:v>-36884</c:v>
                </c:pt>
                <c:pt idx="46">
                  <c:v>-36481</c:v>
                </c:pt>
                <c:pt idx="47">
                  <c:v>-37985</c:v>
                </c:pt>
                <c:pt idx="48">
                  <c:v>-38668</c:v>
                </c:pt>
                <c:pt idx="49">
                  <c:v>-39404</c:v>
                </c:pt>
                <c:pt idx="50">
                  <c:v>-38795</c:v>
                </c:pt>
                <c:pt idx="51">
                  <c:v>-40421</c:v>
                </c:pt>
                <c:pt idx="52">
                  <c:v>-39547</c:v>
                </c:pt>
                <c:pt idx="53">
                  <c:v>-39588</c:v>
                </c:pt>
                <c:pt idx="54">
                  <c:v>-39078</c:v>
                </c:pt>
                <c:pt idx="55">
                  <c:v>-38031</c:v>
                </c:pt>
                <c:pt idx="56">
                  <c:v>-36862</c:v>
                </c:pt>
                <c:pt idx="57">
                  <c:v>-36217</c:v>
                </c:pt>
                <c:pt idx="58">
                  <c:v>-35210</c:v>
                </c:pt>
                <c:pt idx="59">
                  <c:v>-34417</c:v>
                </c:pt>
                <c:pt idx="60">
                  <c:v>-33311</c:v>
                </c:pt>
                <c:pt idx="61">
                  <c:v>-31726</c:v>
                </c:pt>
                <c:pt idx="62">
                  <c:v>-31363</c:v>
                </c:pt>
                <c:pt idx="63">
                  <c:v>-30581</c:v>
                </c:pt>
                <c:pt idx="64">
                  <c:v>-29425</c:v>
                </c:pt>
                <c:pt idx="65">
                  <c:v>-29569</c:v>
                </c:pt>
                <c:pt idx="66">
                  <c:v>-29668</c:v>
                </c:pt>
                <c:pt idx="67">
                  <c:v>-30193</c:v>
                </c:pt>
                <c:pt idx="68">
                  <c:v>-30916</c:v>
                </c:pt>
                <c:pt idx="69">
                  <c:v>-33121</c:v>
                </c:pt>
                <c:pt idx="70">
                  <c:v>-24797</c:v>
                </c:pt>
                <c:pt idx="71">
                  <c:v>-22863</c:v>
                </c:pt>
                <c:pt idx="72">
                  <c:v>-23308</c:v>
                </c:pt>
                <c:pt idx="73">
                  <c:v>-21528</c:v>
                </c:pt>
                <c:pt idx="74">
                  <c:v>-19373</c:v>
                </c:pt>
                <c:pt idx="75">
                  <c:v>-17496</c:v>
                </c:pt>
                <c:pt idx="76">
                  <c:v>-17603</c:v>
                </c:pt>
                <c:pt idx="77">
                  <c:v>-16869</c:v>
                </c:pt>
                <c:pt idx="78">
                  <c:v>-16115</c:v>
                </c:pt>
                <c:pt idx="79">
                  <c:v>-14432</c:v>
                </c:pt>
                <c:pt idx="80">
                  <c:v>-13546</c:v>
                </c:pt>
                <c:pt idx="81">
                  <c:v>-12469</c:v>
                </c:pt>
                <c:pt idx="82">
                  <c:v>-11120</c:v>
                </c:pt>
                <c:pt idx="83">
                  <c:v>-9975</c:v>
                </c:pt>
                <c:pt idx="84">
                  <c:v>-9091</c:v>
                </c:pt>
                <c:pt idx="85">
                  <c:v>-7894</c:v>
                </c:pt>
                <c:pt idx="86">
                  <c:v>-6573</c:v>
                </c:pt>
                <c:pt idx="87">
                  <c:v>-5635</c:v>
                </c:pt>
                <c:pt idx="88">
                  <c:v>-4454</c:v>
                </c:pt>
                <c:pt idx="89">
                  <c:v>-3731</c:v>
                </c:pt>
                <c:pt idx="90">
                  <c:v>-12017</c:v>
                </c:pt>
              </c:numCache>
            </c:numRef>
          </c:val>
        </c:ser>
        <c:ser>
          <c:idx val="2"/>
          <c:order val="1"/>
          <c:tx>
            <c:v>Female Total</c:v>
          </c:tx>
          <c:spPr>
            <a:solidFill>
              <a:srgbClr val="601A5E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5.5'!$C$6:$C$96</c:f>
              <c:numCache>
                <c:formatCode>General</c:formatCode>
                <c:ptCount val="91"/>
                <c:pt idx="0">
                  <c:v>26819</c:v>
                </c:pt>
                <c:pt idx="1">
                  <c:v>27567</c:v>
                </c:pt>
                <c:pt idx="2">
                  <c:v>27788</c:v>
                </c:pt>
                <c:pt idx="3">
                  <c:v>28504</c:v>
                </c:pt>
                <c:pt idx="4">
                  <c:v>29033</c:v>
                </c:pt>
                <c:pt idx="5">
                  <c:v>30162</c:v>
                </c:pt>
                <c:pt idx="6">
                  <c:v>28855</c:v>
                </c:pt>
                <c:pt idx="7">
                  <c:v>29683</c:v>
                </c:pt>
                <c:pt idx="8">
                  <c:v>29598</c:v>
                </c:pt>
                <c:pt idx="9">
                  <c:v>28272</c:v>
                </c:pt>
                <c:pt idx="10">
                  <c:v>27796</c:v>
                </c:pt>
                <c:pt idx="11">
                  <c:v>27257</c:v>
                </c:pt>
                <c:pt idx="12">
                  <c:v>26739</c:v>
                </c:pt>
                <c:pt idx="13">
                  <c:v>26167</c:v>
                </c:pt>
                <c:pt idx="14">
                  <c:v>26038</c:v>
                </c:pt>
                <c:pt idx="15">
                  <c:v>27243</c:v>
                </c:pt>
                <c:pt idx="16">
                  <c:v>27563</c:v>
                </c:pt>
                <c:pt idx="17">
                  <c:v>28702</c:v>
                </c:pt>
                <c:pt idx="18">
                  <c:v>29789</c:v>
                </c:pt>
                <c:pt idx="19">
                  <c:v>32749</c:v>
                </c:pt>
                <c:pt idx="20">
                  <c:v>33871</c:v>
                </c:pt>
                <c:pt idx="21">
                  <c:v>34923</c:v>
                </c:pt>
                <c:pt idx="22">
                  <c:v>36314</c:v>
                </c:pt>
                <c:pt idx="23">
                  <c:v>37631</c:v>
                </c:pt>
                <c:pt idx="24">
                  <c:v>39540</c:v>
                </c:pt>
                <c:pt idx="25">
                  <c:v>38982</c:v>
                </c:pt>
                <c:pt idx="26">
                  <c:v>37498</c:v>
                </c:pt>
                <c:pt idx="27">
                  <c:v>37318</c:v>
                </c:pt>
                <c:pt idx="28">
                  <c:v>37556</c:v>
                </c:pt>
                <c:pt idx="29">
                  <c:v>36621</c:v>
                </c:pt>
                <c:pt idx="30">
                  <c:v>36099</c:v>
                </c:pt>
                <c:pt idx="31">
                  <c:v>36312</c:v>
                </c:pt>
                <c:pt idx="32">
                  <c:v>35089</c:v>
                </c:pt>
                <c:pt idx="33">
                  <c:v>35723</c:v>
                </c:pt>
                <c:pt idx="34">
                  <c:v>36385</c:v>
                </c:pt>
                <c:pt idx="35">
                  <c:v>35753</c:v>
                </c:pt>
                <c:pt idx="36">
                  <c:v>34995</c:v>
                </c:pt>
                <c:pt idx="37">
                  <c:v>33471</c:v>
                </c:pt>
                <c:pt idx="38">
                  <c:v>31663</c:v>
                </c:pt>
                <c:pt idx="39">
                  <c:v>30603</c:v>
                </c:pt>
                <c:pt idx="40">
                  <c:v>32622</c:v>
                </c:pt>
                <c:pt idx="41">
                  <c:v>33160</c:v>
                </c:pt>
                <c:pt idx="42">
                  <c:v>33272</c:v>
                </c:pt>
                <c:pt idx="43">
                  <c:v>35532</c:v>
                </c:pt>
                <c:pt idx="44">
                  <c:v>38123</c:v>
                </c:pt>
                <c:pt idx="45">
                  <c:v>39905</c:v>
                </c:pt>
                <c:pt idx="46">
                  <c:v>39222</c:v>
                </c:pt>
                <c:pt idx="47">
                  <c:v>40801</c:v>
                </c:pt>
                <c:pt idx="48">
                  <c:v>41543</c:v>
                </c:pt>
                <c:pt idx="49">
                  <c:v>41358</c:v>
                </c:pt>
                <c:pt idx="50">
                  <c:v>41391</c:v>
                </c:pt>
                <c:pt idx="51">
                  <c:v>42646</c:v>
                </c:pt>
                <c:pt idx="52">
                  <c:v>42441</c:v>
                </c:pt>
                <c:pt idx="53">
                  <c:v>42060</c:v>
                </c:pt>
                <c:pt idx="54">
                  <c:v>40724</c:v>
                </c:pt>
                <c:pt idx="55">
                  <c:v>39939</c:v>
                </c:pt>
                <c:pt idx="56">
                  <c:v>38427</c:v>
                </c:pt>
                <c:pt idx="57">
                  <c:v>38397</c:v>
                </c:pt>
                <c:pt idx="58">
                  <c:v>37263</c:v>
                </c:pt>
                <c:pt idx="59">
                  <c:v>36058</c:v>
                </c:pt>
                <c:pt idx="60">
                  <c:v>34941</c:v>
                </c:pt>
                <c:pt idx="61">
                  <c:v>33606</c:v>
                </c:pt>
                <c:pt idx="62">
                  <c:v>33002</c:v>
                </c:pt>
                <c:pt idx="63">
                  <c:v>32395</c:v>
                </c:pt>
                <c:pt idx="64">
                  <c:v>31202</c:v>
                </c:pt>
                <c:pt idx="65">
                  <c:v>31507</c:v>
                </c:pt>
                <c:pt idx="66">
                  <c:v>31414</c:v>
                </c:pt>
                <c:pt idx="67">
                  <c:v>32127</c:v>
                </c:pt>
                <c:pt idx="68">
                  <c:v>33103</c:v>
                </c:pt>
                <c:pt idx="69">
                  <c:v>35906</c:v>
                </c:pt>
                <c:pt idx="70">
                  <c:v>26974</c:v>
                </c:pt>
                <c:pt idx="71">
                  <c:v>25687</c:v>
                </c:pt>
                <c:pt idx="72">
                  <c:v>25970</c:v>
                </c:pt>
                <c:pt idx="73">
                  <c:v>25265</c:v>
                </c:pt>
                <c:pt idx="74">
                  <c:v>23254</c:v>
                </c:pt>
                <c:pt idx="75">
                  <c:v>21636</c:v>
                </c:pt>
                <c:pt idx="76">
                  <c:v>21833</c:v>
                </c:pt>
                <c:pt idx="77">
                  <c:v>21118</c:v>
                </c:pt>
                <c:pt idx="78">
                  <c:v>20348</c:v>
                </c:pt>
                <c:pt idx="79">
                  <c:v>19396</c:v>
                </c:pt>
                <c:pt idx="80">
                  <c:v>18453</c:v>
                </c:pt>
                <c:pt idx="81">
                  <c:v>17214</c:v>
                </c:pt>
                <c:pt idx="82">
                  <c:v>15965</c:v>
                </c:pt>
                <c:pt idx="83">
                  <c:v>14544</c:v>
                </c:pt>
                <c:pt idx="84">
                  <c:v>14041</c:v>
                </c:pt>
                <c:pt idx="85">
                  <c:v>12678</c:v>
                </c:pt>
                <c:pt idx="86">
                  <c:v>11277</c:v>
                </c:pt>
                <c:pt idx="87">
                  <c:v>9897</c:v>
                </c:pt>
                <c:pt idx="88">
                  <c:v>8421</c:v>
                </c:pt>
                <c:pt idx="89">
                  <c:v>7418</c:v>
                </c:pt>
                <c:pt idx="90">
                  <c:v>29050</c:v>
                </c:pt>
              </c:numCache>
            </c:numRef>
          </c:val>
        </c:ser>
        <c:ser>
          <c:idx val="3"/>
          <c:order val="2"/>
          <c:tx>
            <c:v>Females</c:v>
          </c:tx>
          <c:spPr>
            <a:solidFill>
              <a:srgbClr val="C893C7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5.5'!$I$6:$I$96</c:f>
              <c:numCache>
                <c:formatCode>0</c:formatCode>
                <c:ptCount val="91"/>
                <c:pt idx="0">
                  <c:v>26437</c:v>
                </c:pt>
                <c:pt idx="1">
                  <c:v>26952</c:v>
                </c:pt>
                <c:pt idx="2">
                  <c:v>27249</c:v>
                </c:pt>
                <c:pt idx="3">
                  <c:v>28002</c:v>
                </c:pt>
                <c:pt idx="4">
                  <c:v>28584</c:v>
                </c:pt>
                <c:pt idx="5">
                  <c:v>29763</c:v>
                </c:pt>
                <c:pt idx="6">
                  <c:v>28495</c:v>
                </c:pt>
                <c:pt idx="7">
                  <c:v>29319</c:v>
                </c:pt>
                <c:pt idx="8">
                  <c:v>29278</c:v>
                </c:pt>
                <c:pt idx="9">
                  <c:v>27976</c:v>
                </c:pt>
                <c:pt idx="10">
                  <c:v>27520</c:v>
                </c:pt>
                <c:pt idx="11">
                  <c:v>27019</c:v>
                </c:pt>
                <c:pt idx="12">
                  <c:v>26508</c:v>
                </c:pt>
                <c:pt idx="13">
                  <c:v>25941</c:v>
                </c:pt>
                <c:pt idx="14">
                  <c:v>25805</c:v>
                </c:pt>
                <c:pt idx="15">
                  <c:v>27026</c:v>
                </c:pt>
                <c:pt idx="16">
                  <c:v>27328</c:v>
                </c:pt>
                <c:pt idx="17">
                  <c:v>28431</c:v>
                </c:pt>
                <c:pt idx="18">
                  <c:v>28920</c:v>
                </c:pt>
                <c:pt idx="19">
                  <c:v>29803</c:v>
                </c:pt>
                <c:pt idx="20">
                  <c:v>31623</c:v>
                </c:pt>
                <c:pt idx="21">
                  <c:v>33043</c:v>
                </c:pt>
                <c:pt idx="22">
                  <c:v>34322</c:v>
                </c:pt>
                <c:pt idx="23">
                  <c:v>35206</c:v>
                </c:pt>
                <c:pt idx="24">
                  <c:v>37545</c:v>
                </c:pt>
                <c:pt idx="25">
                  <c:v>37281</c:v>
                </c:pt>
                <c:pt idx="26">
                  <c:v>35849</c:v>
                </c:pt>
                <c:pt idx="27">
                  <c:v>35911</c:v>
                </c:pt>
                <c:pt idx="28">
                  <c:v>36231</c:v>
                </c:pt>
                <c:pt idx="29">
                  <c:v>35429</c:v>
                </c:pt>
                <c:pt idx="30">
                  <c:v>35084</c:v>
                </c:pt>
                <c:pt idx="31">
                  <c:v>35313</c:v>
                </c:pt>
                <c:pt idx="32">
                  <c:v>34201</c:v>
                </c:pt>
                <c:pt idx="33">
                  <c:v>34878</c:v>
                </c:pt>
                <c:pt idx="34">
                  <c:v>35640</c:v>
                </c:pt>
                <c:pt idx="35">
                  <c:v>35101</c:v>
                </c:pt>
                <c:pt idx="36">
                  <c:v>34382</c:v>
                </c:pt>
                <c:pt idx="37">
                  <c:v>32951</c:v>
                </c:pt>
                <c:pt idx="38">
                  <c:v>31132</c:v>
                </c:pt>
                <c:pt idx="39">
                  <c:v>30186</c:v>
                </c:pt>
                <c:pt idx="40">
                  <c:v>32204</c:v>
                </c:pt>
                <c:pt idx="41">
                  <c:v>32751</c:v>
                </c:pt>
                <c:pt idx="42">
                  <c:v>32925</c:v>
                </c:pt>
                <c:pt idx="43">
                  <c:v>35131</c:v>
                </c:pt>
                <c:pt idx="44">
                  <c:v>37785</c:v>
                </c:pt>
                <c:pt idx="45">
                  <c:v>39556</c:v>
                </c:pt>
                <c:pt idx="46">
                  <c:v>38917</c:v>
                </c:pt>
                <c:pt idx="47">
                  <c:v>40491</c:v>
                </c:pt>
                <c:pt idx="48">
                  <c:v>41231</c:v>
                </c:pt>
                <c:pt idx="49">
                  <c:v>41046</c:v>
                </c:pt>
                <c:pt idx="50">
                  <c:v>41115</c:v>
                </c:pt>
                <c:pt idx="51">
                  <c:v>42384</c:v>
                </c:pt>
                <c:pt idx="52">
                  <c:v>42157</c:v>
                </c:pt>
                <c:pt idx="53">
                  <c:v>41783</c:v>
                </c:pt>
                <c:pt idx="54">
                  <c:v>40440</c:v>
                </c:pt>
                <c:pt idx="55">
                  <c:v>39700</c:v>
                </c:pt>
                <c:pt idx="56">
                  <c:v>38161</c:v>
                </c:pt>
                <c:pt idx="57">
                  <c:v>38180</c:v>
                </c:pt>
                <c:pt idx="58">
                  <c:v>37009</c:v>
                </c:pt>
                <c:pt idx="59">
                  <c:v>35841</c:v>
                </c:pt>
                <c:pt idx="60">
                  <c:v>34710</c:v>
                </c:pt>
                <c:pt idx="61">
                  <c:v>33385</c:v>
                </c:pt>
                <c:pt idx="62">
                  <c:v>32799</c:v>
                </c:pt>
                <c:pt idx="63">
                  <c:v>32216</c:v>
                </c:pt>
                <c:pt idx="64">
                  <c:v>31034</c:v>
                </c:pt>
                <c:pt idx="65">
                  <c:v>31357</c:v>
                </c:pt>
                <c:pt idx="66">
                  <c:v>31238</c:v>
                </c:pt>
                <c:pt idx="67">
                  <c:v>31991</c:v>
                </c:pt>
                <c:pt idx="68">
                  <c:v>32968</c:v>
                </c:pt>
                <c:pt idx="69">
                  <c:v>35770</c:v>
                </c:pt>
                <c:pt idx="70">
                  <c:v>26880</c:v>
                </c:pt>
                <c:pt idx="71">
                  <c:v>25599</c:v>
                </c:pt>
                <c:pt idx="72">
                  <c:v>25864</c:v>
                </c:pt>
                <c:pt idx="73">
                  <c:v>25194</c:v>
                </c:pt>
                <c:pt idx="74">
                  <c:v>23197</c:v>
                </c:pt>
                <c:pt idx="75">
                  <c:v>21578</c:v>
                </c:pt>
                <c:pt idx="76">
                  <c:v>21769</c:v>
                </c:pt>
                <c:pt idx="77">
                  <c:v>21049</c:v>
                </c:pt>
                <c:pt idx="78">
                  <c:v>20297</c:v>
                </c:pt>
                <c:pt idx="79">
                  <c:v>19349</c:v>
                </c:pt>
                <c:pt idx="80">
                  <c:v>18412</c:v>
                </c:pt>
                <c:pt idx="81">
                  <c:v>17165</c:v>
                </c:pt>
                <c:pt idx="82">
                  <c:v>15909</c:v>
                </c:pt>
                <c:pt idx="83">
                  <c:v>14503</c:v>
                </c:pt>
                <c:pt idx="84">
                  <c:v>14004</c:v>
                </c:pt>
                <c:pt idx="85">
                  <c:v>12648</c:v>
                </c:pt>
                <c:pt idx="86">
                  <c:v>11240</c:v>
                </c:pt>
                <c:pt idx="87">
                  <c:v>9871</c:v>
                </c:pt>
                <c:pt idx="88">
                  <c:v>8388</c:v>
                </c:pt>
                <c:pt idx="89">
                  <c:v>7400</c:v>
                </c:pt>
                <c:pt idx="90">
                  <c:v>28941</c:v>
                </c:pt>
              </c:numCache>
            </c:numRef>
          </c:val>
        </c:ser>
        <c:ser>
          <c:idx val="1"/>
          <c:order val="3"/>
          <c:tx>
            <c:v>Males</c:v>
          </c:tx>
          <c:spPr>
            <a:solidFill>
              <a:srgbClr val="DDBCDD"/>
            </a:solidFill>
          </c:spPr>
          <c:invertIfNegative val="0"/>
          <c:cat>
            <c:numRef>
              <c:f>'Data 5.5'!$A$6:$A$96</c:f>
              <c:numCache>
                <c:formatCode>General</c:formatCod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</c:numCache>
            </c:numRef>
          </c:cat>
          <c:val>
            <c:numRef>
              <c:f>'Data 5.5'!$H$6:$H$96</c:f>
              <c:numCache>
                <c:formatCode>0</c:formatCode>
                <c:ptCount val="91"/>
                <c:pt idx="0">
                  <c:v>-28322</c:v>
                </c:pt>
                <c:pt idx="1">
                  <c:v>-28401</c:v>
                </c:pt>
                <c:pt idx="2">
                  <c:v>-28764</c:v>
                </c:pt>
                <c:pt idx="3">
                  <c:v>-29227</c:v>
                </c:pt>
                <c:pt idx="4">
                  <c:v>-30205</c:v>
                </c:pt>
                <c:pt idx="5">
                  <c:v>-31085</c:v>
                </c:pt>
                <c:pt idx="6">
                  <c:v>-29543</c:v>
                </c:pt>
                <c:pt idx="7">
                  <c:v>-30297</c:v>
                </c:pt>
                <c:pt idx="8">
                  <c:v>-30224</c:v>
                </c:pt>
                <c:pt idx="9">
                  <c:v>-29259</c:v>
                </c:pt>
                <c:pt idx="10">
                  <c:v>-28505</c:v>
                </c:pt>
                <c:pt idx="11">
                  <c:v>-28616</c:v>
                </c:pt>
                <c:pt idx="12">
                  <c:v>-28089</c:v>
                </c:pt>
                <c:pt idx="13">
                  <c:v>-27015</c:v>
                </c:pt>
                <c:pt idx="14">
                  <c:v>-26872</c:v>
                </c:pt>
                <c:pt idx="15">
                  <c:v>-27982</c:v>
                </c:pt>
                <c:pt idx="16">
                  <c:v>-29082</c:v>
                </c:pt>
                <c:pt idx="17">
                  <c:v>-30066</c:v>
                </c:pt>
                <c:pt idx="18">
                  <c:v>-30614</c:v>
                </c:pt>
                <c:pt idx="19">
                  <c:v>-31720</c:v>
                </c:pt>
                <c:pt idx="20">
                  <c:v>-33273</c:v>
                </c:pt>
                <c:pt idx="21">
                  <c:v>-33975</c:v>
                </c:pt>
                <c:pt idx="22">
                  <c:v>-34894</c:v>
                </c:pt>
                <c:pt idx="23">
                  <c:v>-35147</c:v>
                </c:pt>
                <c:pt idx="24">
                  <c:v>-37313</c:v>
                </c:pt>
                <c:pt idx="25">
                  <c:v>-37518</c:v>
                </c:pt>
                <c:pt idx="26">
                  <c:v>-36055</c:v>
                </c:pt>
                <c:pt idx="27">
                  <c:v>-35814</c:v>
                </c:pt>
                <c:pt idx="28">
                  <c:v>-35764</c:v>
                </c:pt>
                <c:pt idx="29">
                  <c:v>-34450</c:v>
                </c:pt>
                <c:pt idx="30">
                  <c:v>-34457</c:v>
                </c:pt>
                <c:pt idx="31">
                  <c:v>-33863</c:v>
                </c:pt>
                <c:pt idx="32">
                  <c:v>-32863</c:v>
                </c:pt>
                <c:pt idx="33">
                  <c:v>-33146</c:v>
                </c:pt>
                <c:pt idx="34">
                  <c:v>-33473</c:v>
                </c:pt>
                <c:pt idx="35">
                  <c:v>-33574</c:v>
                </c:pt>
                <c:pt idx="36">
                  <c:v>-32998</c:v>
                </c:pt>
                <c:pt idx="37">
                  <c:v>-32262</c:v>
                </c:pt>
                <c:pt idx="38">
                  <c:v>-29569</c:v>
                </c:pt>
                <c:pt idx="39">
                  <c:v>-29635</c:v>
                </c:pt>
                <c:pt idx="40">
                  <c:v>-31005</c:v>
                </c:pt>
                <c:pt idx="41">
                  <c:v>-30964</c:v>
                </c:pt>
                <c:pt idx="42">
                  <c:v>-31776</c:v>
                </c:pt>
                <c:pt idx="43">
                  <c:v>-33626</c:v>
                </c:pt>
                <c:pt idx="44">
                  <c:v>-35354</c:v>
                </c:pt>
                <c:pt idx="45">
                  <c:v>-36479</c:v>
                </c:pt>
                <c:pt idx="46">
                  <c:v>-36096</c:v>
                </c:pt>
                <c:pt idx="47">
                  <c:v>-37600</c:v>
                </c:pt>
                <c:pt idx="48">
                  <c:v>-38323</c:v>
                </c:pt>
                <c:pt idx="49">
                  <c:v>-39040</c:v>
                </c:pt>
                <c:pt idx="50">
                  <c:v>-38464</c:v>
                </c:pt>
                <c:pt idx="51">
                  <c:v>-40104</c:v>
                </c:pt>
                <c:pt idx="52">
                  <c:v>-39200</c:v>
                </c:pt>
                <c:pt idx="53">
                  <c:v>-39286</c:v>
                </c:pt>
                <c:pt idx="54">
                  <c:v>-38788</c:v>
                </c:pt>
                <c:pt idx="55">
                  <c:v>-37735</c:v>
                </c:pt>
                <c:pt idx="56">
                  <c:v>-36590</c:v>
                </c:pt>
                <c:pt idx="57">
                  <c:v>-35970</c:v>
                </c:pt>
                <c:pt idx="58">
                  <c:v>-34964</c:v>
                </c:pt>
                <c:pt idx="59">
                  <c:v>-34185</c:v>
                </c:pt>
                <c:pt idx="60">
                  <c:v>-33094</c:v>
                </c:pt>
                <c:pt idx="61">
                  <c:v>-31497</c:v>
                </c:pt>
                <c:pt idx="62">
                  <c:v>-31178</c:v>
                </c:pt>
                <c:pt idx="63">
                  <c:v>-30388</c:v>
                </c:pt>
                <c:pt idx="64">
                  <c:v>-29250</c:v>
                </c:pt>
                <c:pt idx="65">
                  <c:v>-29372</c:v>
                </c:pt>
                <c:pt idx="66">
                  <c:v>-29497</c:v>
                </c:pt>
                <c:pt idx="67">
                  <c:v>-30023</c:v>
                </c:pt>
                <c:pt idx="68">
                  <c:v>-30767</c:v>
                </c:pt>
                <c:pt idx="69">
                  <c:v>-32971</c:v>
                </c:pt>
                <c:pt idx="70">
                  <c:v>-24704</c:v>
                </c:pt>
                <c:pt idx="71">
                  <c:v>-22776</c:v>
                </c:pt>
                <c:pt idx="72">
                  <c:v>-23215</c:v>
                </c:pt>
                <c:pt idx="73">
                  <c:v>-21453</c:v>
                </c:pt>
                <c:pt idx="74">
                  <c:v>-19313</c:v>
                </c:pt>
                <c:pt idx="75">
                  <c:v>-17447</c:v>
                </c:pt>
                <c:pt idx="76">
                  <c:v>-17553</c:v>
                </c:pt>
                <c:pt idx="77">
                  <c:v>-16822</c:v>
                </c:pt>
                <c:pt idx="78">
                  <c:v>-16065</c:v>
                </c:pt>
                <c:pt idx="79">
                  <c:v>-14391</c:v>
                </c:pt>
                <c:pt idx="80">
                  <c:v>-13525</c:v>
                </c:pt>
                <c:pt idx="81">
                  <c:v>-12438</c:v>
                </c:pt>
                <c:pt idx="82">
                  <c:v>-11093</c:v>
                </c:pt>
                <c:pt idx="83">
                  <c:v>-9963</c:v>
                </c:pt>
                <c:pt idx="84">
                  <c:v>-9063</c:v>
                </c:pt>
                <c:pt idx="85">
                  <c:v>-7870</c:v>
                </c:pt>
                <c:pt idx="86">
                  <c:v>-6555</c:v>
                </c:pt>
                <c:pt idx="87">
                  <c:v>-5617</c:v>
                </c:pt>
                <c:pt idx="88">
                  <c:v>-4440</c:v>
                </c:pt>
                <c:pt idx="89">
                  <c:v>-3709</c:v>
                </c:pt>
                <c:pt idx="90">
                  <c:v>-11970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0361344"/>
        <c:axId val="100363264"/>
      </c:barChart>
      <c:catAx>
        <c:axId val="100361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Age</a:t>
                </a:r>
              </a:p>
            </c:rich>
          </c:tx>
          <c:layout>
            <c:manualLayout>
              <c:xMode val="edge"/>
              <c:yMode val="edge"/>
              <c:x val="3.9841758910570966E-3"/>
              <c:y val="0.42903073664015351"/>
            </c:manualLayout>
          </c:layout>
          <c:overlay val="0"/>
        </c:title>
        <c:numFmt formatCode="#,##0_ ;[Red]\-#,##0\ " sourceLinked="0"/>
        <c:majorTickMark val="none"/>
        <c:minorTickMark val="none"/>
        <c:tickLblPos val="low"/>
        <c:spPr>
          <a:noFill/>
          <a:ln w="12700">
            <a:noFill/>
          </a:ln>
          <a:effectLst>
            <a:glow>
              <a:schemeClr val="accent1">
                <a:alpha val="40000"/>
              </a:schemeClr>
            </a:glow>
          </a:effec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3632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00363264"/>
        <c:scaling>
          <c:orientation val="minMax"/>
          <c:max val="50000"/>
          <c:min val="-5000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Persons (1,000s)</a:t>
                </a:r>
              </a:p>
            </c:rich>
          </c:tx>
          <c:layout>
            <c:manualLayout>
              <c:xMode val="edge"/>
              <c:yMode val="edge"/>
              <c:x val="0.46232742646299646"/>
              <c:y val="0.95674954016574698"/>
            </c:manualLayout>
          </c:layout>
          <c:overlay val="0"/>
        </c:title>
        <c:numFmt formatCode="0;00" sourceLinked="0"/>
        <c:majorTickMark val="out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0361344"/>
        <c:crosses val="autoZero"/>
        <c:crossBetween val="midCat"/>
        <c:dispUnits>
          <c:builtInUnit val="thousands"/>
        </c:dispUnits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533514832385079"/>
          <c:y val="9.3591915183830365E-2"/>
          <c:w val="0.18114757394456127"/>
          <c:h val="0.15291908983817967"/>
        </c:manualLayout>
      </c:layout>
      <c:overlay val="0"/>
      <c:txPr>
        <a:bodyPr/>
        <a:lstStyle/>
        <a:p>
          <a:pPr>
            <a:defRPr sz="1200" b="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5.6: Movements between Scotland and the rest of the UK, by age, 2015-16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128222008552548E-2"/>
          <c:y val="0.10555274759588668"/>
          <c:w val="0.88290140300119246"/>
          <c:h val="0.75392884644900426"/>
        </c:manualLayout>
      </c:layout>
      <c:areaChart>
        <c:grouping val="standard"/>
        <c:varyColors val="0"/>
        <c:ser>
          <c:idx val="1"/>
          <c:order val="0"/>
          <c:tx>
            <c:strRef>
              <c:f>'Data 5.6'!$C$4</c:f>
              <c:strCache>
                <c:ptCount val="1"/>
                <c:pt idx="0">
                  <c:v> Moves to Scotland</c:v>
                </c:pt>
              </c:strCache>
            </c:strRef>
          </c:tx>
          <c:spPr>
            <a:solidFill>
              <a:srgbClr val="601A5E"/>
            </a:solidFill>
            <a:ln w="25400">
              <a:noFill/>
              <a:prstDash val="solid"/>
            </a:ln>
          </c:spPr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Ref>
              <c:f>'Data 5.6'!$C$5:$C$95</c:f>
              <c:numCache>
                <c:formatCode>#,##0</c:formatCode>
                <c:ptCount val="91"/>
                <c:pt idx="0">
                  <c:v>376</c:v>
                </c:pt>
                <c:pt idx="1">
                  <c:v>663</c:v>
                </c:pt>
                <c:pt idx="2">
                  <c:v>632</c:v>
                </c:pt>
                <c:pt idx="3">
                  <c:v>531</c:v>
                </c:pt>
                <c:pt idx="4">
                  <c:v>489</c:v>
                </c:pt>
                <c:pt idx="5">
                  <c:v>418</c:v>
                </c:pt>
                <c:pt idx="6">
                  <c:v>389</c:v>
                </c:pt>
                <c:pt idx="7">
                  <c:v>389</c:v>
                </c:pt>
                <c:pt idx="8">
                  <c:v>370</c:v>
                </c:pt>
                <c:pt idx="9">
                  <c:v>341</c:v>
                </c:pt>
                <c:pt idx="10">
                  <c:v>322</c:v>
                </c:pt>
                <c:pt idx="11">
                  <c:v>278</c:v>
                </c:pt>
                <c:pt idx="12">
                  <c:v>250</c:v>
                </c:pt>
                <c:pt idx="13">
                  <c:v>232</c:v>
                </c:pt>
                <c:pt idx="14">
                  <c:v>229</c:v>
                </c:pt>
                <c:pt idx="15">
                  <c:v>215</c:v>
                </c:pt>
                <c:pt idx="16">
                  <c:v>226</c:v>
                </c:pt>
                <c:pt idx="17">
                  <c:v>249</c:v>
                </c:pt>
                <c:pt idx="18">
                  <c:v>715</c:v>
                </c:pt>
                <c:pt idx="19">
                  <c:v>3174</c:v>
                </c:pt>
                <c:pt idx="20">
                  <c:v>1792</c:v>
                </c:pt>
                <c:pt idx="21">
                  <c:v>1188</c:v>
                </c:pt>
                <c:pt idx="22">
                  <c:v>1311</c:v>
                </c:pt>
                <c:pt idx="23">
                  <c:v>1537</c:v>
                </c:pt>
                <c:pt idx="24">
                  <c:v>1362</c:v>
                </c:pt>
                <c:pt idx="25">
                  <c:v>1358</c:v>
                </c:pt>
                <c:pt idx="26">
                  <c:v>1291</c:v>
                </c:pt>
                <c:pt idx="27">
                  <c:v>1233</c:v>
                </c:pt>
                <c:pt idx="28">
                  <c:v>1196</c:v>
                </c:pt>
                <c:pt idx="29">
                  <c:v>1159</c:v>
                </c:pt>
                <c:pt idx="30">
                  <c:v>1015</c:v>
                </c:pt>
                <c:pt idx="31">
                  <c:v>1018</c:v>
                </c:pt>
                <c:pt idx="32">
                  <c:v>972</c:v>
                </c:pt>
                <c:pt idx="33">
                  <c:v>960</c:v>
                </c:pt>
                <c:pt idx="34">
                  <c:v>855</c:v>
                </c:pt>
                <c:pt idx="35">
                  <c:v>802</c:v>
                </c:pt>
                <c:pt idx="36">
                  <c:v>782</c:v>
                </c:pt>
                <c:pt idx="37">
                  <c:v>688</c:v>
                </c:pt>
                <c:pt idx="38">
                  <c:v>655</c:v>
                </c:pt>
                <c:pt idx="39">
                  <c:v>562</c:v>
                </c:pt>
                <c:pt idx="40">
                  <c:v>544</c:v>
                </c:pt>
                <c:pt idx="41">
                  <c:v>514</c:v>
                </c:pt>
                <c:pt idx="42">
                  <c:v>493</c:v>
                </c:pt>
                <c:pt idx="43">
                  <c:v>552</c:v>
                </c:pt>
                <c:pt idx="44">
                  <c:v>521</c:v>
                </c:pt>
                <c:pt idx="45">
                  <c:v>518</c:v>
                </c:pt>
                <c:pt idx="46">
                  <c:v>476</c:v>
                </c:pt>
                <c:pt idx="47">
                  <c:v>474</c:v>
                </c:pt>
                <c:pt idx="48">
                  <c:v>473</c:v>
                </c:pt>
                <c:pt idx="49">
                  <c:v>489</c:v>
                </c:pt>
                <c:pt idx="50">
                  <c:v>466</c:v>
                </c:pt>
                <c:pt idx="51">
                  <c:v>440</c:v>
                </c:pt>
                <c:pt idx="52">
                  <c:v>502</c:v>
                </c:pt>
                <c:pt idx="53">
                  <c:v>448</c:v>
                </c:pt>
                <c:pt idx="54">
                  <c:v>449</c:v>
                </c:pt>
                <c:pt idx="55">
                  <c:v>427</c:v>
                </c:pt>
                <c:pt idx="56">
                  <c:v>421</c:v>
                </c:pt>
                <c:pt idx="57">
                  <c:v>365</c:v>
                </c:pt>
                <c:pt idx="58">
                  <c:v>401</c:v>
                </c:pt>
                <c:pt idx="59">
                  <c:v>362</c:v>
                </c:pt>
                <c:pt idx="60">
                  <c:v>372</c:v>
                </c:pt>
                <c:pt idx="61">
                  <c:v>369</c:v>
                </c:pt>
                <c:pt idx="62">
                  <c:v>315</c:v>
                </c:pt>
                <c:pt idx="63">
                  <c:v>302</c:v>
                </c:pt>
                <c:pt idx="64">
                  <c:v>279</c:v>
                </c:pt>
                <c:pt idx="65">
                  <c:v>285</c:v>
                </c:pt>
                <c:pt idx="66">
                  <c:v>289</c:v>
                </c:pt>
                <c:pt idx="67">
                  <c:v>256</c:v>
                </c:pt>
                <c:pt idx="68">
                  <c:v>241</c:v>
                </c:pt>
                <c:pt idx="69">
                  <c:v>243</c:v>
                </c:pt>
                <c:pt idx="70">
                  <c:v>157</c:v>
                </c:pt>
                <c:pt idx="71">
                  <c:v>152</c:v>
                </c:pt>
                <c:pt idx="72">
                  <c:v>161</c:v>
                </c:pt>
                <c:pt idx="73">
                  <c:v>126</c:v>
                </c:pt>
                <c:pt idx="74">
                  <c:v>100</c:v>
                </c:pt>
                <c:pt idx="75">
                  <c:v>89</c:v>
                </c:pt>
                <c:pt idx="76">
                  <c:v>95</c:v>
                </c:pt>
                <c:pt idx="77">
                  <c:v>103</c:v>
                </c:pt>
                <c:pt idx="78">
                  <c:v>85</c:v>
                </c:pt>
                <c:pt idx="79">
                  <c:v>70</c:v>
                </c:pt>
                <c:pt idx="80">
                  <c:v>49</c:v>
                </c:pt>
                <c:pt idx="81">
                  <c:v>70</c:v>
                </c:pt>
                <c:pt idx="82">
                  <c:v>69</c:v>
                </c:pt>
                <c:pt idx="83">
                  <c:v>45</c:v>
                </c:pt>
                <c:pt idx="84">
                  <c:v>56</c:v>
                </c:pt>
                <c:pt idx="85">
                  <c:v>45</c:v>
                </c:pt>
                <c:pt idx="86">
                  <c:v>50</c:v>
                </c:pt>
                <c:pt idx="87">
                  <c:v>41</c:v>
                </c:pt>
                <c:pt idx="88">
                  <c:v>44</c:v>
                </c:pt>
                <c:pt idx="89">
                  <c:v>37</c:v>
                </c:pt>
                <c:pt idx="90">
                  <c:v>151</c:v>
                </c:pt>
              </c:numCache>
            </c:numRef>
          </c:val>
        </c:ser>
        <c:ser>
          <c:idx val="3"/>
          <c:order val="1"/>
          <c:tx>
            <c:strRef>
              <c:f>'Data 5.6'!$B$4</c:f>
              <c:strCache>
                <c:ptCount val="1"/>
                <c:pt idx="0">
                  <c:v> Moves from Scotland</c:v>
                </c:pt>
              </c:strCache>
            </c:strRef>
          </c:tx>
          <c:spPr>
            <a:solidFill>
              <a:srgbClr val="601A5E">
                <a:alpha val="50000"/>
              </a:srgbClr>
            </a:solidFill>
            <a:ln w="25400">
              <a:noFill/>
              <a:prstDash val="solid"/>
            </a:ln>
          </c:spPr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Ref>
              <c:f>'Data 5.6'!$B$5:$B$95</c:f>
              <c:numCache>
                <c:formatCode>#,###;#,###</c:formatCode>
                <c:ptCount val="91"/>
                <c:pt idx="0">
                  <c:v>-216</c:v>
                </c:pt>
                <c:pt idx="1">
                  <c:v>-422</c:v>
                </c:pt>
                <c:pt idx="2">
                  <c:v>-459</c:v>
                </c:pt>
                <c:pt idx="3">
                  <c:v>-411</c:v>
                </c:pt>
                <c:pt idx="4">
                  <c:v>-387</c:v>
                </c:pt>
                <c:pt idx="5">
                  <c:v>-342</c:v>
                </c:pt>
                <c:pt idx="6">
                  <c:v>-322</c:v>
                </c:pt>
                <c:pt idx="7">
                  <c:v>-286</c:v>
                </c:pt>
                <c:pt idx="8">
                  <c:v>-285</c:v>
                </c:pt>
                <c:pt idx="9">
                  <c:v>-236</c:v>
                </c:pt>
                <c:pt idx="10">
                  <c:v>-236</c:v>
                </c:pt>
                <c:pt idx="11">
                  <c:v>-240</c:v>
                </c:pt>
                <c:pt idx="12">
                  <c:v>-200</c:v>
                </c:pt>
                <c:pt idx="13">
                  <c:v>-170</c:v>
                </c:pt>
                <c:pt idx="14">
                  <c:v>-190</c:v>
                </c:pt>
                <c:pt idx="15">
                  <c:v>-142</c:v>
                </c:pt>
                <c:pt idx="16">
                  <c:v>-174</c:v>
                </c:pt>
                <c:pt idx="17">
                  <c:v>-219</c:v>
                </c:pt>
                <c:pt idx="18">
                  <c:v>-492</c:v>
                </c:pt>
                <c:pt idx="19">
                  <c:v>-974</c:v>
                </c:pt>
                <c:pt idx="20">
                  <c:v>-871</c:v>
                </c:pt>
                <c:pt idx="21">
                  <c:v>-830</c:v>
                </c:pt>
                <c:pt idx="22">
                  <c:v>-1422</c:v>
                </c:pt>
                <c:pt idx="23">
                  <c:v>-1966</c:v>
                </c:pt>
                <c:pt idx="24">
                  <c:v>-1805</c:v>
                </c:pt>
                <c:pt idx="25">
                  <c:v>-1579</c:v>
                </c:pt>
                <c:pt idx="26">
                  <c:v>-1451</c:v>
                </c:pt>
                <c:pt idx="27">
                  <c:v>-1203</c:v>
                </c:pt>
                <c:pt idx="28">
                  <c:v>-1159</c:v>
                </c:pt>
                <c:pt idx="29">
                  <c:v>-995</c:v>
                </c:pt>
                <c:pt idx="30">
                  <c:v>-962</c:v>
                </c:pt>
                <c:pt idx="31">
                  <c:v>-886</c:v>
                </c:pt>
                <c:pt idx="32">
                  <c:v>-805</c:v>
                </c:pt>
                <c:pt idx="33">
                  <c:v>-788</c:v>
                </c:pt>
                <c:pt idx="34">
                  <c:v>-681</c:v>
                </c:pt>
                <c:pt idx="35">
                  <c:v>-665</c:v>
                </c:pt>
                <c:pt idx="36">
                  <c:v>-665</c:v>
                </c:pt>
                <c:pt idx="37">
                  <c:v>-594</c:v>
                </c:pt>
                <c:pt idx="38">
                  <c:v>-480</c:v>
                </c:pt>
                <c:pt idx="39">
                  <c:v>-448</c:v>
                </c:pt>
                <c:pt idx="40">
                  <c:v>-450</c:v>
                </c:pt>
                <c:pt idx="41">
                  <c:v>-420</c:v>
                </c:pt>
                <c:pt idx="42">
                  <c:v>-395</c:v>
                </c:pt>
                <c:pt idx="43">
                  <c:v>-402</c:v>
                </c:pt>
                <c:pt idx="44">
                  <c:v>-392</c:v>
                </c:pt>
                <c:pt idx="45">
                  <c:v>-378</c:v>
                </c:pt>
                <c:pt idx="46">
                  <c:v>-365</c:v>
                </c:pt>
                <c:pt idx="47">
                  <c:v>-336</c:v>
                </c:pt>
                <c:pt idx="48">
                  <c:v>-327</c:v>
                </c:pt>
                <c:pt idx="49">
                  <c:v>-364</c:v>
                </c:pt>
                <c:pt idx="50">
                  <c:v>-352</c:v>
                </c:pt>
                <c:pt idx="51">
                  <c:v>-315</c:v>
                </c:pt>
                <c:pt idx="52">
                  <c:v>-359</c:v>
                </c:pt>
                <c:pt idx="53">
                  <c:v>-283</c:v>
                </c:pt>
                <c:pt idx="54">
                  <c:v>-279</c:v>
                </c:pt>
                <c:pt idx="55">
                  <c:v>-293</c:v>
                </c:pt>
                <c:pt idx="56">
                  <c:v>-264</c:v>
                </c:pt>
                <c:pt idx="57">
                  <c:v>-258</c:v>
                </c:pt>
                <c:pt idx="58">
                  <c:v>-302</c:v>
                </c:pt>
                <c:pt idx="59">
                  <c:v>-265</c:v>
                </c:pt>
                <c:pt idx="60">
                  <c:v>-255</c:v>
                </c:pt>
                <c:pt idx="61">
                  <c:v>-243</c:v>
                </c:pt>
                <c:pt idx="62">
                  <c:v>-208</c:v>
                </c:pt>
                <c:pt idx="63">
                  <c:v>-258</c:v>
                </c:pt>
                <c:pt idx="64">
                  <c:v>-194</c:v>
                </c:pt>
                <c:pt idx="65">
                  <c:v>-206</c:v>
                </c:pt>
                <c:pt idx="66">
                  <c:v>-194</c:v>
                </c:pt>
                <c:pt idx="67">
                  <c:v>-218</c:v>
                </c:pt>
                <c:pt idx="68">
                  <c:v>-214</c:v>
                </c:pt>
                <c:pt idx="69">
                  <c:v>-230</c:v>
                </c:pt>
                <c:pt idx="70">
                  <c:v>-160</c:v>
                </c:pt>
                <c:pt idx="71">
                  <c:v>-150</c:v>
                </c:pt>
                <c:pt idx="72">
                  <c:v>-129</c:v>
                </c:pt>
                <c:pt idx="73">
                  <c:v>-134</c:v>
                </c:pt>
                <c:pt idx="74">
                  <c:v>-119</c:v>
                </c:pt>
                <c:pt idx="75">
                  <c:v>-78</c:v>
                </c:pt>
                <c:pt idx="76">
                  <c:v>-89</c:v>
                </c:pt>
                <c:pt idx="77">
                  <c:v>-99</c:v>
                </c:pt>
                <c:pt idx="78">
                  <c:v>-92</c:v>
                </c:pt>
                <c:pt idx="79">
                  <c:v>-76</c:v>
                </c:pt>
                <c:pt idx="80">
                  <c:v>-78</c:v>
                </c:pt>
                <c:pt idx="81">
                  <c:v>-79</c:v>
                </c:pt>
                <c:pt idx="82">
                  <c:v>-55</c:v>
                </c:pt>
                <c:pt idx="83">
                  <c:v>-68</c:v>
                </c:pt>
                <c:pt idx="84">
                  <c:v>-59</c:v>
                </c:pt>
                <c:pt idx="85">
                  <c:v>-45</c:v>
                </c:pt>
                <c:pt idx="86">
                  <c:v>-51</c:v>
                </c:pt>
                <c:pt idx="87">
                  <c:v>-54</c:v>
                </c:pt>
                <c:pt idx="88">
                  <c:v>-38</c:v>
                </c:pt>
                <c:pt idx="89">
                  <c:v>-29</c:v>
                </c:pt>
                <c:pt idx="90">
                  <c:v>-153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19072"/>
        <c:axId val="158820992"/>
      </c:areaChart>
      <c:barChart>
        <c:barDir val="col"/>
        <c:grouping val="clustered"/>
        <c:varyColors val="0"/>
        <c:ser>
          <c:idx val="2"/>
          <c:order val="2"/>
          <c:tx>
            <c:strRef>
              <c:f>'Data 5.6'!$D$4</c:f>
              <c:strCache>
                <c:ptCount val="1"/>
                <c:pt idx="0">
                  <c:v> Net Migration</c:v>
                </c:pt>
              </c:strCache>
            </c:strRef>
          </c:tx>
          <c:spPr>
            <a:solidFill>
              <a:schemeClr val="bg1"/>
            </a:solidFill>
            <a:ln w="12700" cap="sq">
              <a:solidFill>
                <a:srgbClr val="601A5E"/>
              </a:solidFill>
              <a:miter lim="800000"/>
            </a:ln>
          </c:spPr>
          <c:invertIfNegative val="0"/>
          <c:cat>
            <c:strRef>
              <c:f>'Data 5.6'!$A$5:$A$95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5.6'!$D$5:$D$95</c:f>
              <c:numCache>
                <c:formatCode>#,##0</c:formatCode>
                <c:ptCount val="91"/>
                <c:pt idx="0">
                  <c:v>160</c:v>
                </c:pt>
                <c:pt idx="1">
                  <c:v>241</c:v>
                </c:pt>
                <c:pt idx="2">
                  <c:v>173</c:v>
                </c:pt>
                <c:pt idx="3">
                  <c:v>120</c:v>
                </c:pt>
                <c:pt idx="4">
                  <c:v>102</c:v>
                </c:pt>
                <c:pt idx="5">
                  <c:v>76</c:v>
                </c:pt>
                <c:pt idx="6">
                  <c:v>67</c:v>
                </c:pt>
                <c:pt idx="7">
                  <c:v>103</c:v>
                </c:pt>
                <c:pt idx="8">
                  <c:v>85</c:v>
                </c:pt>
                <c:pt idx="9">
                  <c:v>105</c:v>
                </c:pt>
                <c:pt idx="10">
                  <c:v>86</c:v>
                </c:pt>
                <c:pt idx="11">
                  <c:v>38</c:v>
                </c:pt>
                <c:pt idx="12">
                  <c:v>50</c:v>
                </c:pt>
                <c:pt idx="13">
                  <c:v>62</c:v>
                </c:pt>
                <c:pt idx="14">
                  <c:v>39</c:v>
                </c:pt>
                <c:pt idx="15">
                  <c:v>73</c:v>
                </c:pt>
                <c:pt idx="16">
                  <c:v>52</c:v>
                </c:pt>
                <c:pt idx="17">
                  <c:v>30</c:v>
                </c:pt>
                <c:pt idx="18">
                  <c:v>223</c:v>
                </c:pt>
                <c:pt idx="19">
                  <c:v>2200</c:v>
                </c:pt>
                <c:pt idx="20">
                  <c:v>921</c:v>
                </c:pt>
                <c:pt idx="21">
                  <c:v>358</c:v>
                </c:pt>
                <c:pt idx="22">
                  <c:v>-111</c:v>
                </c:pt>
                <c:pt idx="23">
                  <c:v>-429</c:v>
                </c:pt>
                <c:pt idx="24">
                  <c:v>-443</c:v>
                </c:pt>
                <c:pt idx="25">
                  <c:v>-221</c:v>
                </c:pt>
                <c:pt idx="26">
                  <c:v>-160</c:v>
                </c:pt>
                <c:pt idx="27">
                  <c:v>30</c:v>
                </c:pt>
                <c:pt idx="28">
                  <c:v>37</c:v>
                </c:pt>
                <c:pt idx="29">
                  <c:v>164</c:v>
                </c:pt>
                <c:pt idx="30">
                  <c:v>53</c:v>
                </c:pt>
                <c:pt idx="31">
                  <c:v>132</c:v>
                </c:pt>
                <c:pt idx="32">
                  <c:v>167</c:v>
                </c:pt>
                <c:pt idx="33">
                  <c:v>172</c:v>
                </c:pt>
                <c:pt idx="34">
                  <c:v>174</c:v>
                </c:pt>
                <c:pt idx="35">
                  <c:v>137</c:v>
                </c:pt>
                <c:pt idx="36">
                  <c:v>117</c:v>
                </c:pt>
                <c:pt idx="37">
                  <c:v>94</c:v>
                </c:pt>
                <c:pt idx="38">
                  <c:v>175</c:v>
                </c:pt>
                <c:pt idx="39">
                  <c:v>114</c:v>
                </c:pt>
                <c:pt idx="40">
                  <c:v>94</c:v>
                </c:pt>
                <c:pt idx="41">
                  <c:v>94</c:v>
                </c:pt>
                <c:pt idx="42">
                  <c:v>98</c:v>
                </c:pt>
                <c:pt idx="43">
                  <c:v>150</c:v>
                </c:pt>
                <c:pt idx="44">
                  <c:v>129</c:v>
                </c:pt>
                <c:pt idx="45">
                  <c:v>140</c:v>
                </c:pt>
                <c:pt idx="46">
                  <c:v>111</c:v>
                </c:pt>
                <c:pt idx="47">
                  <c:v>138</c:v>
                </c:pt>
                <c:pt idx="48">
                  <c:v>146</c:v>
                </c:pt>
                <c:pt idx="49">
                  <c:v>125</c:v>
                </c:pt>
                <c:pt idx="50">
                  <c:v>114</c:v>
                </c:pt>
                <c:pt idx="51">
                  <c:v>125</c:v>
                </c:pt>
                <c:pt idx="52">
                  <c:v>143</c:v>
                </c:pt>
                <c:pt idx="53">
                  <c:v>165</c:v>
                </c:pt>
                <c:pt idx="54">
                  <c:v>170</c:v>
                </c:pt>
                <c:pt idx="55">
                  <c:v>134</c:v>
                </c:pt>
                <c:pt idx="56">
                  <c:v>157</c:v>
                </c:pt>
                <c:pt idx="57">
                  <c:v>107</c:v>
                </c:pt>
                <c:pt idx="58">
                  <c:v>99</c:v>
                </c:pt>
                <c:pt idx="59">
                  <c:v>97</c:v>
                </c:pt>
                <c:pt idx="60">
                  <c:v>117</c:v>
                </c:pt>
                <c:pt idx="61">
                  <c:v>126</c:v>
                </c:pt>
                <c:pt idx="62">
                  <c:v>107</c:v>
                </c:pt>
                <c:pt idx="63">
                  <c:v>44</c:v>
                </c:pt>
                <c:pt idx="64">
                  <c:v>85</c:v>
                </c:pt>
                <c:pt idx="65">
                  <c:v>79</c:v>
                </c:pt>
                <c:pt idx="66">
                  <c:v>95</c:v>
                </c:pt>
                <c:pt idx="67">
                  <c:v>38</c:v>
                </c:pt>
                <c:pt idx="68">
                  <c:v>27</c:v>
                </c:pt>
                <c:pt idx="69">
                  <c:v>13</c:v>
                </c:pt>
                <c:pt idx="70">
                  <c:v>-3</c:v>
                </c:pt>
                <c:pt idx="71">
                  <c:v>2</c:v>
                </c:pt>
                <c:pt idx="72">
                  <c:v>32</c:v>
                </c:pt>
                <c:pt idx="73">
                  <c:v>-8</c:v>
                </c:pt>
                <c:pt idx="74">
                  <c:v>-19</c:v>
                </c:pt>
                <c:pt idx="75">
                  <c:v>11</c:v>
                </c:pt>
                <c:pt idx="76">
                  <c:v>6</c:v>
                </c:pt>
                <c:pt idx="77">
                  <c:v>4</c:v>
                </c:pt>
                <c:pt idx="78">
                  <c:v>-7</c:v>
                </c:pt>
                <c:pt idx="79">
                  <c:v>-6</c:v>
                </c:pt>
                <c:pt idx="80">
                  <c:v>-29</c:v>
                </c:pt>
                <c:pt idx="81">
                  <c:v>-9</c:v>
                </c:pt>
                <c:pt idx="82">
                  <c:v>14</c:v>
                </c:pt>
                <c:pt idx="83">
                  <c:v>-23</c:v>
                </c:pt>
                <c:pt idx="84">
                  <c:v>-3</c:v>
                </c:pt>
                <c:pt idx="85">
                  <c:v>0</c:v>
                </c:pt>
                <c:pt idx="86">
                  <c:v>-1</c:v>
                </c:pt>
                <c:pt idx="87">
                  <c:v>-13</c:v>
                </c:pt>
                <c:pt idx="88">
                  <c:v>6</c:v>
                </c:pt>
                <c:pt idx="89">
                  <c:v>8</c:v>
                </c:pt>
                <c:pt idx="90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8824704"/>
        <c:axId val="158823168"/>
      </c:barChart>
      <c:catAx>
        <c:axId val="1588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51110060087373566"/>
              <c:y val="0.94374860242167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75000"/>
                <a:lumOff val="2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209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8820992"/>
        <c:scaling>
          <c:orientation val="minMax"/>
          <c:max val="4000"/>
          <c:min val="-3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1.6355546315786438E-3"/>
              <c:y val="0.407098825637731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19072"/>
        <c:crosses val="autoZero"/>
        <c:crossBetween val="midCat"/>
        <c:majorUnit val="1000"/>
      </c:valAx>
      <c:valAx>
        <c:axId val="158823168"/>
        <c:scaling>
          <c:orientation val="minMax"/>
          <c:max val="3000"/>
          <c:min val="-3000"/>
        </c:scaling>
        <c:delete val="1"/>
        <c:axPos val="r"/>
        <c:numFmt formatCode="#,##0" sourceLinked="1"/>
        <c:majorTickMark val="out"/>
        <c:minorTickMark val="none"/>
        <c:tickLblPos val="nextTo"/>
        <c:crossAx val="158824704"/>
        <c:crosses val="max"/>
        <c:crossBetween val="midCat"/>
        <c:majorUnit val="1000"/>
      </c:valAx>
      <c:catAx>
        <c:axId val="1588247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en-US"/>
          </a:p>
        </c:txPr>
        <c:crossAx val="158823168"/>
        <c:crossesAt val="-3000"/>
        <c:auto val="1"/>
        <c:lblAlgn val="ctr"/>
        <c:lblOffset val="100"/>
        <c:tickLblSkip val="5"/>
        <c:tickMarkSkip val="5"/>
        <c:noMultiLvlLbl val="0"/>
      </c:catAx>
      <c:spPr>
        <a:solidFill>
          <a:sysClr val="window" lastClr="FFFFFF"/>
        </a:solidFill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400" b="1"/>
              <a:t>Figure 5.7: Movements between Scotland and overseas, by age, 2015-16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9821759078795013E-2"/>
          <c:y val="7.909604519774012E-2"/>
          <c:w val="0.88220483990656284"/>
          <c:h val="0.76447444828121824"/>
        </c:manualLayout>
      </c:layout>
      <c:areaChart>
        <c:grouping val="standard"/>
        <c:varyColors val="0"/>
        <c:ser>
          <c:idx val="1"/>
          <c:order val="0"/>
          <c:tx>
            <c:strRef>
              <c:f>'Data 5.7'!$C$4</c:f>
              <c:strCache>
                <c:ptCount val="1"/>
                <c:pt idx="0">
                  <c:v> Moves to Scotland</c:v>
                </c:pt>
              </c:strCache>
            </c:strRef>
          </c:tx>
          <c:spPr>
            <a:solidFill>
              <a:srgbClr val="601A5E"/>
            </a:solidFill>
            <a:ln w="25400">
              <a:noFill/>
              <a:prstDash val="solid"/>
            </a:ln>
          </c:spPr>
          <c:cat>
            <c:strRef>
              <c:f>'Data 5.7'!$A$5:$A$95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5.7'!$C$5:$C$95</c:f>
              <c:numCache>
                <c:formatCode>#,##0</c:formatCode>
                <c:ptCount val="91"/>
                <c:pt idx="0">
                  <c:v>405</c:v>
                </c:pt>
                <c:pt idx="1">
                  <c:v>601</c:v>
                </c:pt>
                <c:pt idx="2">
                  <c:v>553</c:v>
                </c:pt>
                <c:pt idx="3">
                  <c:v>503</c:v>
                </c:pt>
                <c:pt idx="4">
                  <c:v>491</c:v>
                </c:pt>
                <c:pt idx="5">
                  <c:v>454</c:v>
                </c:pt>
                <c:pt idx="6">
                  <c:v>396</c:v>
                </c:pt>
                <c:pt idx="7">
                  <c:v>348</c:v>
                </c:pt>
                <c:pt idx="8">
                  <c:v>328</c:v>
                </c:pt>
                <c:pt idx="9">
                  <c:v>285</c:v>
                </c:pt>
                <c:pt idx="10">
                  <c:v>304</c:v>
                </c:pt>
                <c:pt idx="11">
                  <c:v>245</c:v>
                </c:pt>
                <c:pt idx="12">
                  <c:v>253</c:v>
                </c:pt>
                <c:pt idx="13">
                  <c:v>230</c:v>
                </c:pt>
                <c:pt idx="14">
                  <c:v>245</c:v>
                </c:pt>
                <c:pt idx="15">
                  <c:v>262</c:v>
                </c:pt>
                <c:pt idx="16">
                  <c:v>308</c:v>
                </c:pt>
                <c:pt idx="17">
                  <c:v>323</c:v>
                </c:pt>
                <c:pt idx="18">
                  <c:v>795</c:v>
                </c:pt>
                <c:pt idx="19">
                  <c:v>1822</c:v>
                </c:pt>
                <c:pt idx="20">
                  <c:v>1910</c:v>
                </c:pt>
                <c:pt idx="21">
                  <c:v>1973</c:v>
                </c:pt>
                <c:pt idx="22">
                  <c:v>2138</c:v>
                </c:pt>
                <c:pt idx="23">
                  <c:v>2634</c:v>
                </c:pt>
                <c:pt idx="24">
                  <c:v>2241</c:v>
                </c:pt>
                <c:pt idx="25">
                  <c:v>2024</c:v>
                </c:pt>
                <c:pt idx="26">
                  <c:v>1885</c:v>
                </c:pt>
                <c:pt idx="27">
                  <c:v>1586</c:v>
                </c:pt>
                <c:pt idx="28">
                  <c:v>1433</c:v>
                </c:pt>
                <c:pt idx="29">
                  <c:v>1255</c:v>
                </c:pt>
                <c:pt idx="30">
                  <c:v>1097</c:v>
                </c:pt>
                <c:pt idx="31">
                  <c:v>975</c:v>
                </c:pt>
                <c:pt idx="32">
                  <c:v>913</c:v>
                </c:pt>
                <c:pt idx="33">
                  <c:v>835</c:v>
                </c:pt>
                <c:pt idx="34">
                  <c:v>723</c:v>
                </c:pt>
                <c:pt idx="35">
                  <c:v>683</c:v>
                </c:pt>
                <c:pt idx="36">
                  <c:v>591</c:v>
                </c:pt>
                <c:pt idx="37">
                  <c:v>542</c:v>
                </c:pt>
                <c:pt idx="38">
                  <c:v>470</c:v>
                </c:pt>
                <c:pt idx="39">
                  <c:v>421</c:v>
                </c:pt>
                <c:pt idx="40">
                  <c:v>402</c:v>
                </c:pt>
                <c:pt idx="41">
                  <c:v>358</c:v>
                </c:pt>
                <c:pt idx="42">
                  <c:v>317</c:v>
                </c:pt>
                <c:pt idx="43">
                  <c:v>298</c:v>
                </c:pt>
                <c:pt idx="44">
                  <c:v>241</c:v>
                </c:pt>
                <c:pt idx="45">
                  <c:v>253</c:v>
                </c:pt>
                <c:pt idx="46">
                  <c:v>230</c:v>
                </c:pt>
                <c:pt idx="47">
                  <c:v>234</c:v>
                </c:pt>
                <c:pt idx="48">
                  <c:v>195</c:v>
                </c:pt>
                <c:pt idx="49">
                  <c:v>198</c:v>
                </c:pt>
                <c:pt idx="50">
                  <c:v>150</c:v>
                </c:pt>
                <c:pt idx="51">
                  <c:v>147</c:v>
                </c:pt>
                <c:pt idx="52">
                  <c:v>136</c:v>
                </c:pt>
                <c:pt idx="53">
                  <c:v>138</c:v>
                </c:pt>
                <c:pt idx="54">
                  <c:v>131</c:v>
                </c:pt>
                <c:pt idx="55">
                  <c:v>114</c:v>
                </c:pt>
                <c:pt idx="56">
                  <c:v>123</c:v>
                </c:pt>
                <c:pt idx="57">
                  <c:v>103</c:v>
                </c:pt>
                <c:pt idx="58">
                  <c:v>103</c:v>
                </c:pt>
                <c:pt idx="59">
                  <c:v>91</c:v>
                </c:pt>
                <c:pt idx="60">
                  <c:v>81</c:v>
                </c:pt>
                <c:pt idx="61">
                  <c:v>85</c:v>
                </c:pt>
                <c:pt idx="62">
                  <c:v>77</c:v>
                </c:pt>
                <c:pt idx="63">
                  <c:v>73</c:v>
                </c:pt>
                <c:pt idx="64">
                  <c:v>67</c:v>
                </c:pt>
                <c:pt idx="65">
                  <c:v>65</c:v>
                </c:pt>
                <c:pt idx="66">
                  <c:v>62</c:v>
                </c:pt>
                <c:pt idx="67">
                  <c:v>53</c:v>
                </c:pt>
                <c:pt idx="68">
                  <c:v>45</c:v>
                </c:pt>
                <c:pt idx="69">
                  <c:v>45</c:v>
                </c:pt>
                <c:pt idx="70">
                  <c:v>32</c:v>
                </c:pt>
                <c:pt idx="71">
                  <c:v>25</c:v>
                </c:pt>
                <c:pt idx="72">
                  <c:v>40</c:v>
                </c:pt>
                <c:pt idx="73">
                  <c:v>21</c:v>
                </c:pt>
                <c:pt idx="74">
                  <c:v>18</c:v>
                </c:pt>
                <c:pt idx="75">
                  <c:v>19</c:v>
                </c:pt>
                <c:pt idx="76">
                  <c:v>21</c:v>
                </c:pt>
                <c:pt idx="77">
                  <c:v>13</c:v>
                </c:pt>
                <c:pt idx="78">
                  <c:v>16</c:v>
                </c:pt>
                <c:pt idx="79">
                  <c:v>18</c:v>
                </c:pt>
                <c:pt idx="80">
                  <c:v>13</c:v>
                </c:pt>
                <c:pt idx="81">
                  <c:v>10</c:v>
                </c:pt>
                <c:pt idx="82">
                  <c:v>14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5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5</c:v>
                </c:pt>
              </c:numCache>
            </c:numRef>
          </c:val>
        </c:ser>
        <c:ser>
          <c:idx val="3"/>
          <c:order val="2"/>
          <c:tx>
            <c:strRef>
              <c:f>'Data 5.7'!$B$4</c:f>
              <c:strCache>
                <c:ptCount val="1"/>
                <c:pt idx="0">
                  <c:v> Moves from Scotland</c:v>
                </c:pt>
              </c:strCache>
            </c:strRef>
          </c:tx>
          <c:spPr>
            <a:solidFill>
              <a:srgbClr val="601A5E">
                <a:alpha val="60000"/>
              </a:srgbClr>
            </a:solidFill>
            <a:ln w="25400">
              <a:noFill/>
              <a:prstDash val="solid"/>
            </a:ln>
          </c:spPr>
          <c:cat>
            <c:strRef>
              <c:f>'Data 5.7'!$A$5:$A$95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'Data 5.7'!$B$5:$B$95</c:f>
              <c:numCache>
                <c:formatCode>#,###;#,###</c:formatCode>
                <c:ptCount val="91"/>
                <c:pt idx="0">
                  <c:v>-134</c:v>
                </c:pt>
                <c:pt idx="1">
                  <c:v>-228</c:v>
                </c:pt>
                <c:pt idx="2">
                  <c:v>-221</c:v>
                </c:pt>
                <c:pt idx="3">
                  <c:v>-204</c:v>
                </c:pt>
                <c:pt idx="4">
                  <c:v>-193</c:v>
                </c:pt>
                <c:pt idx="5">
                  <c:v>-174</c:v>
                </c:pt>
                <c:pt idx="6">
                  <c:v>-160</c:v>
                </c:pt>
                <c:pt idx="7">
                  <c:v>-138</c:v>
                </c:pt>
                <c:pt idx="8">
                  <c:v>-136</c:v>
                </c:pt>
                <c:pt idx="9">
                  <c:v>-118</c:v>
                </c:pt>
                <c:pt idx="10">
                  <c:v>-116</c:v>
                </c:pt>
                <c:pt idx="11">
                  <c:v>-105</c:v>
                </c:pt>
                <c:pt idx="12">
                  <c:v>-98</c:v>
                </c:pt>
                <c:pt idx="13">
                  <c:v>-84</c:v>
                </c:pt>
                <c:pt idx="14">
                  <c:v>-90</c:v>
                </c:pt>
                <c:pt idx="15">
                  <c:v>-83</c:v>
                </c:pt>
                <c:pt idx="16">
                  <c:v>-97</c:v>
                </c:pt>
                <c:pt idx="17">
                  <c:v>-101</c:v>
                </c:pt>
                <c:pt idx="18">
                  <c:v>-176</c:v>
                </c:pt>
                <c:pt idx="19">
                  <c:v>-286</c:v>
                </c:pt>
                <c:pt idx="20">
                  <c:v>-373</c:v>
                </c:pt>
                <c:pt idx="21">
                  <c:v>-613</c:v>
                </c:pt>
                <c:pt idx="22">
                  <c:v>-757</c:v>
                </c:pt>
                <c:pt idx="23">
                  <c:v>-891</c:v>
                </c:pt>
                <c:pt idx="24">
                  <c:v>-905</c:v>
                </c:pt>
                <c:pt idx="25">
                  <c:v>-985</c:v>
                </c:pt>
                <c:pt idx="26">
                  <c:v>-865</c:v>
                </c:pt>
                <c:pt idx="27">
                  <c:v>-741</c:v>
                </c:pt>
                <c:pt idx="28">
                  <c:v>-704</c:v>
                </c:pt>
                <c:pt idx="29">
                  <c:v>-589</c:v>
                </c:pt>
                <c:pt idx="30">
                  <c:v>-525</c:v>
                </c:pt>
                <c:pt idx="31">
                  <c:v>-476</c:v>
                </c:pt>
                <c:pt idx="32">
                  <c:v>-409</c:v>
                </c:pt>
                <c:pt idx="33">
                  <c:v>-383</c:v>
                </c:pt>
                <c:pt idx="34">
                  <c:v>-351</c:v>
                </c:pt>
                <c:pt idx="35">
                  <c:v>-325</c:v>
                </c:pt>
                <c:pt idx="36">
                  <c:v>-299</c:v>
                </c:pt>
                <c:pt idx="37">
                  <c:v>-276</c:v>
                </c:pt>
                <c:pt idx="38">
                  <c:v>-233</c:v>
                </c:pt>
                <c:pt idx="39">
                  <c:v>-215</c:v>
                </c:pt>
                <c:pt idx="40">
                  <c:v>-198</c:v>
                </c:pt>
                <c:pt idx="41">
                  <c:v>-183</c:v>
                </c:pt>
                <c:pt idx="42">
                  <c:v>-176</c:v>
                </c:pt>
                <c:pt idx="43">
                  <c:v>-166</c:v>
                </c:pt>
                <c:pt idx="44">
                  <c:v>-162</c:v>
                </c:pt>
                <c:pt idx="45">
                  <c:v>-149</c:v>
                </c:pt>
                <c:pt idx="46">
                  <c:v>-136</c:v>
                </c:pt>
                <c:pt idx="47">
                  <c:v>-125</c:v>
                </c:pt>
                <c:pt idx="48">
                  <c:v>-119</c:v>
                </c:pt>
                <c:pt idx="49">
                  <c:v>-139</c:v>
                </c:pt>
                <c:pt idx="50">
                  <c:v>-121</c:v>
                </c:pt>
                <c:pt idx="51">
                  <c:v>-112</c:v>
                </c:pt>
                <c:pt idx="52">
                  <c:v>-116</c:v>
                </c:pt>
                <c:pt idx="53">
                  <c:v>-97</c:v>
                </c:pt>
                <c:pt idx="54">
                  <c:v>-93</c:v>
                </c:pt>
                <c:pt idx="55">
                  <c:v>-96</c:v>
                </c:pt>
                <c:pt idx="56">
                  <c:v>-85</c:v>
                </c:pt>
                <c:pt idx="57">
                  <c:v>-83</c:v>
                </c:pt>
                <c:pt idx="58">
                  <c:v>-92</c:v>
                </c:pt>
                <c:pt idx="59">
                  <c:v>-83</c:v>
                </c:pt>
                <c:pt idx="60">
                  <c:v>-80</c:v>
                </c:pt>
                <c:pt idx="61">
                  <c:v>-72</c:v>
                </c:pt>
                <c:pt idx="62">
                  <c:v>-60</c:v>
                </c:pt>
                <c:pt idx="63">
                  <c:v>-72</c:v>
                </c:pt>
                <c:pt idx="64">
                  <c:v>-58</c:v>
                </c:pt>
                <c:pt idx="65">
                  <c:v>-61</c:v>
                </c:pt>
                <c:pt idx="66">
                  <c:v>-60</c:v>
                </c:pt>
                <c:pt idx="67">
                  <c:v>-64</c:v>
                </c:pt>
                <c:pt idx="68">
                  <c:v>-57</c:v>
                </c:pt>
                <c:pt idx="69">
                  <c:v>-60</c:v>
                </c:pt>
                <c:pt idx="70">
                  <c:v>-44</c:v>
                </c:pt>
                <c:pt idx="71">
                  <c:v>-43</c:v>
                </c:pt>
                <c:pt idx="72">
                  <c:v>-37</c:v>
                </c:pt>
                <c:pt idx="73">
                  <c:v>-35</c:v>
                </c:pt>
                <c:pt idx="74">
                  <c:v>-32</c:v>
                </c:pt>
                <c:pt idx="75">
                  <c:v>-21</c:v>
                </c:pt>
                <c:pt idx="76">
                  <c:v>-26</c:v>
                </c:pt>
                <c:pt idx="77">
                  <c:v>-26</c:v>
                </c:pt>
                <c:pt idx="78">
                  <c:v>-21</c:v>
                </c:pt>
                <c:pt idx="79">
                  <c:v>-23</c:v>
                </c:pt>
                <c:pt idx="80">
                  <c:v>-22</c:v>
                </c:pt>
                <c:pt idx="81">
                  <c:v>-19</c:v>
                </c:pt>
                <c:pt idx="82">
                  <c:v>-13</c:v>
                </c:pt>
                <c:pt idx="83">
                  <c:v>-11</c:v>
                </c:pt>
                <c:pt idx="84">
                  <c:v>-13</c:v>
                </c:pt>
                <c:pt idx="85">
                  <c:v>-8</c:v>
                </c:pt>
                <c:pt idx="86">
                  <c:v>-12</c:v>
                </c:pt>
                <c:pt idx="87">
                  <c:v>-14</c:v>
                </c:pt>
                <c:pt idx="88">
                  <c:v>-7</c:v>
                </c:pt>
                <c:pt idx="89">
                  <c:v>-5</c:v>
                </c:pt>
                <c:pt idx="90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43104"/>
        <c:axId val="158953472"/>
      </c:areaChart>
      <c:barChart>
        <c:barDir val="col"/>
        <c:grouping val="clustered"/>
        <c:varyColors val="0"/>
        <c:ser>
          <c:idx val="2"/>
          <c:order val="1"/>
          <c:tx>
            <c:strRef>
              <c:f>'Data 5.7'!$D$4</c:f>
              <c:strCache>
                <c:ptCount val="1"/>
                <c:pt idx="0">
                  <c:v> Net Migration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601A5E"/>
              </a:solidFill>
            </a:ln>
          </c:spPr>
          <c:invertIfNegative val="0"/>
          <c:cat>
            <c:strLit>
              <c:ptCount val="9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90+</c:v>
              </c:pt>
            </c:strLit>
          </c:cat>
          <c:val>
            <c:numRef>
              <c:f>'Data 5.7'!$D$5:$D$95</c:f>
              <c:numCache>
                <c:formatCode>#,##0</c:formatCode>
                <c:ptCount val="91"/>
                <c:pt idx="0">
                  <c:v>271</c:v>
                </c:pt>
                <c:pt idx="1">
                  <c:v>373</c:v>
                </c:pt>
                <c:pt idx="2">
                  <c:v>332</c:v>
                </c:pt>
                <c:pt idx="3">
                  <c:v>299</c:v>
                </c:pt>
                <c:pt idx="4">
                  <c:v>298</c:v>
                </c:pt>
                <c:pt idx="5">
                  <c:v>280</c:v>
                </c:pt>
                <c:pt idx="6">
                  <c:v>236</c:v>
                </c:pt>
                <c:pt idx="7">
                  <c:v>210</c:v>
                </c:pt>
                <c:pt idx="8">
                  <c:v>192</c:v>
                </c:pt>
                <c:pt idx="9">
                  <c:v>167</c:v>
                </c:pt>
                <c:pt idx="10">
                  <c:v>188</c:v>
                </c:pt>
                <c:pt idx="11">
                  <c:v>140</c:v>
                </c:pt>
                <c:pt idx="12">
                  <c:v>155</c:v>
                </c:pt>
                <c:pt idx="13">
                  <c:v>146</c:v>
                </c:pt>
                <c:pt idx="14">
                  <c:v>155</c:v>
                </c:pt>
                <c:pt idx="15">
                  <c:v>179</c:v>
                </c:pt>
                <c:pt idx="16">
                  <c:v>211</c:v>
                </c:pt>
                <c:pt idx="17">
                  <c:v>222</c:v>
                </c:pt>
                <c:pt idx="18">
                  <c:v>619</c:v>
                </c:pt>
                <c:pt idx="19">
                  <c:v>1536</c:v>
                </c:pt>
                <c:pt idx="20">
                  <c:v>1537</c:v>
                </c:pt>
                <c:pt idx="21">
                  <c:v>1360</c:v>
                </c:pt>
                <c:pt idx="22">
                  <c:v>1381</c:v>
                </c:pt>
                <c:pt idx="23">
                  <c:v>1743</c:v>
                </c:pt>
                <c:pt idx="24">
                  <c:v>1336</c:v>
                </c:pt>
                <c:pt idx="25">
                  <c:v>1039</c:v>
                </c:pt>
                <c:pt idx="26">
                  <c:v>1020</c:v>
                </c:pt>
                <c:pt idx="27">
                  <c:v>845</c:v>
                </c:pt>
                <c:pt idx="28">
                  <c:v>729</c:v>
                </c:pt>
                <c:pt idx="29">
                  <c:v>666</c:v>
                </c:pt>
                <c:pt idx="30">
                  <c:v>572</c:v>
                </c:pt>
                <c:pt idx="31">
                  <c:v>499</c:v>
                </c:pt>
                <c:pt idx="32">
                  <c:v>504</c:v>
                </c:pt>
                <c:pt idx="33">
                  <c:v>452</c:v>
                </c:pt>
                <c:pt idx="34">
                  <c:v>372</c:v>
                </c:pt>
                <c:pt idx="35">
                  <c:v>358</c:v>
                </c:pt>
                <c:pt idx="36">
                  <c:v>292</c:v>
                </c:pt>
                <c:pt idx="37">
                  <c:v>266</c:v>
                </c:pt>
                <c:pt idx="38">
                  <c:v>237</c:v>
                </c:pt>
                <c:pt idx="39">
                  <c:v>206</c:v>
                </c:pt>
                <c:pt idx="40">
                  <c:v>204</c:v>
                </c:pt>
                <c:pt idx="41">
                  <c:v>175</c:v>
                </c:pt>
                <c:pt idx="42">
                  <c:v>141</c:v>
                </c:pt>
                <c:pt idx="43">
                  <c:v>132</c:v>
                </c:pt>
                <c:pt idx="44">
                  <c:v>79</c:v>
                </c:pt>
                <c:pt idx="45">
                  <c:v>104</c:v>
                </c:pt>
                <c:pt idx="46">
                  <c:v>94</c:v>
                </c:pt>
                <c:pt idx="47">
                  <c:v>109</c:v>
                </c:pt>
                <c:pt idx="48">
                  <c:v>76</c:v>
                </c:pt>
                <c:pt idx="49">
                  <c:v>59</c:v>
                </c:pt>
                <c:pt idx="50">
                  <c:v>29</c:v>
                </c:pt>
                <c:pt idx="51">
                  <c:v>35</c:v>
                </c:pt>
                <c:pt idx="52">
                  <c:v>20</c:v>
                </c:pt>
                <c:pt idx="53">
                  <c:v>41</c:v>
                </c:pt>
                <c:pt idx="54">
                  <c:v>38</c:v>
                </c:pt>
                <c:pt idx="55">
                  <c:v>18</c:v>
                </c:pt>
                <c:pt idx="56">
                  <c:v>38</c:v>
                </c:pt>
                <c:pt idx="57">
                  <c:v>20</c:v>
                </c:pt>
                <c:pt idx="58">
                  <c:v>11</c:v>
                </c:pt>
                <c:pt idx="59">
                  <c:v>8</c:v>
                </c:pt>
                <c:pt idx="60">
                  <c:v>1</c:v>
                </c:pt>
                <c:pt idx="61">
                  <c:v>13</c:v>
                </c:pt>
                <c:pt idx="62">
                  <c:v>17</c:v>
                </c:pt>
                <c:pt idx="63">
                  <c:v>1</c:v>
                </c:pt>
                <c:pt idx="64">
                  <c:v>9</c:v>
                </c:pt>
                <c:pt idx="65">
                  <c:v>4</c:v>
                </c:pt>
                <c:pt idx="66">
                  <c:v>2</c:v>
                </c:pt>
                <c:pt idx="67">
                  <c:v>-11</c:v>
                </c:pt>
                <c:pt idx="68">
                  <c:v>-12</c:v>
                </c:pt>
                <c:pt idx="69">
                  <c:v>-15</c:v>
                </c:pt>
                <c:pt idx="70">
                  <c:v>-12</c:v>
                </c:pt>
                <c:pt idx="71">
                  <c:v>-18</c:v>
                </c:pt>
                <c:pt idx="72">
                  <c:v>3</c:v>
                </c:pt>
                <c:pt idx="73">
                  <c:v>-14</c:v>
                </c:pt>
                <c:pt idx="74">
                  <c:v>-14</c:v>
                </c:pt>
                <c:pt idx="75">
                  <c:v>-2</c:v>
                </c:pt>
                <c:pt idx="76">
                  <c:v>-5</c:v>
                </c:pt>
                <c:pt idx="77">
                  <c:v>-13</c:v>
                </c:pt>
                <c:pt idx="78">
                  <c:v>-5</c:v>
                </c:pt>
                <c:pt idx="79">
                  <c:v>-5</c:v>
                </c:pt>
                <c:pt idx="80">
                  <c:v>-9</c:v>
                </c:pt>
                <c:pt idx="81">
                  <c:v>-9</c:v>
                </c:pt>
                <c:pt idx="82">
                  <c:v>1</c:v>
                </c:pt>
                <c:pt idx="83">
                  <c:v>-3</c:v>
                </c:pt>
                <c:pt idx="84">
                  <c:v>-4</c:v>
                </c:pt>
                <c:pt idx="85">
                  <c:v>1</c:v>
                </c:pt>
                <c:pt idx="86">
                  <c:v>-7</c:v>
                </c:pt>
                <c:pt idx="87">
                  <c:v>-11</c:v>
                </c:pt>
                <c:pt idx="88">
                  <c:v>-4</c:v>
                </c:pt>
                <c:pt idx="89">
                  <c:v>-2</c:v>
                </c:pt>
                <c:pt idx="90">
                  <c:v>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8956928"/>
        <c:axId val="158955392"/>
      </c:barChart>
      <c:catAx>
        <c:axId val="15894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52740434332988628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chemeClr val="tx1">
                <a:lumMod val="85000"/>
                <a:lumOff val="1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534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8953472"/>
        <c:scaling>
          <c:orientation val="minMax"/>
          <c:max val="4000"/>
          <c:min val="-3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</a:rPr>
                  <a:t>Persons</a:t>
                </a:r>
              </a:p>
            </c:rich>
          </c:tx>
          <c:layout>
            <c:manualLayout>
              <c:xMode val="edge"/>
              <c:yMode val="edge"/>
              <c:x val="1.6874128357717639E-4"/>
              <c:y val="0.394915273053104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43104"/>
        <c:crosses val="autoZero"/>
        <c:crossBetween val="midCat"/>
        <c:majorUnit val="1000"/>
      </c:valAx>
      <c:valAx>
        <c:axId val="158955392"/>
        <c:scaling>
          <c:orientation val="minMax"/>
          <c:max val="3000"/>
          <c:min val="-3000"/>
        </c:scaling>
        <c:delete val="1"/>
        <c:axPos val="r"/>
        <c:numFmt formatCode="#,##0" sourceLinked="1"/>
        <c:majorTickMark val="out"/>
        <c:minorTickMark val="none"/>
        <c:tickLblPos val="nextTo"/>
        <c:crossAx val="158956928"/>
        <c:crosses val="max"/>
        <c:crossBetween val="midCat"/>
        <c:majorUnit val="1000"/>
      </c:valAx>
      <c:catAx>
        <c:axId val="158956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solidFill>
                  <a:sysClr val="windowText" lastClr="000000"/>
                </a:solidFill>
              </a:defRPr>
            </a:pPr>
            <a:endParaRPr lang="en-US"/>
          </a:p>
        </c:txPr>
        <c:crossAx val="158955392"/>
        <c:crossesAt val="-3000"/>
        <c:auto val="1"/>
        <c:lblAlgn val="ctr"/>
        <c:lblOffset val="100"/>
        <c:tickLblSkip val="5"/>
        <c:tickMarkSkip val="5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5.9: Percentage change in population from 2014 to 2039, principal and alternative EU migration variant projections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0912766673396591E-2"/>
          <c:y val="0.11372914759165269"/>
          <c:w val="0.89305821387711148"/>
          <c:h val="0.80628545967916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5.9'!$B$4:$E$4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rgbClr val="90278E"/>
            </a:solidFill>
          </c:spPr>
          <c:invertIfNegative val="0"/>
          <c:cat>
            <c:strRef>
              <c:f>'Data 5.9'!$A$7:$A$10</c:f>
              <c:strCache>
                <c:ptCount val="4"/>
                <c:pt idx="0">
                  <c:v>150 per cent future EU migration variant</c:v>
                </c:pt>
                <c:pt idx="1">
                  <c:v>Principal</c:v>
                </c:pt>
                <c:pt idx="2">
                  <c:v>50 per cent future EU migration variant</c:v>
                </c:pt>
                <c:pt idx="3">
                  <c:v>Zero future EU migration variant</c:v>
                </c:pt>
              </c:strCache>
            </c:strRef>
          </c:cat>
          <c:val>
            <c:numRef>
              <c:f>'Data 5.9'!$E$7:$E$10</c:f>
              <c:numCache>
                <c:formatCode>#,##0.0</c:formatCode>
                <c:ptCount val="4"/>
                <c:pt idx="0">
                  <c:v>8.6</c:v>
                </c:pt>
                <c:pt idx="1">
                  <c:v>6.6</c:v>
                </c:pt>
                <c:pt idx="2">
                  <c:v>4.5999999999999996</c:v>
                </c:pt>
                <c:pt idx="3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'Data 5.9'!$F$4:$I$4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C893C7"/>
            </a:solidFill>
          </c:spPr>
          <c:invertIfNegative val="0"/>
          <c:cat>
            <c:strRef>
              <c:f>'Data 5.9'!$A$7:$A$10</c:f>
              <c:strCache>
                <c:ptCount val="4"/>
                <c:pt idx="0">
                  <c:v>150 per cent future EU migration variant</c:v>
                </c:pt>
                <c:pt idx="1">
                  <c:v>Principal</c:v>
                </c:pt>
                <c:pt idx="2">
                  <c:v>50 per cent future EU migration variant</c:v>
                </c:pt>
                <c:pt idx="3">
                  <c:v>Zero future EU migration variant</c:v>
                </c:pt>
              </c:strCache>
            </c:strRef>
          </c:cat>
          <c:val>
            <c:numRef>
              <c:f>'Data 5.9'!$I$7:$I$10</c:f>
              <c:numCache>
                <c:formatCode>#,##0.0</c:formatCode>
                <c:ptCount val="4"/>
                <c:pt idx="0">
                  <c:v>17.2</c:v>
                </c:pt>
                <c:pt idx="1">
                  <c:v>15</c:v>
                </c:pt>
                <c:pt idx="2">
                  <c:v>12.8</c:v>
                </c:pt>
                <c:pt idx="3">
                  <c:v>10.6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18080"/>
        <c:axId val="159119616"/>
      </c:barChart>
      <c:catAx>
        <c:axId val="159118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9119616"/>
        <c:crosses val="autoZero"/>
        <c:auto val="1"/>
        <c:lblAlgn val="ctr"/>
        <c:lblOffset val="100"/>
        <c:noMultiLvlLbl val="0"/>
      </c:catAx>
      <c:valAx>
        <c:axId val="159119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sz="1200">
                    <a:latin typeface="Arial" panose="020B0604020202020204" pitchFamily="34" charset="0"/>
                    <a:cs typeface="Arial" panose="020B0604020202020204" pitchFamily="34" charset="0"/>
                  </a:rPr>
                  <a:t>Projected percentage change in population between 2014 and 2039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911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81351369540344"/>
          <c:y val="0.19792074629393427"/>
          <c:w val="0.15796644984594316"/>
          <c:h val="0.10044578864728002"/>
        </c:manualLayout>
      </c:layout>
      <c:overlay val="0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Children</a:t>
            </a:r>
          </a:p>
        </c:rich>
      </c:tx>
      <c:layout>
        <c:manualLayout>
          <c:xMode val="edge"/>
          <c:yMode val="edge"/>
          <c:x val="0.63367332625117934"/>
          <c:y val="1.224043715846999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35497891303941"/>
          <c:y val="5.5490555483843206E-2"/>
          <c:w val="0.79778069325954637"/>
          <c:h val="0.88901883418784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5.10'!$A$6</c:f>
              <c:strCache>
                <c:ptCount val="1"/>
                <c:pt idx="0">
                  <c:v>Children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1"/>
            <c:invertIfNegative val="0"/>
            <c:bubble3D val="0"/>
            <c:spPr>
              <a:solidFill>
                <a:srgbClr val="DDBCDD"/>
              </a:solidFill>
            </c:spPr>
          </c:dPt>
          <c:dPt>
            <c:idx val="2"/>
            <c:invertIfNegative val="0"/>
            <c:bubble3D val="0"/>
            <c:spPr>
              <a:solidFill>
                <a:srgbClr val="601A5E"/>
              </a:solidFill>
            </c:spPr>
          </c:dPt>
          <c:dPt>
            <c:idx val="3"/>
            <c:invertIfNegative val="0"/>
            <c:bubble3D val="0"/>
            <c:spPr>
              <a:solidFill>
                <a:srgbClr val="DDBCDD"/>
              </a:solidFill>
            </c:spPr>
          </c:dPt>
          <c:dLbls>
            <c:numFmt formatCode="0%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'Data 5.10'!$G$6:$J$6</c:f>
              <c:numCache>
                <c:formatCode>0.00</c:formatCode>
                <c:ptCount val="4"/>
                <c:pt idx="0">
                  <c:v>8.7699784637496697E-2</c:v>
                </c:pt>
                <c:pt idx="1">
                  <c:v>2.9198758345564416E-2</c:v>
                </c:pt>
                <c:pt idx="2">
                  <c:v>1.410211109184643E-2</c:v>
                </c:pt>
                <c:pt idx="3">
                  <c:v>-5.1509850957222957E-2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59279360"/>
        <c:axId val="159312512"/>
      </c:barChart>
      <c:catAx>
        <c:axId val="159279360"/>
        <c:scaling>
          <c:orientation val="minMax"/>
        </c:scaling>
        <c:delete val="0"/>
        <c:axPos val="b"/>
        <c:majorTickMark val="none"/>
        <c:minorTickMark val="none"/>
        <c:tickLblPos val="none"/>
        <c:crossAx val="159312512"/>
        <c:crosses val="autoZero"/>
        <c:auto val="1"/>
        <c:lblAlgn val="ctr"/>
        <c:lblOffset val="100"/>
        <c:noMultiLvlLbl val="0"/>
      </c:catAx>
      <c:valAx>
        <c:axId val="159312512"/>
        <c:scaling>
          <c:orientation val="minMax"/>
          <c:max val="0.4"/>
          <c:min val="-0.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% change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2793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0.06108</cdr:x>
      <cdr:y>0</cdr:y>
    </cdr:from>
    <cdr:to>
      <cdr:x>1</cdr:x>
      <cdr:y>0.00756</cdr:y>
    </cdr:to>
    <cdr:sp macro="" textlink="">
      <cdr:nvSpPr>
        <cdr:cNvPr id="27444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06" y="0"/>
          <a:ext cx="8639144" cy="4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0.3169</cdr:x>
      <cdr:y>0.39453</cdr:y>
    </cdr:from>
    <cdr:to>
      <cdr:x>0.48654</cdr:x>
      <cdr:y>0.48562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15849" y="2220912"/>
          <a:ext cx="1560902" cy="512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GB" sz="2400" b="1">
            <a:solidFill>
              <a:srgbClr val="6D1D6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0.56632</cdr:x>
      <cdr:y>0.39265</cdr:y>
    </cdr:from>
    <cdr:to>
      <cdr:x>0.6853</cdr:x>
      <cdr:y>0.48054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10771" y="2210329"/>
          <a:ext cx="1094780" cy="494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endParaRPr lang="en-GB" sz="2400" b="1">
            <a:solidFill>
              <a:srgbClr val="6D1D6B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0.10199</cdr:x>
      <cdr:y>0.49622</cdr:y>
    </cdr:from>
    <cdr:to>
      <cdr:x>0.19048</cdr:x>
      <cdr:y>0.61252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38386" y="2793379"/>
          <a:ext cx="814213" cy="65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 b="1">
            <a:solidFill>
              <a:srgbClr val="90278E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0.86232</cdr:x>
      <cdr:y>0.53211</cdr:y>
    </cdr:from>
    <cdr:to>
      <cdr:x>0.97308</cdr:x>
      <cdr:y>0.62437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934324" y="2995387"/>
          <a:ext cx="1019175" cy="5193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endParaRPr lang="en-GB" sz="1400" b="1">
            <a:solidFill>
              <a:srgbClr val="90278E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0.03996</cdr:x>
      <cdr:y>0.07911</cdr:y>
    </cdr:from>
    <cdr:to>
      <cdr:x>0.15144</cdr:x>
      <cdr:y>0.12877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476" y="479248"/>
          <a:ext cx="1036362" cy="30083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90 and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over</a:t>
          </a:r>
        </a:p>
      </cdr:txBody>
    </cdr:sp>
  </cdr:relSizeAnchor>
  <cdr:relSizeAnchor xmlns:cdr="http://schemas.openxmlformats.org/drawingml/2006/chartDrawing">
    <cdr:from>
      <cdr:x>0.39466</cdr:x>
      <cdr:y>0.30805</cdr:y>
    </cdr:from>
    <cdr:to>
      <cdr:x>0.48832</cdr:x>
      <cdr:y>0.67926</cdr:y>
    </cdr:to>
    <cdr:pic>
      <cdr:nvPicPr>
        <cdr:cNvPr id="8" name="Picture 7" descr="P:\DATAPROD\Stats Customer Requests\Requests 16\5. Scottish Affairs Committee\tables and figures\infographic\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risscrossEtching/>
                  </a14:imgEffect>
                  <a14:imgEffect>
                    <a14:brightnessContrast bright="88000" contras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664484" y="1861277"/>
          <a:ext cx="869600" cy="224292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0.55911</cdr:x>
      <cdr:y>0.30684</cdr:y>
    </cdr:from>
    <cdr:to>
      <cdr:x>0.67092</cdr:x>
      <cdr:y>0.68036</cdr:y>
    </cdr:to>
    <cdr:pic>
      <cdr:nvPicPr>
        <cdr:cNvPr id="10" name="Picture 9" descr="P:\DATAPROD\Stats Customer Requests\Requests 16\5. Scottish Affairs Committee\tables and figures\infographic\Woman_med.png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191392" y="1854006"/>
          <a:ext cx="1038165" cy="225688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0.67742</cdr:x>
      <cdr:y>0.42676</cdr:y>
    </cdr:from>
    <cdr:to>
      <cdr:x>0.88644</cdr:x>
      <cdr:y>0.47229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639" y="2689923"/>
          <a:ext cx="1807405" cy="286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Moves</a:t>
          </a:r>
          <a:r>
            <a:rPr lang="en-GB" sz="1400" b="1" baseline="0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t</a:t>
          </a:r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o Scotland</a:t>
          </a:r>
        </a:p>
      </cdr:txBody>
    </cdr:sp>
  </cdr:relSizeAnchor>
  <cdr:relSizeAnchor xmlns:cdr="http://schemas.openxmlformats.org/drawingml/2006/chartDrawing">
    <cdr:from>
      <cdr:x>0.64977</cdr:x>
      <cdr:y>0.57325</cdr:y>
    </cdr:from>
    <cdr:to>
      <cdr:x>0.90573</cdr:x>
      <cdr:y>0.61877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618628" y="3613223"/>
          <a:ext cx="2213297" cy="28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Moves</a:t>
          </a:r>
          <a:r>
            <a:rPr lang="en-GB" sz="1400" b="1" baseline="0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from</a:t>
          </a:r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Scotland</a:t>
          </a:r>
        </a:p>
      </cdr:txBody>
    </cdr:sp>
  </cdr:relSizeAnchor>
  <cdr:relSizeAnchor xmlns:cdr="http://schemas.openxmlformats.org/drawingml/2006/chartDrawing">
    <cdr:from>
      <cdr:x>0.29165</cdr:x>
      <cdr:y>0.42946</cdr:y>
    </cdr:from>
    <cdr:to>
      <cdr:x>0.4849</cdr:x>
      <cdr:y>0.47498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521935" y="2706927"/>
          <a:ext cx="1671041" cy="28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Net migration</a:t>
          </a:r>
        </a:p>
      </cdr:txBody>
    </cdr:sp>
  </cdr:relSizeAnchor>
  <cdr:relSizeAnchor xmlns:cdr="http://schemas.openxmlformats.org/drawingml/2006/chartDrawing">
    <cdr:from>
      <cdr:x>0.09241</cdr:x>
      <cdr:y>0</cdr:y>
    </cdr:from>
    <cdr:to>
      <cdr:x>0.9516</cdr:x>
      <cdr:y>0.05918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00100" y="0"/>
          <a:ext cx="743902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0.26963</cdr:x>
      <cdr:y>0.07156</cdr:y>
    </cdr:from>
    <cdr:to>
      <cdr:x>0.52045</cdr:x>
      <cdr:y>0.15553</cdr:y>
    </cdr:to>
    <cdr:grpSp>
      <cdr:nvGrpSpPr>
        <cdr:cNvPr id="10" name="Group 9"/>
        <cdr:cNvGrpSpPr/>
      </cdr:nvGrpSpPr>
      <cdr:grpSpPr>
        <a:xfrm xmlns:a="http://schemas.openxmlformats.org/drawingml/2006/main">
          <a:off x="2498884" y="434185"/>
          <a:ext cx="2324556" cy="509482"/>
          <a:chOff x="2400301" y="561975"/>
          <a:chExt cx="2171700" cy="527050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2860675" y="590550"/>
            <a:ext cx="1711326" cy="4984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2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peak</a:t>
            </a:r>
            <a:r>
              <a:rPr lang="en-GB" sz="1200" b="1" baseline="0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 age for moves to Scotland</a:t>
            </a:r>
            <a:endParaRPr lang="en-GB" sz="1200" b="1">
              <a:solidFill>
                <a:srgbClr val="601A5E"/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9" name="TextBox 8"/>
          <cdr:cNvSpPr txBox="1"/>
        </cdr:nvSpPr>
        <cdr:spPr>
          <a:xfrm xmlns:a="http://schemas.openxmlformats.org/drawingml/2006/main">
            <a:off x="2400301" y="561975"/>
            <a:ext cx="628649" cy="4095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28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19</a:t>
            </a:r>
          </a:p>
        </cdr:txBody>
      </cdr:sp>
    </cdr:grpSp>
  </cdr:relSizeAnchor>
  <cdr:relSizeAnchor xmlns:cdr="http://schemas.openxmlformats.org/drawingml/2006/chartDrawing">
    <cdr:from>
      <cdr:x>0.31984</cdr:x>
      <cdr:y>0.75216</cdr:y>
    </cdr:from>
    <cdr:to>
      <cdr:x>0.31984</cdr:x>
      <cdr:y>0.80867</cdr:y>
    </cdr:to>
    <cdr:cxnSp macro="">
      <cdr:nvCxnSpPr>
        <cdr:cNvPr id="11" name="Straight Connector 10"/>
        <cdr:cNvCxnSpPr/>
      </cdr:nvCxnSpPr>
      <cdr:spPr>
        <a:xfrm xmlns:a="http://schemas.openxmlformats.org/drawingml/2006/main">
          <a:off x="2769240" y="4742786"/>
          <a:ext cx="0" cy="35632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01A5E">
              <a:alpha val="6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0.30762</cdr:x>
      <cdr:y>0.79451</cdr:y>
    </cdr:from>
    <cdr:to>
      <cdr:x>0.55844</cdr:x>
      <cdr:y>0.87848</cdr:y>
    </cdr:to>
    <cdr:grpSp>
      <cdr:nvGrpSpPr>
        <cdr:cNvPr id="13" name="Group 12"/>
        <cdr:cNvGrpSpPr/>
      </cdr:nvGrpSpPr>
      <cdr:grpSpPr>
        <a:xfrm xmlns:a="http://schemas.openxmlformats.org/drawingml/2006/main">
          <a:off x="2850968" y="4820630"/>
          <a:ext cx="2324556" cy="509482"/>
          <a:chOff x="0" y="0"/>
          <a:chExt cx="2171700" cy="527050"/>
        </a:xfrm>
      </cdr:grpSpPr>
      <cdr:sp macro="" textlink="">
        <cdr:nvSpPr>
          <cdr:cNvPr id="14" name="TextBox 1"/>
          <cdr:cNvSpPr txBox="1"/>
        </cdr:nvSpPr>
        <cdr:spPr>
          <a:xfrm xmlns:a="http://schemas.openxmlformats.org/drawingml/2006/main">
            <a:off x="460374" y="28575"/>
            <a:ext cx="1711326" cy="4984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2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peak</a:t>
            </a:r>
            <a:r>
              <a:rPr lang="en-GB" sz="1200" b="1" baseline="0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 age for moves from Scotland</a:t>
            </a:r>
            <a:endParaRPr lang="en-GB" sz="1200" b="1">
              <a:solidFill>
                <a:srgbClr val="601A5E"/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5" name="TextBox 3"/>
          <cdr:cNvSpPr txBox="1"/>
        </cdr:nvSpPr>
        <cdr:spPr>
          <a:xfrm xmlns:a="http://schemas.openxmlformats.org/drawingml/2006/main">
            <a:off x="0" y="0"/>
            <a:ext cx="628649" cy="4095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28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23</a:t>
            </a:r>
          </a:p>
        </cdr:txBody>
      </cdr:sp>
    </cdr:grpSp>
  </cdr:relSizeAnchor>
  <cdr:relSizeAnchor xmlns:cdr="http://schemas.openxmlformats.org/drawingml/2006/chartDrawing">
    <cdr:from>
      <cdr:x>0.27929</cdr:x>
      <cdr:y>0.12279</cdr:y>
    </cdr:from>
    <cdr:to>
      <cdr:x>0.27964</cdr:x>
      <cdr:y>0.16568</cdr:y>
    </cdr:to>
    <cdr:cxnSp macro="">
      <cdr:nvCxnSpPr>
        <cdr:cNvPr id="22" name="Straight Connector 21"/>
        <cdr:cNvCxnSpPr/>
      </cdr:nvCxnSpPr>
      <cdr:spPr>
        <a:xfrm xmlns:a="http://schemas.openxmlformats.org/drawingml/2006/main" flipH="1">
          <a:off x="2418121" y="774290"/>
          <a:ext cx="3074" cy="2703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01A5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0.12486</cdr:x>
      <cdr:y>0.00685</cdr:y>
    </cdr:from>
    <cdr:to>
      <cdr:x>0.89298</cdr:x>
      <cdr:y>0.07877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1159564" y="41413"/>
          <a:ext cx="7133397" cy="434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0.64797</cdr:x>
      <cdr:y>0.42724</cdr:y>
    </cdr:from>
    <cdr:to>
      <cdr:x>0.85699</cdr:x>
      <cdr:y>0.47276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610233" y="2681760"/>
          <a:ext cx="1809742" cy="285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Moves</a:t>
          </a:r>
          <a:r>
            <a:rPr lang="en-GB" sz="1400" b="1" baseline="0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t</a:t>
          </a:r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o Scotland</a:t>
          </a:r>
        </a:p>
      </cdr:txBody>
    </cdr:sp>
  </cdr:relSizeAnchor>
  <cdr:relSizeAnchor xmlns:cdr="http://schemas.openxmlformats.org/drawingml/2006/chartDrawing">
    <cdr:from>
      <cdr:x>0.61643</cdr:x>
      <cdr:y>0.56259</cdr:y>
    </cdr:from>
    <cdr:to>
      <cdr:x>0.87239</cdr:x>
      <cdr:y>0.60811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37153" y="3531349"/>
          <a:ext cx="2216159" cy="285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Moves</a:t>
          </a:r>
          <a:r>
            <a:rPr lang="en-GB" sz="1400" b="1" baseline="0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from</a:t>
          </a:r>
          <a:r>
            <a:rPr lang="en-GB" sz="1400" b="1">
              <a:solidFill>
                <a:srgbClr val="601A5E"/>
              </a:solidFill>
              <a:latin typeface="Arial" pitchFamily="34" charset="0"/>
              <a:cs typeface="Arial" pitchFamily="34" charset="0"/>
            </a:rPr>
            <a:t> Scotland</a:t>
          </a:r>
        </a:p>
      </cdr:txBody>
    </cdr:sp>
  </cdr:relSizeAnchor>
  <cdr:relSizeAnchor xmlns:cdr="http://schemas.openxmlformats.org/drawingml/2006/chartDrawing">
    <cdr:from>
      <cdr:x>0.2809</cdr:x>
      <cdr:y>0.51228</cdr:y>
    </cdr:from>
    <cdr:to>
      <cdr:x>0.47415</cdr:x>
      <cdr:y>0.55781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432092" y="3215585"/>
          <a:ext cx="1673202" cy="2857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Net migration</a:t>
          </a:r>
        </a:p>
      </cdr:txBody>
    </cdr:sp>
  </cdr:relSizeAnchor>
  <cdr:relSizeAnchor xmlns:cdr="http://schemas.openxmlformats.org/drawingml/2006/chartDrawing">
    <cdr:from>
      <cdr:x>0.31573</cdr:x>
      <cdr:y>0.14358</cdr:y>
    </cdr:from>
    <cdr:to>
      <cdr:x>0.31573</cdr:x>
      <cdr:y>0.22364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>
          <a:off x="2733662" y="905342"/>
          <a:ext cx="0" cy="50482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01A5E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0.30582</cdr:x>
      <cdr:y>0.08101</cdr:y>
    </cdr:from>
    <cdr:to>
      <cdr:x>0.55665</cdr:x>
      <cdr:y>0.16497</cdr:y>
    </cdr:to>
    <cdr:grpSp>
      <cdr:nvGrpSpPr>
        <cdr:cNvPr id="6" name="Group 5"/>
        <cdr:cNvGrpSpPr/>
      </cdr:nvGrpSpPr>
      <cdr:grpSpPr>
        <a:xfrm xmlns:a="http://schemas.openxmlformats.org/drawingml/2006/main">
          <a:off x="2834286" y="491522"/>
          <a:ext cx="2324649" cy="509421"/>
          <a:chOff x="0" y="0"/>
          <a:chExt cx="2171700" cy="527050"/>
        </a:xfrm>
      </cdr:grpSpPr>
      <cdr:sp macro="" textlink="">
        <cdr:nvSpPr>
          <cdr:cNvPr id="11" name="TextBox 1"/>
          <cdr:cNvSpPr txBox="1"/>
        </cdr:nvSpPr>
        <cdr:spPr>
          <a:xfrm xmlns:a="http://schemas.openxmlformats.org/drawingml/2006/main">
            <a:off x="460374" y="28575"/>
            <a:ext cx="1711326" cy="4984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2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peak</a:t>
            </a:r>
            <a:r>
              <a:rPr lang="en-GB" sz="1200" b="1" baseline="0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 age for moves to Scotland</a:t>
            </a:r>
            <a:endParaRPr lang="en-GB" sz="1200" b="1">
              <a:solidFill>
                <a:srgbClr val="601A5E"/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2" name="TextBox 7"/>
          <cdr:cNvSpPr txBox="1"/>
        </cdr:nvSpPr>
        <cdr:spPr>
          <a:xfrm xmlns:a="http://schemas.openxmlformats.org/drawingml/2006/main">
            <a:off x="0" y="0"/>
            <a:ext cx="628649" cy="4095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28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23</a:t>
            </a:r>
          </a:p>
        </cdr:txBody>
      </cdr:sp>
    </cdr:grpSp>
  </cdr:relSizeAnchor>
  <cdr:relSizeAnchor xmlns:cdr="http://schemas.openxmlformats.org/drawingml/2006/chartDrawing">
    <cdr:from>
      <cdr:x>0.33443</cdr:x>
      <cdr:y>0.62685</cdr:y>
    </cdr:from>
    <cdr:to>
      <cdr:x>0.33443</cdr:x>
      <cdr:y>0.75574</cdr:y>
    </cdr:to>
    <cdr:cxnSp macro="">
      <cdr:nvCxnSpPr>
        <cdr:cNvPr id="7" name="Straight Connector 6"/>
        <cdr:cNvCxnSpPr/>
      </cdr:nvCxnSpPr>
      <cdr:spPr>
        <a:xfrm xmlns:a="http://schemas.openxmlformats.org/drawingml/2006/main" flipH="1">
          <a:off x="2895578" y="3952641"/>
          <a:ext cx="0" cy="8127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601A5E">
              <a:alpha val="60000"/>
            </a:srgb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0.3051</cdr:x>
      <cdr:y>0.74605</cdr:y>
    </cdr:from>
    <cdr:to>
      <cdr:x>0.55592</cdr:x>
      <cdr:y>0.83001</cdr:y>
    </cdr:to>
    <cdr:grpSp>
      <cdr:nvGrpSpPr>
        <cdr:cNvPr id="8" name="Group 7"/>
        <cdr:cNvGrpSpPr/>
      </cdr:nvGrpSpPr>
      <cdr:grpSpPr>
        <a:xfrm xmlns:a="http://schemas.openxmlformats.org/drawingml/2006/main">
          <a:off x="2827613" y="4526602"/>
          <a:ext cx="2324556" cy="509421"/>
          <a:chOff x="346074" y="4203700"/>
          <a:chExt cx="2171700" cy="527050"/>
        </a:xfrm>
      </cdr:grpSpPr>
      <cdr:sp macro="" textlink="">
        <cdr:nvSpPr>
          <cdr:cNvPr id="9" name="TextBox 1"/>
          <cdr:cNvSpPr txBox="1"/>
        </cdr:nvSpPr>
        <cdr:spPr>
          <a:xfrm xmlns:a="http://schemas.openxmlformats.org/drawingml/2006/main">
            <a:off x="806448" y="4232275"/>
            <a:ext cx="1711326" cy="4984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2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peak</a:t>
            </a:r>
            <a:r>
              <a:rPr lang="en-GB" sz="1200" b="1" baseline="0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 age for moves from Scotland</a:t>
            </a:r>
            <a:endParaRPr lang="en-GB" sz="1200" b="1">
              <a:solidFill>
                <a:srgbClr val="601A5E"/>
              </a:solidFill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10" name="TextBox 3"/>
          <cdr:cNvSpPr txBox="1"/>
        </cdr:nvSpPr>
        <cdr:spPr>
          <a:xfrm xmlns:a="http://schemas.openxmlformats.org/drawingml/2006/main">
            <a:off x="346074" y="4203700"/>
            <a:ext cx="628649" cy="40957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2800" b="1">
                <a:solidFill>
                  <a:srgbClr val="601A5E"/>
                </a:solidFill>
                <a:latin typeface="Arial" pitchFamily="34" charset="0"/>
                <a:cs typeface="Arial" pitchFamily="34" charset="0"/>
              </a:rPr>
              <a:t>25</a:t>
            </a:r>
          </a:p>
        </cdr:txBody>
      </cdr:sp>
    </cdr:grp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190499</xdr:colOff>
      <xdr:row>2</xdr:row>
      <xdr:rowOff>47624</xdr:rowOff>
    </xdr:from>
    <xdr:ext cx="6257925" cy="582498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438149"/>
          <a:ext cx="6257925" cy="5824987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16</xdr:col>
      <xdr:colOff>235915</xdr:colOff>
      <xdr:row>39</xdr:row>
      <xdr:rowOff>142875</xdr:rowOff>
    </xdr:to>
    <xdr:grpSp>
      <xdr:nvGrpSpPr>
        <xdr:cNvPr id="2" name="Group 1"/>
        <xdr:cNvGrpSpPr/>
      </xdr:nvGrpSpPr>
      <xdr:grpSpPr>
        <a:xfrm>
          <a:off x="152401" y="619125"/>
          <a:ext cx="9675189" cy="5972175"/>
          <a:chOff x="542636" y="819150"/>
          <a:chExt cx="9829687" cy="5972175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542636" y="81915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5795561" y="81915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5792967" y="3886200"/>
          <a:ext cx="4576762" cy="2905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</xdr:col>
      <xdr:colOff>0</xdr:colOff>
      <xdr:row>22</xdr:row>
      <xdr:rowOff>0</xdr:rowOff>
    </xdr:from>
    <xdr:to>
      <xdr:col>7</xdr:col>
      <xdr:colOff>461962</xdr:colOff>
      <xdr:row>39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0.93475</cdr:y>
    </cdr:from>
    <cdr:to>
      <cdr:x>0.34184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23874" y="5457825"/>
          <a:ext cx="24098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0.03774</cdr:x>
      <cdr:y>0.89723</cdr:y>
    </cdr:from>
    <cdr:to>
      <cdr:x>0.34739</cdr:x>
      <cdr:y>0.98858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23850" y="5238750"/>
          <a:ext cx="26574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0.05438</cdr:x>
      <cdr:y>0.84339</cdr:y>
    </cdr:from>
    <cdr:to>
      <cdr:x>0.16093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6725" y="53625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</cdr:x>
      <cdr:y>0.90994</cdr:y>
    </cdr:from>
    <cdr:to>
      <cdr:x>0.31964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0" y="5321648"/>
          <a:ext cx="2746203" cy="5267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 b="1" baseline="0"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r>
            <a:rPr lang="en-GB" sz="1000" baseline="0">
              <a:latin typeface="Arial" pitchFamily="34" charset="0"/>
              <a:cs typeface="Arial" pitchFamily="34" charset="0"/>
            </a:rPr>
            <a:t>1) Inward minus outward migration.</a:t>
          </a:r>
          <a:endParaRPr lang="en-GB" sz="10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0.83725</cdr:x>
      <cdr:y>0.187</cdr:y>
    </cdr:from>
    <cdr:to>
      <cdr:x>0.83725</cdr:x>
      <cdr:y>0.187</cdr:y>
    </cdr:to>
    <cdr:grpSp>
      <cdr:nvGrpSpPr>
        <cdr:cNvPr id="8" name="Group 7"/>
        <cdr:cNvGrpSpPr/>
      </cdr:nvGrpSpPr>
      <cdr:grpSpPr>
        <a:xfrm xmlns:a="http://schemas.openxmlformats.org/drawingml/2006/main">
          <a:off x="7759486" y="1134608"/>
          <a:ext cx="0" cy="0"/>
          <a:chOff x="7759486" y="1134608"/>
          <a:chExt cx="0" cy="0"/>
        </a:xfrm>
      </cdr:grpSpPr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0.09139</cdr:x>
      <cdr:y>0.35428</cdr:y>
    </cdr:from>
    <cdr:to>
      <cdr:x>0.28435</cdr:x>
      <cdr:y>0.41445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69555" y="2649821"/>
          <a:ext cx="2047010" cy="450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In from Rest of UK</a:t>
          </a:r>
        </a:p>
      </cdr:txBody>
    </cdr:sp>
  </cdr:relSizeAnchor>
  <cdr:relSizeAnchor xmlns:cdr="http://schemas.openxmlformats.org/drawingml/2006/chartDrawing">
    <cdr:from>
      <cdr:x>0.09791</cdr:x>
      <cdr:y>0.18765</cdr:y>
    </cdr:from>
    <cdr:to>
      <cdr:x>0.28042</cdr:x>
      <cdr:y>0.26907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38692" y="1403540"/>
          <a:ext cx="1936152" cy="608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Out to Rest of UK</a:t>
          </a:r>
        </a:p>
      </cdr:txBody>
    </cdr:sp>
  </cdr:relSizeAnchor>
  <cdr:relSizeAnchor xmlns:cdr="http://schemas.openxmlformats.org/drawingml/2006/chartDrawing">
    <cdr:from>
      <cdr:x>0.10345</cdr:x>
      <cdr:y>0.73786</cdr:y>
    </cdr:from>
    <cdr:to>
      <cdr:x>0.25459</cdr:x>
      <cdr:y>0.83874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97480" y="5518853"/>
          <a:ext cx="1603364" cy="754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In from Overseas</a:t>
          </a:r>
        </a:p>
      </cdr:txBody>
    </cdr:sp>
  </cdr:relSizeAnchor>
  <cdr:relSizeAnchor xmlns:cdr="http://schemas.openxmlformats.org/drawingml/2006/chartDrawing">
    <cdr:from>
      <cdr:x>0.09731</cdr:x>
      <cdr:y>0.55254</cdr:y>
    </cdr:from>
    <cdr:to>
      <cdr:x>0.24845</cdr:x>
      <cdr:y>0.61448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032355" y="4132714"/>
          <a:ext cx="1603364" cy="46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Out to Overseas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0.06036</cdr:x>
      <cdr:y>0.62525</cdr:y>
    </cdr:from>
    <cdr:to>
      <cdr:x>0.2115</cdr:x>
      <cdr:y>0.72613</cdr:y>
    </cdr:to>
    <cdr:sp macro="" textlink="">
      <cdr:nvSpPr>
        <cdr:cNvPr id="16" name="TextBox 3"/>
        <cdr:cNvSpPr txBox="1"/>
      </cdr:nvSpPr>
      <cdr:spPr>
        <a:xfrm xmlns:a="http://schemas.openxmlformats.org/drawingml/2006/main">
          <a:off x="647148" y="3299358"/>
          <a:ext cx="1620360" cy="5323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30</xdr:row>
      <xdr:rowOff>238124</xdr:rowOff>
    </xdr:from>
    <xdr:to>
      <xdr:col>12</xdr:col>
      <xdr:colOff>152401</xdr:colOff>
      <xdr:row>30</xdr:row>
      <xdr:rowOff>495299</xdr:rowOff>
    </xdr:to>
    <xdr:sp macro="" textlink="">
      <xdr:nvSpPr>
        <xdr:cNvPr id="2" name="TextBox 1"/>
        <xdr:cNvSpPr txBox="1"/>
      </xdr:nvSpPr>
      <xdr:spPr>
        <a:xfrm>
          <a:off x="8677275" y="6181724"/>
          <a:ext cx="2295526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0.34265</cdr:x>
      <cdr:y>0.30128</cdr:y>
    </cdr:from>
    <cdr:to>
      <cdr:x>0.48344</cdr:x>
      <cdr:y>0.35683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52773" y="1343033"/>
          <a:ext cx="1295430" cy="24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Rest of the UK</a:t>
          </a:r>
        </a:p>
      </cdr:txBody>
    </cdr:sp>
  </cdr:relSizeAnchor>
  <cdr:relSizeAnchor xmlns:cdr="http://schemas.openxmlformats.org/drawingml/2006/chartDrawing">
    <cdr:from>
      <cdr:x>0.17495</cdr:x>
      <cdr:y>0.3718</cdr:y>
    </cdr:from>
    <cdr:to>
      <cdr:x>0.30539</cdr:x>
      <cdr:y>0.44445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09699" y="1657354"/>
          <a:ext cx="1200198" cy="323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Overseas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selection sqref="A1:B1"/>
    </sheetView>
  </sheetViews>
  <sheetFormatPr defaultColWidth="9.140625" defaultRowHeight="12.75"/>
  <cols>
    <col min="1" max="1" width="11.7109375" style="1" customWidth="1"/>
    <col min="2" max="2" width="120.140625" style="243" customWidth="1"/>
    <col min="3" max="3" width="9.140625" style="1" customWidth="1"/>
    <col min="4" max="16384" width="9.140625" style="1"/>
  </cols>
  <sheetData>
    <row r="1" spans="1:2" s="2" customFormat="1" ht="18" customHeight="1">
      <c r="A1" s="258" t="s">
        <v>198</v>
      </c>
      <c r="B1" s="258"/>
    </row>
    <row r="3" spans="1:2">
      <c r="A3" s="259" t="s">
        <v>210</v>
      </c>
      <c r="B3" s="259"/>
    </row>
    <row r="4" spans="1:2">
      <c r="A4" s="244" t="s">
        <v>211</v>
      </c>
      <c r="B4" s="245" t="s">
        <v>225</v>
      </c>
    </row>
    <row r="5" spans="1:2">
      <c r="A5" s="244" t="s">
        <v>212</v>
      </c>
      <c r="B5" s="245" t="s">
        <v>226</v>
      </c>
    </row>
    <row r="6" spans="1:2">
      <c r="A6" s="244" t="s">
        <v>213</v>
      </c>
      <c r="B6" s="245" t="s">
        <v>235</v>
      </c>
    </row>
    <row r="7" spans="1:2">
      <c r="A7" s="244" t="s">
        <v>214</v>
      </c>
      <c r="B7" s="245" t="s">
        <v>227</v>
      </c>
    </row>
    <row r="8" spans="1:2">
      <c r="A8" s="244" t="s">
        <v>215</v>
      </c>
      <c r="B8" s="245" t="s">
        <v>228</v>
      </c>
    </row>
    <row r="9" spans="1:2">
      <c r="A9" s="244" t="s">
        <v>216</v>
      </c>
      <c r="B9" s="245" t="s">
        <v>244</v>
      </c>
    </row>
    <row r="10" spans="1:2">
      <c r="A10" s="244" t="s">
        <v>217</v>
      </c>
      <c r="B10" s="245" t="s">
        <v>245</v>
      </c>
    </row>
    <row r="11" spans="1:2">
      <c r="A11" s="244" t="s">
        <v>218</v>
      </c>
      <c r="B11" s="245" t="s">
        <v>229</v>
      </c>
    </row>
    <row r="12" spans="1:2">
      <c r="A12" s="244" t="s">
        <v>219</v>
      </c>
      <c r="B12" s="245" t="s">
        <v>230</v>
      </c>
    </row>
    <row r="13" spans="1:2">
      <c r="A13" s="244" t="s">
        <v>220</v>
      </c>
      <c r="B13" s="245" t="s">
        <v>231</v>
      </c>
    </row>
    <row r="14" spans="1:2">
      <c r="A14" s="244" t="s">
        <v>221</v>
      </c>
      <c r="B14" s="245" t="s">
        <v>234</v>
      </c>
    </row>
    <row r="15" spans="1:2">
      <c r="A15" s="244" t="s">
        <v>222</v>
      </c>
      <c r="B15" s="245" t="s">
        <v>232</v>
      </c>
    </row>
    <row r="16" spans="1:2">
      <c r="A16" s="244" t="s">
        <v>223</v>
      </c>
      <c r="B16" s="245" t="s">
        <v>233</v>
      </c>
    </row>
    <row r="17" spans="1:2">
      <c r="A17" s="244" t="s">
        <v>224</v>
      </c>
      <c r="B17" s="245" t="s">
        <v>240</v>
      </c>
    </row>
    <row r="19" spans="1:2">
      <c r="A19" s="260" t="s">
        <v>106</v>
      </c>
      <c r="B19" s="260"/>
    </row>
  </sheetData>
  <mergeCells count="3">
    <mergeCell ref="A1:B1"/>
    <mergeCell ref="A3:B3"/>
    <mergeCell ref="A19:B19"/>
  </mergeCells>
  <hyperlinks>
    <hyperlink ref="B4" location="'Data 5.1'!A1" display="Net migration, 1955-56 to 2015-16"/>
    <hyperlink ref="B5" location="'Data 5.2'!A1" display="Movements to/from the rest of the UK and overseas, 1996 to 2016"/>
    <hyperlink ref="B7" location="'Data 5.4'!A1" display="Migrants to Scotland by age group, 2010-2016"/>
    <hyperlink ref="B8" location="'Data 5.5'!A1" display="Migrants to Scotland by age and sex, relative to the population as a whole, mid-2015 to mid-2016"/>
    <hyperlink ref="B9" location="'Data 5.6'!A1" display="Movements between Scotland and the rest of the UK, by age, 2015-2016"/>
    <hyperlink ref="B10" location="'Data 5.7'!A1" display="Movements between Scotland and overseas, by age, 2015-2016"/>
    <hyperlink ref="B6" location="'Data 5.3'!A1" display="Estimated Net Migration with the Rest of the UK and Overseas, 1994-95 to latest"/>
    <hyperlink ref="B11" location="'Data 5.8'!A1" display="Components of projected population change, Scotland, 2014-2039"/>
    <hyperlink ref="B12" location="'Data 5.9'!A1" display="Percentage change in population from 2014 to 2039, principal and alternative EU migration variant projections"/>
    <hyperlink ref="B13" location="'Data 5.10'!A1" display="Projected change in number of children, working age and pension age population, principal and zero future EU migration variants, 2014 to 2039"/>
    <hyperlink ref="B14" location="'Data 5.11 (Map)'!A1" display="Net Migration as a percentage of population by council area, 2015-16"/>
    <hyperlink ref="B15" location="'Data 5.12 (Map)'!A1" display="Net migration with areas outside of Scotland as a percentage of population by council area, 2015-16 (map)"/>
    <hyperlink ref="B16" location="'Data 5.13'!A1" display="Percentage of the population in each age group by country of birth, Scotland, 2011"/>
    <hyperlink ref="B17" location="'Data 5.14 (Map)'!A1" display="Percentage of residents born in European Economic Area (EEA) by council area, Scotland, 2011"/>
  </hyperlinks>
  <pageMargins left="0.15748031496062992" right="0.15748031496062992" top="0.98425196850393704" bottom="0.98425196850393704" header="0.51181102362204722" footer="0.51181102362204722"/>
  <pageSetup paperSize="9" scale="57" orientation="landscape" r:id="rId1"/>
  <headerFooter alignWithMargins="0">
    <oddFooter>&amp;L© Crown Copyright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opLeftCell="B1" workbookViewId="0">
      <selection sqref="A1:E1"/>
    </sheetView>
  </sheetViews>
  <sheetFormatPr defaultRowHeight="12.75"/>
  <cols>
    <col min="1" max="16384" width="9.140625" style="42"/>
  </cols>
  <sheetData>
    <row r="1" spans="2:13" ht="20.25" customHeight="1">
      <c r="B1" s="296" t="s">
        <v>200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41" spans="2:3">
      <c r="B41" s="292" t="s">
        <v>106</v>
      </c>
      <c r="C41" s="292"/>
    </row>
  </sheetData>
  <mergeCells count="2">
    <mergeCell ref="B41:C41"/>
    <mergeCell ref="B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workbookViewId="0">
      <selection sqref="A1:D1"/>
    </sheetView>
  </sheetViews>
  <sheetFormatPr defaultRowHeight="12.75"/>
  <cols>
    <col min="1" max="1" width="18.28515625" style="38" customWidth="1"/>
    <col min="2" max="4" width="11.5703125" style="38" customWidth="1"/>
    <col min="5" max="5" width="6.42578125" style="38" customWidth="1"/>
    <col min="6" max="8" width="11.5703125" style="38" customWidth="1"/>
    <col min="9" max="9" width="6.7109375" style="161" customWidth="1"/>
    <col min="10" max="42" width="9.140625" style="161"/>
    <col min="43" max="16384" width="9.140625" style="38"/>
  </cols>
  <sheetData>
    <row r="1" spans="1:42" ht="15.75">
      <c r="A1" s="266" t="s">
        <v>199</v>
      </c>
      <c r="B1" s="266"/>
      <c r="C1" s="266"/>
      <c r="D1" s="266"/>
      <c r="K1" s="261" t="s">
        <v>242</v>
      </c>
      <c r="L1" s="261"/>
    </row>
    <row r="2" spans="1:42" s="124" customFormat="1" ht="33.75" customHeight="1">
      <c r="A2" s="298" t="s">
        <v>236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123"/>
      <c r="M2" s="123"/>
      <c r="N2" s="123"/>
      <c r="O2" s="170"/>
      <c r="P2" s="170"/>
      <c r="Q2" s="170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</row>
    <row r="3" spans="1:42" s="124" customFormat="1" ht="15.75">
      <c r="A3" s="169"/>
      <c r="B3" s="169"/>
      <c r="C3" s="169"/>
      <c r="D3" s="169"/>
      <c r="E3" s="169"/>
      <c r="F3" s="169"/>
      <c r="G3" s="169"/>
      <c r="H3" s="169"/>
      <c r="I3" s="123"/>
      <c r="J3" s="123"/>
      <c r="K3" s="123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2" s="124" customFormat="1" ht="15.75">
      <c r="A4" s="126"/>
      <c r="B4" s="299" t="s">
        <v>105</v>
      </c>
      <c r="C4" s="300"/>
      <c r="D4" s="300"/>
      <c r="E4" s="301"/>
      <c r="F4" s="299" t="s">
        <v>102</v>
      </c>
      <c r="G4" s="300"/>
      <c r="H4" s="300"/>
      <c r="I4" s="301"/>
      <c r="J4" s="123"/>
      <c r="K4" s="125"/>
      <c r="L4" s="125"/>
      <c r="M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</row>
    <row r="5" spans="1:42" s="124" customFormat="1" ht="15.75">
      <c r="A5" s="127"/>
      <c r="B5" s="128"/>
      <c r="C5" s="129"/>
      <c r="D5" s="302" t="s">
        <v>189</v>
      </c>
      <c r="E5" s="303"/>
      <c r="F5" s="130"/>
      <c r="G5" s="129"/>
      <c r="H5" s="302" t="s">
        <v>189</v>
      </c>
      <c r="I5" s="303"/>
      <c r="J5" s="123"/>
      <c r="K5" s="125"/>
      <c r="L5" s="125"/>
      <c r="M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</row>
    <row r="6" spans="1:42" s="139" customFormat="1" ht="25.5">
      <c r="A6" s="131" t="s">
        <v>190</v>
      </c>
      <c r="B6" s="132" t="s">
        <v>191</v>
      </c>
      <c r="C6" s="133" t="s">
        <v>192</v>
      </c>
      <c r="D6" s="134" t="s">
        <v>193</v>
      </c>
      <c r="E6" s="135" t="s">
        <v>194</v>
      </c>
      <c r="F6" s="136" t="s">
        <v>191</v>
      </c>
      <c r="G6" s="137" t="s">
        <v>192</v>
      </c>
      <c r="H6" s="134" t="s">
        <v>193</v>
      </c>
      <c r="I6" s="135" t="s">
        <v>194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</row>
    <row r="7" spans="1:42" s="147" customFormat="1" ht="25.5">
      <c r="A7" s="140" t="s">
        <v>195</v>
      </c>
      <c r="B7" s="141">
        <v>5347600</v>
      </c>
      <c r="C7" s="142">
        <v>5808200</v>
      </c>
      <c r="D7" s="143">
        <v>460600</v>
      </c>
      <c r="E7" s="144">
        <v>8.6</v>
      </c>
      <c r="F7" s="142">
        <v>64596800</v>
      </c>
      <c r="G7" s="145">
        <v>75705700</v>
      </c>
      <c r="H7" s="143">
        <v>11108900</v>
      </c>
      <c r="I7" s="144">
        <v>17.2</v>
      </c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</row>
    <row r="8" spans="1:42" s="147" customFormat="1">
      <c r="A8" s="148" t="s">
        <v>170</v>
      </c>
      <c r="B8" s="149">
        <v>5347600</v>
      </c>
      <c r="C8" s="150">
        <v>5701500</v>
      </c>
      <c r="D8" s="151">
        <v>353900</v>
      </c>
      <c r="E8" s="152">
        <v>6.6</v>
      </c>
      <c r="F8" s="150">
        <v>64596800</v>
      </c>
      <c r="G8" s="153">
        <v>74284400</v>
      </c>
      <c r="H8" s="151">
        <v>9687600</v>
      </c>
      <c r="I8" s="152">
        <v>15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</row>
    <row r="9" spans="1:42" s="147" customFormat="1" ht="25.5">
      <c r="A9" s="140" t="s">
        <v>196</v>
      </c>
      <c r="B9" s="141">
        <v>5347600</v>
      </c>
      <c r="C9" s="142">
        <v>5594700</v>
      </c>
      <c r="D9" s="143">
        <v>247100</v>
      </c>
      <c r="E9" s="154">
        <v>4.5999999999999996</v>
      </c>
      <c r="F9" s="142">
        <v>64596800</v>
      </c>
      <c r="G9" s="145">
        <v>72863200</v>
      </c>
      <c r="H9" s="143">
        <v>8266400</v>
      </c>
      <c r="I9" s="154">
        <v>12.8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</row>
    <row r="10" spans="1:42" s="139" customFormat="1" ht="25.5">
      <c r="A10" s="155" t="s">
        <v>197</v>
      </c>
      <c r="B10" s="156">
        <v>5347600</v>
      </c>
      <c r="C10" s="157">
        <v>5488500</v>
      </c>
      <c r="D10" s="158">
        <v>140900</v>
      </c>
      <c r="E10" s="159">
        <v>2.6</v>
      </c>
      <c r="F10" s="157">
        <v>64596800</v>
      </c>
      <c r="G10" s="160">
        <v>71442300</v>
      </c>
      <c r="H10" s="158">
        <v>6845500</v>
      </c>
      <c r="I10" s="159">
        <v>10.6</v>
      </c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</row>
    <row r="11" spans="1:42">
      <c r="A11" s="19"/>
      <c r="F11" s="161"/>
      <c r="H11" s="31"/>
      <c r="AO11" s="38"/>
      <c r="AP11" s="38"/>
    </row>
    <row r="12" spans="1:42">
      <c r="A12" s="56" t="s">
        <v>107</v>
      </c>
      <c r="B12" s="162"/>
    </row>
    <row r="13" spans="1:42">
      <c r="A13" s="297" t="s">
        <v>237</v>
      </c>
      <c r="B13" s="297"/>
      <c r="C13" s="297"/>
    </row>
    <row r="14" spans="1:42">
      <c r="A14" s="167"/>
      <c r="B14" s="168"/>
    </row>
    <row r="15" spans="1:42">
      <c r="A15" s="162" t="s">
        <v>106</v>
      </c>
      <c r="F15" s="163"/>
      <c r="J15" s="163"/>
      <c r="K15" s="163"/>
    </row>
    <row r="16" spans="1:42">
      <c r="F16" s="163"/>
      <c r="J16" s="163"/>
      <c r="K16" s="163"/>
    </row>
    <row r="17" spans="6:42">
      <c r="F17" s="163"/>
      <c r="J17" s="163"/>
      <c r="K17" s="163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6:42">
      <c r="F18" s="163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6:42">
      <c r="F19" s="163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1" spans="6:42">
      <c r="F21" s="31"/>
      <c r="G21" s="31"/>
      <c r="H21" s="31"/>
      <c r="I21" s="31"/>
      <c r="J21" s="31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6:42">
      <c r="F22" s="31"/>
      <c r="G22" s="31"/>
      <c r="H22" s="31"/>
      <c r="I22" s="31"/>
      <c r="J22" s="31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6:42">
      <c r="F23" s="31"/>
      <c r="G23" s="31"/>
      <c r="H23" s="31"/>
      <c r="I23" s="31"/>
      <c r="J23" s="3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6:42">
      <c r="F24" s="31"/>
      <c r="G24" s="31"/>
      <c r="H24" s="31"/>
      <c r="I24" s="31"/>
      <c r="J24" s="31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6:42">
      <c r="F25" s="31"/>
      <c r="G25" s="31"/>
      <c r="H25" s="31"/>
      <c r="I25" s="31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6:42">
      <c r="F26" s="31"/>
      <c r="G26" s="31"/>
      <c r="H26" s="31"/>
      <c r="I26" s="31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6:42">
      <c r="F27" s="31"/>
      <c r="G27" s="31"/>
      <c r="H27" s="31"/>
      <c r="I27" s="31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6:42">
      <c r="F28" s="31"/>
      <c r="G28" s="31"/>
      <c r="H28" s="31"/>
      <c r="I28" s="31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</sheetData>
  <mergeCells count="8">
    <mergeCell ref="A13:C13"/>
    <mergeCell ref="K1:L1"/>
    <mergeCell ref="A2:K2"/>
    <mergeCell ref="B4:E4"/>
    <mergeCell ref="F4:I4"/>
    <mergeCell ref="D5:E5"/>
    <mergeCell ref="H5:I5"/>
    <mergeCell ref="A1:D1"/>
  </mergeCells>
  <hyperlinks>
    <hyperlink ref="K1:L1" location="Contents!A1" display="Back to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>
      <selection sqref="A1:D1"/>
    </sheetView>
  </sheetViews>
  <sheetFormatPr defaultRowHeight="12.75"/>
  <cols>
    <col min="1" max="1" width="19.85546875" style="188" customWidth="1"/>
    <col min="2" max="2" width="11" style="189" customWidth="1"/>
    <col min="3" max="3" width="16.28515625" style="189" customWidth="1"/>
    <col min="4" max="5" width="12.28515625" style="189" customWidth="1"/>
    <col min="6" max="6" width="12.28515625" style="188" customWidth="1"/>
    <col min="7" max="8" width="9.140625" style="188"/>
    <col min="9" max="9" width="10.85546875" style="188" customWidth="1"/>
    <col min="10" max="10" width="11" style="188" customWidth="1"/>
    <col min="11" max="16384" width="9.140625" style="188"/>
  </cols>
  <sheetData>
    <row r="1" spans="1:14" ht="15.75">
      <c r="A1" s="266" t="s">
        <v>199</v>
      </c>
      <c r="B1" s="266"/>
      <c r="C1" s="266"/>
      <c r="D1" s="266"/>
      <c r="H1" s="261" t="s">
        <v>242</v>
      </c>
      <c r="I1" s="261"/>
    </row>
    <row r="2" spans="1:14" s="180" customFormat="1" ht="43.5" customHeight="1">
      <c r="A2" s="307" t="s">
        <v>201</v>
      </c>
      <c r="B2" s="269"/>
      <c r="C2" s="269"/>
      <c r="D2" s="269"/>
      <c r="E2" s="269"/>
      <c r="F2" s="269"/>
      <c r="G2" s="269"/>
      <c r="H2" s="179"/>
    </row>
    <row r="3" spans="1:14" s="183" customFormat="1" ht="15">
      <c r="A3" s="308" t="s">
        <v>169</v>
      </c>
      <c r="B3" s="308"/>
      <c r="C3" s="308"/>
      <c r="D3" s="308"/>
      <c r="E3" s="182"/>
      <c r="F3" s="182"/>
    </row>
    <row r="4" spans="1:14" s="183" customFormat="1" ht="15">
      <c r="A4" s="99"/>
      <c r="B4" s="181"/>
      <c r="C4" s="181"/>
      <c r="D4" s="182"/>
      <c r="E4" s="182"/>
      <c r="F4" s="182"/>
    </row>
    <row r="5" spans="1:14" s="227" customFormat="1" ht="52.5" customHeight="1">
      <c r="A5" s="220"/>
      <c r="B5" s="221" t="s">
        <v>170</v>
      </c>
      <c r="C5" s="222" t="s">
        <v>171</v>
      </c>
      <c r="D5" s="222" t="s">
        <v>172</v>
      </c>
      <c r="E5" s="222" t="s">
        <v>202</v>
      </c>
      <c r="F5" s="223"/>
      <c r="G5" s="224"/>
      <c r="H5" s="224"/>
      <c r="I5" s="225"/>
      <c r="J5" s="226"/>
      <c r="K5" s="225"/>
      <c r="L5" s="225"/>
    </row>
    <row r="6" spans="1:14" s="183" customFormat="1" ht="14.25">
      <c r="A6" s="101" t="s">
        <v>163</v>
      </c>
      <c r="B6" s="185">
        <f>((B20-B13)/B13)*100</f>
        <v>8.7699784637496698</v>
      </c>
      <c r="C6" s="185">
        <f>((I20-B13)/B13)*100</f>
        <v>2.9198758345564415</v>
      </c>
      <c r="D6" s="185">
        <f>((C20-C13)/C13)*100</f>
        <v>1.410211109184643</v>
      </c>
      <c r="E6" s="185">
        <f>((J20-C13)/C13)*100</f>
        <v>-5.1509850957222953</v>
      </c>
      <c r="F6" s="186"/>
      <c r="G6" s="187">
        <f>B6/100</f>
        <v>8.7699784637496697E-2</v>
      </c>
      <c r="H6" s="187">
        <f t="shared" ref="H6:J9" si="0">C6/100</f>
        <v>2.9198758345564416E-2</v>
      </c>
      <c r="I6" s="187">
        <f t="shared" si="0"/>
        <v>1.410211109184643E-2</v>
      </c>
      <c r="J6" s="187">
        <f t="shared" si="0"/>
        <v>-5.1509850957222957E-2</v>
      </c>
      <c r="K6" s="184"/>
      <c r="L6" s="184"/>
    </row>
    <row r="7" spans="1:14" s="183" customFormat="1" ht="14.25">
      <c r="A7" s="101" t="s">
        <v>164</v>
      </c>
      <c r="B7" s="185">
        <f>((B21-B14)/B14)*100</f>
        <v>11.399360503166196</v>
      </c>
      <c r="C7" s="185">
        <f>((I21-B14)/B14)*100</f>
        <v>6.1553675325292145</v>
      </c>
      <c r="D7" s="185">
        <f>((C21-C14)/C14)*100</f>
        <v>1.2291777519774334</v>
      </c>
      <c r="E7" s="185">
        <f>((J21-C14)/C14)*100</f>
        <v>-3.2654993741888636</v>
      </c>
      <c r="F7" s="186"/>
      <c r="G7" s="187">
        <f t="shared" ref="G7:G9" si="1">B7/100</f>
        <v>0.11399360503166196</v>
      </c>
      <c r="H7" s="187">
        <f t="shared" si="0"/>
        <v>6.1553675325292143E-2</v>
      </c>
      <c r="I7" s="187">
        <f t="shared" si="0"/>
        <v>1.2291777519774333E-2</v>
      </c>
      <c r="J7" s="187">
        <f t="shared" si="0"/>
        <v>-3.2654993741888634E-2</v>
      </c>
      <c r="K7" s="184"/>
      <c r="L7" s="184"/>
    </row>
    <row r="8" spans="1:14" s="183" customFormat="1" ht="14.25">
      <c r="A8" s="101" t="s">
        <v>165</v>
      </c>
      <c r="B8" s="185">
        <f>((B22-B15)/B15)*100</f>
        <v>32.683148957075275</v>
      </c>
      <c r="C8" s="185">
        <f>((I22-B15)/B15)*100</f>
        <v>32.422547600666519</v>
      </c>
      <c r="D8" s="185">
        <f>((C22-C15)/C15)*100</f>
        <v>28.279927976651887</v>
      </c>
      <c r="E8" s="185">
        <f>((J22-C15)/C15)*100</f>
        <v>28.144152446272809</v>
      </c>
      <c r="F8" s="186"/>
      <c r="G8" s="187">
        <f t="shared" si="1"/>
        <v>0.32683148957075275</v>
      </c>
      <c r="H8" s="187">
        <f t="shared" si="0"/>
        <v>0.32422547600666518</v>
      </c>
      <c r="I8" s="187">
        <f t="shared" si="0"/>
        <v>0.28279927976651886</v>
      </c>
      <c r="J8" s="187">
        <f t="shared" si="0"/>
        <v>0.28144152446272808</v>
      </c>
      <c r="K8" s="184"/>
      <c r="L8" s="184"/>
    </row>
    <row r="9" spans="1:14" s="183" customFormat="1" ht="14.25">
      <c r="A9" s="178" t="s">
        <v>166</v>
      </c>
      <c r="B9" s="211">
        <f>((B23-B16)/B16)*100</f>
        <v>14.997179734361874</v>
      </c>
      <c r="C9" s="211">
        <f>((I23-B16)/B16)*100</f>
        <v>10.597374926838436</v>
      </c>
      <c r="D9" s="211">
        <f>((C23-C16)/C16)*100</f>
        <v>6.617473259032093</v>
      </c>
      <c r="E9" s="211">
        <f>((J23-C16)/C16)*100</f>
        <v>2.6339292392849103</v>
      </c>
      <c r="F9" s="186"/>
      <c r="G9" s="187">
        <f t="shared" si="1"/>
        <v>0.14997179734361873</v>
      </c>
      <c r="H9" s="187">
        <f t="shared" si="0"/>
        <v>0.10597374926838436</v>
      </c>
      <c r="I9" s="187">
        <f t="shared" si="0"/>
        <v>6.6174732590320931E-2</v>
      </c>
      <c r="J9" s="187">
        <f t="shared" si="0"/>
        <v>2.6339292392849104E-2</v>
      </c>
      <c r="K9" s="184"/>
      <c r="L9" s="184"/>
    </row>
    <row r="10" spans="1:14">
      <c r="G10" s="184"/>
      <c r="H10" s="184"/>
      <c r="I10" s="184"/>
      <c r="J10" s="184"/>
      <c r="K10" s="184"/>
      <c r="L10" s="184"/>
    </row>
    <row r="11" spans="1:14" s="183" customFormat="1" ht="14.25">
      <c r="A11" s="219" t="s">
        <v>106</v>
      </c>
      <c r="B11" s="176"/>
      <c r="C11" s="190"/>
      <c r="D11" s="190"/>
      <c r="E11" s="190"/>
      <c r="F11" s="191"/>
      <c r="G11" s="184"/>
      <c r="H11" s="184"/>
      <c r="I11" s="184"/>
      <c r="J11" s="184"/>
      <c r="K11" s="184"/>
      <c r="L11" s="184"/>
      <c r="M11" s="184"/>
      <c r="N11" s="184"/>
    </row>
    <row r="12" spans="1:14" s="183" customFormat="1" ht="15">
      <c r="A12" s="173">
        <v>2014</v>
      </c>
      <c r="B12" s="172" t="s">
        <v>161</v>
      </c>
      <c r="C12" s="172" t="s">
        <v>105</v>
      </c>
      <c r="D12" s="172" t="s">
        <v>104</v>
      </c>
      <c r="E12" s="172" t="s">
        <v>162</v>
      </c>
      <c r="F12" s="172" t="s">
        <v>103</v>
      </c>
      <c r="G12" s="184"/>
      <c r="H12" s="184"/>
      <c r="I12" s="184"/>
      <c r="J12" s="184"/>
      <c r="K12" s="184"/>
      <c r="L12" s="184"/>
      <c r="M12" s="184"/>
      <c r="N12" s="184"/>
    </row>
    <row r="13" spans="1:14" s="183" customFormat="1" ht="14.25">
      <c r="A13" s="171" t="s">
        <v>163</v>
      </c>
      <c r="B13" s="192">
        <v>12153.462</v>
      </c>
      <c r="C13" s="192">
        <v>911.28200000000004</v>
      </c>
      <c r="D13" s="192">
        <v>10303.556</v>
      </c>
      <c r="E13" s="192">
        <v>383.78300000000002</v>
      </c>
      <c r="F13" s="193">
        <v>554.84100000000001</v>
      </c>
      <c r="G13" s="184"/>
      <c r="H13" s="184"/>
      <c r="I13" s="184"/>
      <c r="J13" s="184"/>
      <c r="K13" s="184"/>
      <c r="L13" s="184"/>
      <c r="M13" s="184"/>
      <c r="N13" s="184"/>
    </row>
    <row r="14" spans="1:14" s="183" customFormat="1" ht="14.25">
      <c r="A14" s="175" t="s">
        <v>164</v>
      </c>
      <c r="B14" s="192">
        <v>40022.402999999998</v>
      </c>
      <c r="C14" s="192">
        <v>3377.2170000000001</v>
      </c>
      <c r="D14" s="192">
        <v>33632.987000000001</v>
      </c>
      <c r="E14" s="192">
        <v>1144.204</v>
      </c>
      <c r="F14" s="193">
        <v>1867.9949999999999</v>
      </c>
      <c r="G14" s="184"/>
      <c r="H14" s="184"/>
      <c r="I14" s="184"/>
      <c r="J14" s="184"/>
      <c r="K14" s="184"/>
      <c r="L14" s="184"/>
      <c r="M14" s="184"/>
      <c r="N14" s="184"/>
    </row>
    <row r="15" spans="1:14" s="183" customFormat="1" ht="14.25">
      <c r="A15" s="171" t="s">
        <v>165</v>
      </c>
      <c r="B15" s="192">
        <v>12420.887000000001</v>
      </c>
      <c r="C15" s="192">
        <v>1059.1010000000001</v>
      </c>
      <c r="D15" s="192">
        <v>10380.075000000001</v>
      </c>
      <c r="E15" s="192">
        <v>312.51100000000002</v>
      </c>
      <c r="F15" s="193">
        <v>669.2</v>
      </c>
      <c r="G15" s="184"/>
      <c r="H15" s="184"/>
      <c r="I15" s="184"/>
      <c r="J15" s="184"/>
      <c r="K15" s="184"/>
      <c r="L15" s="184"/>
      <c r="M15" s="184"/>
      <c r="N15" s="184"/>
    </row>
    <row r="16" spans="1:14" s="183" customFormat="1" ht="14.25">
      <c r="A16" s="171" t="s">
        <v>166</v>
      </c>
      <c r="B16" s="192">
        <f>SUM(B13:B15)</f>
        <v>64596.752</v>
      </c>
      <c r="C16" s="192">
        <f>SUM(C13:C15)</f>
        <v>5347.6</v>
      </c>
      <c r="D16" s="192">
        <f>SUM(D13:D15)</f>
        <v>54316.618000000002</v>
      </c>
      <c r="E16" s="192">
        <f>SUM(E13:E15)</f>
        <v>1840.498</v>
      </c>
      <c r="F16" s="193">
        <f>SUM(F13:F15)</f>
        <v>3092.0360000000001</v>
      </c>
      <c r="G16" s="184"/>
      <c r="H16" s="184"/>
      <c r="I16" s="184"/>
      <c r="J16" s="184"/>
      <c r="K16" s="184"/>
      <c r="L16" s="184"/>
      <c r="M16" s="184"/>
      <c r="N16" s="184"/>
    </row>
    <row r="17" spans="1:14" s="183" customFormat="1" ht="14.25">
      <c r="A17" s="194"/>
      <c r="B17" s="190"/>
      <c r="C17" s="190"/>
      <c r="D17" s="195"/>
      <c r="E17" s="195"/>
      <c r="F17" s="195"/>
      <c r="G17" s="184"/>
      <c r="H17" s="184"/>
      <c r="I17" s="184"/>
      <c r="J17" s="184"/>
      <c r="K17" s="184"/>
      <c r="L17" s="184"/>
      <c r="M17" s="184"/>
      <c r="N17" s="184"/>
    </row>
    <row r="18" spans="1:14" s="183" customFormat="1" ht="15">
      <c r="A18" s="174" t="s">
        <v>167</v>
      </c>
      <c r="B18" s="190"/>
      <c r="C18" s="190"/>
      <c r="D18" s="195"/>
      <c r="E18" s="195"/>
      <c r="F18" s="195"/>
      <c r="G18" s="184"/>
      <c r="H18" s="174" t="s">
        <v>168</v>
      </c>
      <c r="I18" s="191"/>
      <c r="J18" s="191"/>
      <c r="K18" s="184"/>
      <c r="L18" s="184"/>
      <c r="M18" s="184"/>
      <c r="N18" s="184"/>
    </row>
    <row r="19" spans="1:14" s="183" customFormat="1" ht="15">
      <c r="A19" s="173">
        <v>2039</v>
      </c>
      <c r="B19" s="172" t="s">
        <v>161</v>
      </c>
      <c r="C19" s="172" t="s">
        <v>105</v>
      </c>
      <c r="D19" s="172" t="s">
        <v>104</v>
      </c>
      <c r="E19" s="172" t="s">
        <v>162</v>
      </c>
      <c r="F19" s="172" t="s">
        <v>103</v>
      </c>
      <c r="G19" s="184"/>
      <c r="H19" s="173">
        <v>2039</v>
      </c>
      <c r="I19" s="172" t="s">
        <v>161</v>
      </c>
      <c r="J19" s="172" t="s">
        <v>105</v>
      </c>
      <c r="K19" s="184"/>
      <c r="L19" s="184"/>
      <c r="M19" s="184"/>
      <c r="N19" s="184"/>
    </row>
    <row r="20" spans="1:14" s="183" customFormat="1" ht="14.25">
      <c r="A20" s="171" t="s">
        <v>163</v>
      </c>
      <c r="B20" s="192">
        <v>13219.317999999999</v>
      </c>
      <c r="C20" s="192">
        <v>924.13300000000004</v>
      </c>
      <c r="D20" s="192">
        <v>11354.89</v>
      </c>
      <c r="E20" s="192">
        <v>372.851</v>
      </c>
      <c r="F20" s="193">
        <v>567.44399999999996</v>
      </c>
      <c r="G20" s="184"/>
      <c r="H20" s="171" t="s">
        <v>163</v>
      </c>
      <c r="I20" s="184">
        <v>12508.328</v>
      </c>
      <c r="J20" s="184">
        <v>864.34199999999998</v>
      </c>
      <c r="K20" s="184"/>
      <c r="L20" s="184"/>
      <c r="M20" s="184"/>
      <c r="N20" s="184"/>
    </row>
    <row r="21" spans="1:14" s="183" customFormat="1" ht="14.25">
      <c r="A21" s="171" t="s">
        <v>164</v>
      </c>
      <c r="B21" s="192">
        <v>44584.701000000001</v>
      </c>
      <c r="C21" s="192">
        <v>3418.7289999999998</v>
      </c>
      <c r="D21" s="192">
        <v>38071.688999999998</v>
      </c>
      <c r="E21" s="192">
        <v>1195.7339999999999</v>
      </c>
      <c r="F21" s="193">
        <v>1898.549</v>
      </c>
      <c r="G21" s="184"/>
      <c r="H21" s="171" t="s">
        <v>164</v>
      </c>
      <c r="I21" s="184">
        <v>42485.928999999996</v>
      </c>
      <c r="J21" s="184">
        <v>3266.9340000000002</v>
      </c>
      <c r="K21" s="184"/>
      <c r="L21" s="184"/>
      <c r="M21" s="184"/>
      <c r="N21" s="184"/>
    </row>
    <row r="22" spans="1:14" s="183" customFormat="1" ht="14.25">
      <c r="A22" s="171" t="s">
        <v>165</v>
      </c>
      <c r="B22" s="192">
        <v>16480.423999999999</v>
      </c>
      <c r="C22" s="192">
        <v>1358.614</v>
      </c>
      <c r="D22" s="192">
        <v>13854.944</v>
      </c>
      <c r="E22" s="192">
        <v>452.73700000000002</v>
      </c>
      <c r="F22" s="193">
        <v>814.12900000000002</v>
      </c>
      <c r="G22" s="184"/>
      <c r="H22" s="171" t="s">
        <v>165</v>
      </c>
      <c r="I22" s="184">
        <v>16448.055</v>
      </c>
      <c r="J22" s="184">
        <v>1357.1759999999999</v>
      </c>
      <c r="K22" s="184"/>
      <c r="L22" s="184"/>
      <c r="M22" s="184"/>
      <c r="N22" s="184"/>
    </row>
    <row r="23" spans="1:14" s="183" customFormat="1" ht="14.25">
      <c r="A23" s="171" t="s">
        <v>166</v>
      </c>
      <c r="B23" s="192">
        <f>SUM(B20:B22)</f>
        <v>74284.442999999999</v>
      </c>
      <c r="C23" s="192">
        <f>SUM(C20:C22)</f>
        <v>5701.4760000000006</v>
      </c>
      <c r="D23" s="192">
        <f>SUM(D20:D22)</f>
        <v>63281.523000000001</v>
      </c>
      <c r="E23" s="192">
        <f>SUM(E20:E22)</f>
        <v>2021.3220000000001</v>
      </c>
      <c r="F23" s="193">
        <f>SUM(F20:F22)</f>
        <v>3280.1219999999998</v>
      </c>
      <c r="G23" s="184"/>
      <c r="H23" s="171" t="s">
        <v>166</v>
      </c>
      <c r="I23" s="184">
        <v>71442.312000000005</v>
      </c>
      <c r="J23" s="184">
        <v>5488.4520000000002</v>
      </c>
      <c r="K23" s="184"/>
      <c r="L23" s="184"/>
      <c r="M23" s="184"/>
      <c r="N23" s="184"/>
    </row>
    <row r="24" spans="1:14" s="198" customFormat="1" ht="14.25">
      <c r="A24" s="171"/>
      <c r="B24" s="196"/>
      <c r="C24" s="196"/>
      <c r="D24" s="196"/>
      <c r="E24" s="196"/>
      <c r="F24" s="197"/>
      <c r="G24" s="197"/>
      <c r="H24" s="197"/>
      <c r="I24" s="197"/>
      <c r="J24" s="197"/>
      <c r="K24" s="197"/>
      <c r="L24" s="197"/>
      <c r="M24" s="197"/>
      <c r="N24" s="197"/>
    </row>
    <row r="25" spans="1:14" s="198" customFormat="1" ht="14.25">
      <c r="A25" s="171"/>
      <c r="B25" s="196"/>
      <c r="C25" s="196"/>
      <c r="D25" s="196"/>
      <c r="E25" s="196"/>
      <c r="F25" s="197"/>
      <c r="G25" s="197"/>
      <c r="H25" s="197"/>
      <c r="I25" s="197"/>
      <c r="J25" s="197"/>
      <c r="K25" s="197"/>
      <c r="L25" s="197"/>
      <c r="M25" s="197"/>
      <c r="N25" s="197"/>
    </row>
    <row r="26" spans="1:14" s="198" customFormat="1" ht="14.25">
      <c r="A26" s="171"/>
      <c r="B26" s="196"/>
      <c r="C26" s="196"/>
      <c r="D26" s="196"/>
      <c r="E26" s="196"/>
      <c r="F26" s="197"/>
      <c r="G26" s="197"/>
      <c r="H26" s="197"/>
      <c r="I26" s="197"/>
      <c r="J26" s="197"/>
      <c r="K26" s="197"/>
      <c r="L26" s="197"/>
      <c r="M26" s="197"/>
      <c r="N26" s="197"/>
    </row>
    <row r="27" spans="1:14" s="198" customFormat="1" ht="14.25">
      <c r="A27" s="171"/>
      <c r="B27" s="196"/>
      <c r="C27" s="196"/>
      <c r="D27" s="196"/>
      <c r="E27" s="196"/>
      <c r="F27" s="197"/>
      <c r="G27" s="197"/>
      <c r="H27" s="197"/>
      <c r="I27" s="197"/>
      <c r="J27" s="197"/>
      <c r="K27" s="197"/>
      <c r="L27" s="197"/>
      <c r="M27" s="197"/>
      <c r="N27" s="197"/>
    </row>
    <row r="28" spans="1:14" s="198" customFormat="1" ht="14.25">
      <c r="A28" s="199"/>
      <c r="B28" s="200"/>
      <c r="C28" s="200"/>
      <c r="D28" s="200"/>
      <c r="E28" s="200"/>
    </row>
    <row r="29" spans="1:14" s="198" customFormat="1" ht="15">
      <c r="A29" s="99"/>
      <c r="B29" s="100"/>
      <c r="C29" s="100"/>
      <c r="D29" s="100"/>
      <c r="E29" s="100"/>
    </row>
    <row r="30" spans="1:14" s="198" customFormat="1" ht="14.25">
      <c r="A30" s="101"/>
      <c r="B30" s="201"/>
      <c r="C30" s="201"/>
      <c r="D30" s="201"/>
      <c r="E30" s="201"/>
    </row>
    <row r="31" spans="1:14" s="198" customFormat="1" ht="14.25">
      <c r="A31" s="101"/>
      <c r="B31" s="201"/>
      <c r="C31" s="201"/>
      <c r="D31" s="201"/>
      <c r="E31" s="201"/>
    </row>
    <row r="32" spans="1:14" s="198" customFormat="1" ht="14.25">
      <c r="A32" s="199"/>
      <c r="B32" s="200"/>
      <c r="C32" s="200"/>
      <c r="D32" s="200"/>
      <c r="E32" s="200"/>
    </row>
    <row r="33" spans="1:14" s="198" customFormat="1" ht="14.25">
      <c r="A33" s="199"/>
      <c r="B33" s="200"/>
      <c r="C33" s="200"/>
      <c r="D33" s="200"/>
      <c r="E33" s="200"/>
    </row>
    <row r="34" spans="1:14">
      <c r="A34" s="202"/>
      <c r="B34" s="203"/>
      <c r="C34" s="203"/>
      <c r="D34" s="204"/>
    </row>
    <row r="35" spans="1:14" s="189" customFormat="1">
      <c r="A35" s="202"/>
      <c r="B35" s="203"/>
      <c r="C35" s="203"/>
      <c r="D35" s="204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14" s="189" customFormat="1">
      <c r="A36" s="202"/>
      <c r="B36" s="203"/>
      <c r="C36" s="203"/>
      <c r="D36" s="204"/>
      <c r="F36" s="188"/>
      <c r="G36" s="188"/>
      <c r="H36" s="188"/>
      <c r="I36" s="188"/>
      <c r="J36" s="188"/>
      <c r="K36" s="188"/>
      <c r="L36" s="188"/>
      <c r="M36" s="188"/>
      <c r="N36" s="188"/>
    </row>
    <row r="37" spans="1:14" s="189" customFormat="1">
      <c r="A37" s="202"/>
      <c r="B37" s="203"/>
      <c r="C37" s="203"/>
      <c r="D37" s="204"/>
      <c r="F37" s="188"/>
      <c r="G37" s="188"/>
      <c r="H37" s="188"/>
      <c r="I37" s="188"/>
      <c r="J37" s="188"/>
      <c r="K37" s="188"/>
      <c r="L37" s="188"/>
      <c r="M37" s="188"/>
      <c r="N37" s="188"/>
    </row>
    <row r="38" spans="1:14" s="189" customFormat="1">
      <c r="A38" s="202"/>
      <c r="B38" s="203"/>
      <c r="C38" s="203"/>
      <c r="D38" s="204"/>
      <c r="F38" s="188"/>
      <c r="G38" s="188"/>
      <c r="H38" s="188"/>
      <c r="I38" s="188"/>
      <c r="J38" s="188"/>
      <c r="K38" s="188"/>
      <c r="L38" s="188"/>
      <c r="M38" s="188"/>
      <c r="N38" s="188"/>
    </row>
    <row r="39" spans="1:14" s="189" customFormat="1">
      <c r="A39" s="202"/>
      <c r="B39" s="203"/>
      <c r="C39" s="203"/>
      <c r="D39" s="204"/>
      <c r="F39" s="188"/>
      <c r="G39" s="188"/>
      <c r="H39" s="188"/>
      <c r="I39" s="188"/>
      <c r="J39" s="188"/>
      <c r="K39" s="188"/>
      <c r="L39" s="188"/>
      <c r="M39" s="188"/>
      <c r="N39" s="188"/>
    </row>
    <row r="40" spans="1:14" s="189" customFormat="1">
      <c r="A40" s="202"/>
      <c r="B40" s="203"/>
      <c r="C40" s="203"/>
      <c r="D40" s="204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1:14" s="189" customFormat="1">
      <c r="A41" s="202"/>
      <c r="B41" s="203"/>
      <c r="C41" s="203"/>
      <c r="D41" s="204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1:14" s="189" customFormat="1">
      <c r="A42" s="202"/>
      <c r="B42" s="203"/>
      <c r="C42" s="203"/>
      <c r="D42" s="204"/>
      <c r="F42" s="188"/>
      <c r="G42" s="188"/>
      <c r="H42" s="188"/>
      <c r="I42" s="188"/>
      <c r="J42" s="188"/>
      <c r="K42" s="188"/>
      <c r="L42" s="188"/>
      <c r="M42" s="188"/>
      <c r="N42" s="188"/>
    </row>
    <row r="43" spans="1:14" s="189" customFormat="1">
      <c r="A43" s="202"/>
      <c r="B43" s="203"/>
      <c r="C43" s="203"/>
      <c r="D43" s="204"/>
      <c r="F43" s="188"/>
      <c r="G43" s="188"/>
      <c r="H43" s="188"/>
      <c r="I43" s="188"/>
      <c r="J43" s="188"/>
      <c r="K43" s="188"/>
      <c r="L43" s="188"/>
      <c r="M43" s="188"/>
      <c r="N43" s="188"/>
    </row>
    <row r="44" spans="1:14" s="189" customFormat="1">
      <c r="A44" s="202"/>
      <c r="B44" s="203"/>
      <c r="C44" s="203"/>
      <c r="D44" s="204"/>
      <c r="F44" s="188"/>
      <c r="G44" s="188"/>
      <c r="H44" s="188"/>
      <c r="I44" s="188"/>
      <c r="J44" s="188"/>
      <c r="K44" s="188"/>
      <c r="L44" s="188"/>
      <c r="M44" s="188"/>
      <c r="N44" s="188"/>
    </row>
    <row r="45" spans="1:14" s="189" customFormat="1">
      <c r="A45" s="202"/>
      <c r="B45" s="203"/>
      <c r="C45" s="203"/>
      <c r="D45" s="204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1:14" s="189" customFormat="1">
      <c r="A46" s="202"/>
      <c r="B46" s="203"/>
      <c r="C46" s="203"/>
      <c r="D46" s="204"/>
      <c r="F46" s="188"/>
      <c r="G46" s="188"/>
      <c r="H46" s="188"/>
      <c r="I46" s="188"/>
      <c r="J46" s="188"/>
      <c r="K46" s="188"/>
      <c r="L46" s="188"/>
      <c r="M46" s="188"/>
      <c r="N46" s="188"/>
    </row>
    <row r="47" spans="1:14" s="189" customFormat="1">
      <c r="A47" s="202"/>
      <c r="B47" s="203"/>
      <c r="C47" s="203"/>
      <c r="D47" s="204"/>
      <c r="F47" s="188"/>
      <c r="G47" s="188"/>
      <c r="H47" s="188"/>
      <c r="I47" s="188"/>
      <c r="J47" s="188"/>
      <c r="K47" s="188"/>
      <c r="L47" s="188"/>
      <c r="M47" s="188"/>
      <c r="N47" s="188"/>
    </row>
    <row r="48" spans="1:14" s="189" customFormat="1">
      <c r="A48" s="202"/>
      <c r="B48" s="203"/>
      <c r="C48" s="203"/>
      <c r="D48" s="204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1:14" s="189" customFormat="1">
      <c r="A49" s="202"/>
      <c r="B49" s="203"/>
      <c r="C49" s="203"/>
      <c r="D49" s="204"/>
      <c r="F49" s="188"/>
      <c r="G49" s="188"/>
      <c r="H49" s="188"/>
      <c r="I49" s="188"/>
      <c r="J49" s="188"/>
      <c r="K49" s="188"/>
      <c r="L49" s="188"/>
      <c r="M49" s="188"/>
      <c r="N49" s="188"/>
    </row>
    <row r="50" spans="1:14" s="189" customFormat="1">
      <c r="A50" s="202"/>
      <c r="B50" s="203"/>
      <c r="C50" s="203"/>
      <c r="D50" s="204"/>
      <c r="F50" s="188"/>
      <c r="G50" s="188"/>
      <c r="H50" s="188"/>
      <c r="I50" s="188"/>
      <c r="J50" s="188"/>
      <c r="K50" s="188"/>
      <c r="L50" s="188"/>
      <c r="M50" s="188"/>
      <c r="N50" s="188"/>
    </row>
    <row r="51" spans="1:14" s="189" customFormat="1">
      <c r="A51" s="202"/>
      <c r="B51" s="203"/>
      <c r="C51" s="203"/>
      <c r="D51" s="204"/>
      <c r="F51" s="188"/>
      <c r="G51" s="188"/>
      <c r="H51" s="188"/>
      <c r="I51" s="188"/>
      <c r="J51" s="188"/>
      <c r="K51" s="188"/>
      <c r="L51" s="188"/>
      <c r="M51" s="188"/>
      <c r="N51" s="188"/>
    </row>
    <row r="52" spans="1:14" s="189" customFormat="1">
      <c r="A52" s="202"/>
      <c r="B52" s="203"/>
      <c r="C52" s="203"/>
      <c r="D52" s="204"/>
      <c r="F52" s="188"/>
      <c r="G52" s="188"/>
      <c r="H52" s="188"/>
      <c r="I52" s="188"/>
      <c r="J52" s="188"/>
      <c r="K52" s="188"/>
      <c r="L52" s="188"/>
      <c r="M52" s="188"/>
      <c r="N52" s="188"/>
    </row>
    <row r="53" spans="1:14" s="189" customFormat="1">
      <c r="A53" s="202"/>
      <c r="B53" s="203"/>
      <c r="C53" s="203"/>
      <c r="D53" s="204"/>
      <c r="F53" s="188"/>
      <c r="G53" s="188"/>
      <c r="H53" s="188"/>
      <c r="I53" s="188"/>
      <c r="J53" s="188"/>
      <c r="K53" s="188"/>
      <c r="L53" s="188"/>
      <c r="M53" s="188"/>
      <c r="N53" s="188"/>
    </row>
    <row r="54" spans="1:14" s="189" customFormat="1">
      <c r="A54" s="202"/>
      <c r="B54" s="203"/>
      <c r="C54" s="203"/>
      <c r="D54" s="204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4" s="189" customFormat="1">
      <c r="A55" s="202"/>
      <c r="B55" s="203"/>
      <c r="C55" s="203"/>
      <c r="D55" s="204"/>
      <c r="F55" s="188"/>
      <c r="G55" s="188"/>
      <c r="H55" s="188"/>
      <c r="I55" s="188"/>
      <c r="J55" s="188"/>
      <c r="K55" s="188"/>
      <c r="L55" s="188"/>
      <c r="M55" s="188"/>
      <c r="N55" s="188"/>
    </row>
    <row r="56" spans="1:14" s="189" customFormat="1">
      <c r="A56" s="202"/>
      <c r="B56" s="203"/>
      <c r="C56" s="203"/>
      <c r="D56" s="204"/>
      <c r="F56" s="188"/>
      <c r="G56" s="188"/>
      <c r="H56" s="188"/>
      <c r="I56" s="188"/>
      <c r="J56" s="188"/>
      <c r="K56" s="188"/>
      <c r="L56" s="188"/>
      <c r="M56" s="188"/>
      <c r="N56" s="188"/>
    </row>
    <row r="57" spans="1:14" s="189" customFormat="1">
      <c r="A57" s="202"/>
      <c r="B57" s="203"/>
      <c r="C57" s="203"/>
      <c r="D57" s="204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1:14" s="189" customFormat="1">
      <c r="A58" s="202"/>
      <c r="B58" s="203"/>
      <c r="C58" s="203"/>
      <c r="D58" s="204"/>
      <c r="F58" s="188"/>
      <c r="G58" s="188"/>
      <c r="H58" s="188"/>
      <c r="I58" s="188"/>
      <c r="J58" s="188"/>
      <c r="K58" s="188"/>
      <c r="L58" s="188"/>
      <c r="M58" s="188"/>
      <c r="N58" s="188"/>
    </row>
    <row r="59" spans="1:14" s="189" customFormat="1">
      <c r="A59" s="202"/>
      <c r="B59" s="203"/>
      <c r="C59" s="203"/>
      <c r="D59" s="204"/>
      <c r="F59" s="188"/>
      <c r="G59" s="188"/>
      <c r="H59" s="188"/>
      <c r="I59" s="188"/>
      <c r="J59" s="188"/>
      <c r="K59" s="188"/>
      <c r="L59" s="188"/>
      <c r="M59" s="188"/>
      <c r="N59" s="188"/>
    </row>
    <row r="60" spans="1:14" s="189" customFormat="1">
      <c r="A60" s="202"/>
      <c r="B60" s="203"/>
      <c r="C60" s="203"/>
      <c r="D60" s="204"/>
      <c r="F60" s="188"/>
      <c r="G60" s="188"/>
      <c r="H60" s="188"/>
      <c r="I60" s="188"/>
      <c r="J60" s="188"/>
      <c r="K60" s="188"/>
      <c r="L60" s="188"/>
      <c r="M60" s="188"/>
      <c r="N60" s="188"/>
    </row>
    <row r="61" spans="1:14" s="189" customFormat="1">
      <c r="A61" s="202"/>
      <c r="B61" s="203"/>
      <c r="C61" s="203"/>
      <c r="D61" s="204"/>
      <c r="F61" s="188"/>
      <c r="G61" s="188"/>
      <c r="H61" s="188"/>
      <c r="I61" s="188"/>
      <c r="J61" s="188"/>
      <c r="K61" s="188"/>
      <c r="L61" s="188"/>
      <c r="M61" s="188"/>
      <c r="N61" s="188"/>
    </row>
    <row r="62" spans="1:14" s="189" customFormat="1">
      <c r="A62" s="202"/>
      <c r="B62" s="203"/>
      <c r="C62" s="203"/>
      <c r="D62" s="204"/>
      <c r="F62" s="188"/>
      <c r="G62" s="188"/>
      <c r="H62" s="188"/>
      <c r="I62" s="188"/>
      <c r="J62" s="188"/>
      <c r="K62" s="188"/>
      <c r="L62" s="188"/>
      <c r="M62" s="188"/>
      <c r="N62" s="188"/>
    </row>
    <row r="63" spans="1:14" s="189" customFormat="1">
      <c r="A63" s="202"/>
      <c r="B63" s="203"/>
      <c r="C63" s="203"/>
      <c r="D63" s="204"/>
      <c r="F63" s="188"/>
      <c r="G63" s="188"/>
      <c r="H63" s="188"/>
      <c r="I63" s="188"/>
      <c r="J63" s="188"/>
      <c r="K63" s="188"/>
      <c r="L63" s="188"/>
      <c r="M63" s="188"/>
      <c r="N63" s="188"/>
    </row>
    <row r="64" spans="1:14" s="189" customFormat="1">
      <c r="A64" s="202"/>
      <c r="B64" s="203"/>
      <c r="C64" s="203"/>
      <c r="D64" s="204"/>
      <c r="F64" s="188"/>
      <c r="G64" s="188"/>
      <c r="H64" s="188"/>
      <c r="I64" s="188"/>
      <c r="J64" s="188"/>
      <c r="K64" s="188"/>
      <c r="L64" s="188"/>
      <c r="M64" s="188"/>
      <c r="N64" s="188"/>
    </row>
    <row r="65" spans="1:14" s="189" customFormat="1">
      <c r="A65" s="202"/>
      <c r="B65" s="203"/>
      <c r="C65" s="203"/>
      <c r="D65" s="205"/>
      <c r="F65" s="188"/>
      <c r="G65" s="188"/>
      <c r="H65" s="188"/>
      <c r="I65" s="188"/>
      <c r="J65" s="188"/>
      <c r="K65" s="188"/>
      <c r="L65" s="188"/>
      <c r="M65" s="188"/>
      <c r="N65" s="188"/>
    </row>
    <row r="66" spans="1:14" s="189" customFormat="1">
      <c r="A66" s="202"/>
      <c r="B66" s="203"/>
      <c r="C66" s="203"/>
      <c r="D66" s="205"/>
      <c r="F66" s="188"/>
      <c r="G66" s="188"/>
      <c r="H66" s="188"/>
      <c r="I66" s="188"/>
      <c r="J66" s="188"/>
      <c r="K66" s="188"/>
      <c r="L66" s="188"/>
      <c r="M66" s="188"/>
      <c r="N66" s="188"/>
    </row>
    <row r="67" spans="1:14" s="189" customFormat="1">
      <c r="A67" s="206"/>
      <c r="B67" s="207"/>
      <c r="C67" s="207"/>
      <c r="D67" s="208"/>
      <c r="F67" s="188"/>
      <c r="G67" s="188"/>
      <c r="H67" s="188"/>
      <c r="I67" s="188"/>
      <c r="J67" s="188"/>
      <c r="K67" s="188"/>
      <c r="L67" s="188"/>
      <c r="M67" s="188"/>
      <c r="N67" s="188"/>
    </row>
    <row r="68" spans="1:14" s="189" customFormat="1">
      <c r="A68" s="209"/>
      <c r="B68" s="210"/>
      <c r="C68" s="207"/>
      <c r="D68" s="208"/>
      <c r="F68" s="188"/>
      <c r="G68" s="188"/>
      <c r="H68" s="188"/>
      <c r="I68" s="188"/>
      <c r="J68" s="188"/>
      <c r="K68" s="188"/>
      <c r="L68" s="188"/>
      <c r="M68" s="188"/>
      <c r="N68" s="188"/>
    </row>
    <row r="69" spans="1:14" s="189" customFormat="1">
      <c r="A69" s="206"/>
      <c r="B69" s="210"/>
      <c r="C69" s="207"/>
      <c r="D69" s="208"/>
      <c r="F69" s="188"/>
      <c r="G69" s="188"/>
      <c r="H69" s="188"/>
      <c r="I69" s="188"/>
      <c r="J69" s="188"/>
      <c r="K69" s="188"/>
      <c r="L69" s="188"/>
      <c r="M69" s="188"/>
      <c r="N69" s="188"/>
    </row>
    <row r="70" spans="1:14" s="189" customFormat="1">
      <c r="A70" s="206"/>
      <c r="B70" s="210"/>
      <c r="C70" s="207"/>
      <c r="D70" s="208"/>
      <c r="F70" s="188"/>
      <c r="G70" s="188"/>
      <c r="H70" s="188"/>
      <c r="I70" s="188"/>
      <c r="J70" s="188"/>
      <c r="K70" s="188"/>
      <c r="L70" s="188"/>
      <c r="M70" s="188"/>
      <c r="N70" s="188"/>
    </row>
    <row r="71" spans="1:14" s="189" customFormat="1">
      <c r="A71" s="206"/>
      <c r="B71" s="210"/>
      <c r="C71" s="207"/>
      <c r="D71" s="208"/>
      <c r="F71" s="188"/>
      <c r="G71" s="188"/>
      <c r="H71" s="188"/>
      <c r="I71" s="188"/>
      <c r="J71" s="188"/>
      <c r="K71" s="188"/>
      <c r="L71" s="188"/>
      <c r="M71" s="188"/>
      <c r="N71" s="188"/>
    </row>
    <row r="72" spans="1:14" s="189" customFormat="1">
      <c r="A72" s="209"/>
      <c r="B72" s="210"/>
      <c r="C72" s="207"/>
      <c r="D72" s="208"/>
      <c r="F72" s="188"/>
      <c r="G72" s="188"/>
      <c r="H72" s="188"/>
      <c r="I72" s="188"/>
      <c r="J72" s="188"/>
      <c r="K72" s="188"/>
      <c r="L72" s="188"/>
      <c r="M72" s="188"/>
      <c r="N72" s="188"/>
    </row>
    <row r="73" spans="1:14" s="189" customFormat="1">
      <c r="A73" s="206"/>
      <c r="B73" s="210"/>
      <c r="C73" s="207"/>
      <c r="D73" s="208"/>
      <c r="F73" s="188"/>
      <c r="G73" s="188"/>
      <c r="H73" s="188"/>
      <c r="I73" s="188"/>
      <c r="J73" s="188"/>
      <c r="K73" s="188"/>
      <c r="L73" s="188"/>
      <c r="M73" s="188"/>
      <c r="N73" s="188"/>
    </row>
    <row r="74" spans="1:14" s="189" customFormat="1">
      <c r="A74" s="206"/>
      <c r="B74" s="210"/>
      <c r="C74" s="207"/>
      <c r="D74" s="208"/>
      <c r="F74" s="188"/>
      <c r="G74" s="188"/>
      <c r="H74" s="188"/>
      <c r="I74" s="188"/>
      <c r="J74" s="188"/>
      <c r="K74" s="188"/>
      <c r="L74" s="188"/>
      <c r="M74" s="188"/>
      <c r="N74" s="188"/>
    </row>
    <row r="75" spans="1:14" s="189" customFormat="1">
      <c r="A75" s="206"/>
      <c r="B75" s="210"/>
      <c r="C75" s="207"/>
      <c r="D75" s="208"/>
      <c r="F75" s="188"/>
      <c r="G75" s="188"/>
      <c r="H75" s="188"/>
      <c r="I75" s="188"/>
      <c r="J75" s="188"/>
      <c r="K75" s="188"/>
      <c r="L75" s="188"/>
      <c r="M75" s="188"/>
      <c r="N75" s="188"/>
    </row>
    <row r="76" spans="1:14" s="189" customFormat="1">
      <c r="A76" s="209"/>
      <c r="B76" s="210"/>
      <c r="C76" s="207"/>
      <c r="D76" s="208"/>
      <c r="F76" s="188"/>
      <c r="G76" s="188"/>
      <c r="H76" s="188"/>
      <c r="I76" s="188"/>
      <c r="J76" s="188"/>
      <c r="K76" s="188"/>
      <c r="L76" s="188"/>
      <c r="M76" s="188"/>
      <c r="N76" s="188"/>
    </row>
    <row r="77" spans="1:14" s="189" customFormat="1">
      <c r="A77" s="206"/>
      <c r="B77" s="210"/>
      <c r="C77" s="207"/>
      <c r="D77" s="208"/>
      <c r="F77" s="188"/>
      <c r="G77" s="188"/>
      <c r="H77" s="188"/>
      <c r="I77" s="188"/>
      <c r="J77" s="188"/>
      <c r="K77" s="188"/>
      <c r="L77" s="188"/>
      <c r="M77" s="188"/>
      <c r="N77" s="188"/>
    </row>
    <row r="78" spans="1:14" s="254" customFormat="1">
      <c r="A78" s="209"/>
      <c r="B78" s="252"/>
      <c r="C78" s="207"/>
      <c r="D78" s="253"/>
      <c r="F78" s="255"/>
      <c r="G78" s="255"/>
      <c r="H78" s="255"/>
      <c r="I78" s="255"/>
      <c r="J78" s="255"/>
      <c r="K78" s="255"/>
      <c r="L78" s="255"/>
      <c r="M78" s="255"/>
      <c r="N78" s="255"/>
    </row>
    <row r="79" spans="1:14" s="255" customFormat="1">
      <c r="B79" s="254"/>
      <c r="C79" s="254"/>
      <c r="D79" s="254"/>
      <c r="E79" s="254"/>
    </row>
    <row r="80" spans="1:14" s="254" customFormat="1">
      <c r="A80" s="256"/>
      <c r="B80" s="257"/>
      <c r="C80" s="257"/>
      <c r="F80" s="255"/>
      <c r="G80" s="255"/>
      <c r="H80" s="255"/>
      <c r="I80" s="255"/>
      <c r="J80" s="255"/>
      <c r="K80" s="255"/>
      <c r="L80" s="255"/>
      <c r="M80" s="255"/>
      <c r="N80" s="255"/>
    </row>
    <row r="81" spans="1:14" s="254" customFormat="1">
      <c r="A81" s="304"/>
      <c r="B81" s="304"/>
      <c r="C81" s="304"/>
      <c r="D81" s="304"/>
      <c r="F81" s="255"/>
      <c r="G81" s="255"/>
      <c r="H81" s="255"/>
      <c r="I81" s="255"/>
      <c r="J81" s="255"/>
      <c r="K81" s="255"/>
      <c r="L81" s="255"/>
      <c r="M81" s="255"/>
      <c r="N81" s="255"/>
    </row>
    <row r="82" spans="1:14" s="255" customFormat="1">
      <c r="B82" s="254"/>
      <c r="C82" s="254"/>
      <c r="D82" s="254"/>
      <c r="E82" s="254"/>
    </row>
    <row r="83" spans="1:14" s="254" customFormat="1">
      <c r="A83" s="305"/>
      <c r="B83" s="306"/>
      <c r="F83" s="255"/>
      <c r="G83" s="255"/>
      <c r="H83" s="255"/>
      <c r="I83" s="255"/>
      <c r="J83" s="255"/>
      <c r="K83" s="255"/>
      <c r="L83" s="255"/>
      <c r="M83" s="255"/>
      <c r="N83" s="255"/>
    </row>
    <row r="84" spans="1:14" s="255" customFormat="1">
      <c r="B84" s="254"/>
      <c r="C84" s="254"/>
      <c r="D84" s="254"/>
      <c r="E84" s="254"/>
    </row>
    <row r="85" spans="1:14" s="255" customFormat="1">
      <c r="B85" s="254"/>
      <c r="C85" s="254"/>
      <c r="D85" s="254"/>
      <c r="E85" s="254"/>
    </row>
  </sheetData>
  <mergeCells count="6">
    <mergeCell ref="A81:D81"/>
    <mergeCell ref="A83:B83"/>
    <mergeCell ref="A2:G2"/>
    <mergeCell ref="H1:I1"/>
    <mergeCell ref="A1:D1"/>
    <mergeCell ref="A3:D3"/>
  </mergeCells>
  <hyperlinks>
    <hyperlink ref="H1:I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sqref="A1:Q2"/>
    </sheetView>
  </sheetViews>
  <sheetFormatPr defaultRowHeight="12.75"/>
  <cols>
    <col min="1" max="1" width="2.28515625" style="3" customWidth="1"/>
    <col min="2" max="8" width="9.140625" style="3"/>
    <col min="9" max="9" width="13.5703125" style="3" customWidth="1"/>
    <col min="10" max="16384" width="9.140625" style="3"/>
  </cols>
  <sheetData>
    <row r="1" spans="1:23" ht="18" customHeight="1">
      <c r="A1" s="310" t="s">
        <v>209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248"/>
      <c r="S1" s="247"/>
      <c r="T1" s="247"/>
      <c r="U1" s="247"/>
      <c r="V1" s="247"/>
      <c r="W1" s="247"/>
    </row>
    <row r="2" spans="1:23" ht="18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248"/>
    </row>
    <row r="42" spans="1:3">
      <c r="A42" s="309" t="s">
        <v>106</v>
      </c>
      <c r="B42" s="309"/>
      <c r="C42" s="309"/>
    </row>
  </sheetData>
  <mergeCells count="2">
    <mergeCell ref="A42:C42"/>
    <mergeCell ref="A1:Q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D1"/>
    </sheetView>
  </sheetViews>
  <sheetFormatPr defaultRowHeight="12.75"/>
  <cols>
    <col min="1" max="1" width="21.85546875" style="42" bestFit="1" customWidth="1"/>
    <col min="2" max="2" width="13.28515625" style="42" customWidth="1"/>
    <col min="3" max="16384" width="9.140625" style="42"/>
  </cols>
  <sheetData>
    <row r="1" spans="1:10" ht="15.75">
      <c r="A1" s="266" t="s">
        <v>199</v>
      </c>
      <c r="B1" s="266"/>
      <c r="C1" s="266"/>
      <c r="D1" s="266"/>
      <c r="I1" s="261" t="s">
        <v>242</v>
      </c>
      <c r="J1" s="261"/>
    </row>
    <row r="2" spans="1:10" ht="15.75">
      <c r="A2" s="311" t="s">
        <v>238</v>
      </c>
      <c r="B2" s="311"/>
      <c r="C2" s="311"/>
      <c r="D2" s="311"/>
      <c r="E2" s="311"/>
      <c r="F2" s="311"/>
      <c r="G2" s="311"/>
      <c r="H2" s="311"/>
      <c r="I2" s="122"/>
    </row>
    <row r="4" spans="1:10" ht="33.75" customHeight="1">
      <c r="A4" s="102" t="s">
        <v>173</v>
      </c>
      <c r="B4" s="103" t="s">
        <v>174</v>
      </c>
    </row>
    <row r="5" spans="1:10">
      <c r="A5" s="104" t="s">
        <v>97</v>
      </c>
      <c r="B5" s="105">
        <v>-0.42066420664206639</v>
      </c>
    </row>
    <row r="6" spans="1:10">
      <c r="A6" s="27" t="s">
        <v>96</v>
      </c>
      <c r="B6" s="106">
        <v>-0.13513513513513514</v>
      </c>
    </row>
    <row r="7" spans="1:10">
      <c r="A7" s="27" t="s">
        <v>83</v>
      </c>
      <c r="B7" s="106">
        <v>5.8169375534644997E-2</v>
      </c>
    </row>
    <row r="8" spans="1:10">
      <c r="A8" s="27" t="s">
        <v>69</v>
      </c>
      <c r="B8" s="106">
        <v>0.26930601910461505</v>
      </c>
    </row>
    <row r="9" spans="1:10">
      <c r="A9" s="27" t="s">
        <v>100</v>
      </c>
      <c r="B9" s="106">
        <v>1.5354543814277981</v>
      </c>
    </row>
    <row r="10" spans="1:10">
      <c r="A10" s="27" t="s">
        <v>84</v>
      </c>
      <c r="B10" s="106">
        <v>2.3364485981308414E-2</v>
      </c>
    </row>
    <row r="11" spans="1:10">
      <c r="A11" s="27" t="s">
        <v>74</v>
      </c>
      <c r="B11" s="106">
        <v>0.26324580744304132</v>
      </c>
    </row>
    <row r="12" spans="1:10">
      <c r="A12" s="27" t="s">
        <v>82</v>
      </c>
      <c r="B12" s="106">
        <v>0.1194251400040483</v>
      </c>
    </row>
    <row r="13" spans="1:10">
      <c r="A13" s="27" t="s">
        <v>76</v>
      </c>
      <c r="B13" s="106">
        <v>0.12370965099131576</v>
      </c>
    </row>
    <row r="14" spans="1:10">
      <c r="A14" s="27" t="s">
        <v>175</v>
      </c>
      <c r="B14" s="106">
        <v>0.66005983545250557</v>
      </c>
    </row>
    <row r="15" spans="1:10">
      <c r="A15" s="27" t="s">
        <v>99</v>
      </c>
      <c r="B15" s="106">
        <v>0.93158660844250374</v>
      </c>
    </row>
    <row r="16" spans="1:10">
      <c r="A16" s="27" t="s">
        <v>87</v>
      </c>
      <c r="B16" s="106">
        <v>0.88121368624919305</v>
      </c>
    </row>
    <row r="17" spans="1:2">
      <c r="A17" s="27" t="s">
        <v>88</v>
      </c>
      <c r="B17" s="106">
        <v>0.59320964281206612</v>
      </c>
    </row>
    <row r="18" spans="1:2">
      <c r="A18" s="27" t="s">
        <v>85</v>
      </c>
      <c r="B18" s="106">
        <v>0.43686155183655728</v>
      </c>
    </row>
    <row r="19" spans="1:2">
      <c r="A19" s="27" t="s">
        <v>95</v>
      </c>
      <c r="B19" s="106">
        <v>1.3132895735066135</v>
      </c>
    </row>
    <row r="20" spans="1:2">
      <c r="A20" s="27" t="s">
        <v>90</v>
      </c>
      <c r="B20" s="106">
        <v>0.5108709580966212</v>
      </c>
    </row>
    <row r="21" spans="1:2">
      <c r="A21" s="27" t="s">
        <v>70</v>
      </c>
      <c r="B21" s="106">
        <v>-7.0440251572327042E-2</v>
      </c>
    </row>
    <row r="22" spans="1:2">
      <c r="A22" s="27" t="s">
        <v>98</v>
      </c>
      <c r="B22" s="106">
        <v>1.1534500514933059</v>
      </c>
    </row>
    <row r="23" spans="1:2">
      <c r="A23" s="27" t="s">
        <v>89</v>
      </c>
      <c r="B23" s="106">
        <v>0.57899696366872577</v>
      </c>
    </row>
    <row r="24" spans="1:2">
      <c r="A24" s="27" t="s">
        <v>73</v>
      </c>
      <c r="B24" s="106">
        <v>-0.24750646472109344</v>
      </c>
    </row>
    <row r="25" spans="1:2">
      <c r="A25" s="27" t="s">
        <v>72</v>
      </c>
      <c r="B25" s="106">
        <v>4.7748475721736579E-2</v>
      </c>
    </row>
    <row r="26" spans="1:2">
      <c r="A26" s="27" t="s">
        <v>80</v>
      </c>
      <c r="B26" s="106">
        <v>0.29030922958670846</v>
      </c>
    </row>
    <row r="27" spans="1:2">
      <c r="A27" s="27" t="s">
        <v>92</v>
      </c>
      <c r="B27" s="106">
        <v>1.0290724503922475</v>
      </c>
    </row>
    <row r="28" spans="1:2">
      <c r="A28" s="27" t="s">
        <v>94</v>
      </c>
      <c r="B28" s="106">
        <v>0.7083305542586541</v>
      </c>
    </row>
    <row r="29" spans="1:2">
      <c r="A29" s="27" t="s">
        <v>78</v>
      </c>
      <c r="B29" s="106">
        <v>0.92461044912923918</v>
      </c>
    </row>
    <row r="30" spans="1:2">
      <c r="A30" s="27" t="s">
        <v>81</v>
      </c>
      <c r="B30" s="106">
        <v>0.60510392002104707</v>
      </c>
    </row>
    <row r="31" spans="1:2">
      <c r="A31" s="27" t="s">
        <v>86</v>
      </c>
      <c r="B31" s="106">
        <v>-6.4655172413793108E-2</v>
      </c>
    </row>
    <row r="32" spans="1:2">
      <c r="A32" s="27" t="s">
        <v>75</v>
      </c>
      <c r="B32" s="106">
        <v>0.48576512455516019</v>
      </c>
    </row>
    <row r="33" spans="1:2">
      <c r="A33" s="27" t="s">
        <v>79</v>
      </c>
      <c r="B33" s="106">
        <v>0.34689940865825508</v>
      </c>
    </row>
    <row r="34" spans="1:2">
      <c r="A34" s="27" t="s">
        <v>91</v>
      </c>
      <c r="B34" s="106">
        <v>1.0901648174081655</v>
      </c>
    </row>
    <row r="35" spans="1:2">
      <c r="A35" s="27" t="s">
        <v>71</v>
      </c>
      <c r="B35" s="106">
        <v>0.32146444915727201</v>
      </c>
    </row>
    <row r="36" spans="1:2">
      <c r="A36" s="107" t="s">
        <v>93</v>
      </c>
      <c r="B36" s="108">
        <v>0.6311957434892187</v>
      </c>
    </row>
    <row r="38" spans="1:2">
      <c r="A38" s="292" t="s">
        <v>106</v>
      </c>
      <c r="B38" s="292"/>
    </row>
  </sheetData>
  <mergeCells count="4">
    <mergeCell ref="A38:B38"/>
    <mergeCell ref="I1:J1"/>
    <mergeCell ref="A1:D1"/>
    <mergeCell ref="A2:H2"/>
  </mergeCells>
  <hyperlinks>
    <hyperlink ref="I1:J1" location="Contents!A1" display="Back to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sqref="A1:E1"/>
    </sheetView>
  </sheetViews>
  <sheetFormatPr defaultRowHeight="12.75"/>
  <cols>
    <col min="1" max="1" width="21.85546875" style="42" bestFit="1" customWidth="1"/>
    <col min="2" max="2" width="12.42578125" style="42" customWidth="1"/>
    <col min="3" max="16384" width="9.140625" style="42"/>
  </cols>
  <sheetData>
    <row r="1" spans="1:14" ht="15.75">
      <c r="A1" s="266" t="s">
        <v>199</v>
      </c>
      <c r="B1" s="266"/>
      <c r="C1" s="266"/>
      <c r="D1" s="266"/>
      <c r="M1" s="261" t="s">
        <v>242</v>
      </c>
      <c r="N1" s="261"/>
    </row>
    <row r="2" spans="1:14" ht="15.75">
      <c r="A2" s="311" t="s">
        <v>187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122"/>
    </row>
    <row r="4" spans="1:14" ht="38.25">
      <c r="A4" s="102" t="s">
        <v>173</v>
      </c>
      <c r="B4" s="109" t="s">
        <v>174</v>
      </c>
    </row>
    <row r="5" spans="1:14">
      <c r="A5" s="27" t="s">
        <v>96</v>
      </c>
      <c r="B5" s="106">
        <v>-0.109</v>
      </c>
    </row>
    <row r="6" spans="1:14">
      <c r="A6" s="27" t="s">
        <v>83</v>
      </c>
      <c r="B6" s="106">
        <v>2E-3</v>
      </c>
    </row>
    <row r="7" spans="1:14">
      <c r="A7" s="27" t="s">
        <v>76</v>
      </c>
      <c r="B7" s="106">
        <v>7.2999999999999995E-2</v>
      </c>
    </row>
    <row r="8" spans="1:14">
      <c r="A8" s="27" t="s">
        <v>87</v>
      </c>
      <c r="B8" s="106">
        <v>0.10100000000000001</v>
      </c>
    </row>
    <row r="9" spans="1:14">
      <c r="A9" s="27" t="s">
        <v>79</v>
      </c>
      <c r="B9" s="106">
        <v>0.10199999999999999</v>
      </c>
    </row>
    <row r="10" spans="1:14">
      <c r="A10" s="27" t="s">
        <v>70</v>
      </c>
      <c r="B10" s="106">
        <v>0.107</v>
      </c>
    </row>
    <row r="11" spans="1:14">
      <c r="A11" s="27" t="s">
        <v>175</v>
      </c>
      <c r="B11" s="106">
        <v>0.113</v>
      </c>
    </row>
    <row r="12" spans="1:14">
      <c r="A12" s="27" t="s">
        <v>72</v>
      </c>
      <c r="B12" s="106">
        <v>0.127</v>
      </c>
    </row>
    <row r="13" spans="1:14">
      <c r="A13" s="27" t="s">
        <v>80</v>
      </c>
      <c r="B13" s="106">
        <v>0.128</v>
      </c>
    </row>
    <row r="14" spans="1:14">
      <c r="A14" s="27" t="s">
        <v>98</v>
      </c>
      <c r="B14" s="106">
        <v>0.17499999999999999</v>
      </c>
    </row>
    <row r="15" spans="1:14">
      <c r="A15" s="27" t="s">
        <v>71</v>
      </c>
      <c r="B15" s="106">
        <v>0.186</v>
      </c>
    </row>
    <row r="16" spans="1:14">
      <c r="A16" s="27" t="s">
        <v>73</v>
      </c>
      <c r="B16" s="106">
        <v>0.19600000000000001</v>
      </c>
    </row>
    <row r="17" spans="1:2">
      <c r="A17" s="27" t="s">
        <v>88</v>
      </c>
      <c r="B17" s="106">
        <v>0.221</v>
      </c>
    </row>
    <row r="18" spans="1:2">
      <c r="A18" s="27" t="s">
        <v>84</v>
      </c>
      <c r="B18" s="106">
        <v>0.24299999999999999</v>
      </c>
    </row>
    <row r="19" spans="1:2">
      <c r="A19" s="27" t="s">
        <v>75</v>
      </c>
      <c r="B19" s="106">
        <v>0.26400000000000001</v>
      </c>
    </row>
    <row r="20" spans="1:2">
      <c r="A20" s="27" t="s">
        <v>81</v>
      </c>
      <c r="B20" s="106">
        <v>0.29199999999999998</v>
      </c>
    </row>
    <row r="21" spans="1:2">
      <c r="A21" s="27" t="s">
        <v>93</v>
      </c>
      <c r="B21" s="106">
        <v>0.34300000000000003</v>
      </c>
    </row>
    <row r="22" spans="1:2">
      <c r="A22" s="27" t="s">
        <v>89</v>
      </c>
      <c r="B22" s="106">
        <v>0.373</v>
      </c>
    </row>
    <row r="23" spans="1:2">
      <c r="A23" s="27" t="s">
        <v>74</v>
      </c>
      <c r="B23" s="106">
        <v>0.38100000000000001</v>
      </c>
    </row>
    <row r="24" spans="1:2">
      <c r="A24" s="27" t="s">
        <v>85</v>
      </c>
      <c r="B24" s="106">
        <v>0.40300000000000002</v>
      </c>
    </row>
    <row r="25" spans="1:2">
      <c r="A25" s="27" t="s">
        <v>78</v>
      </c>
      <c r="B25" s="106">
        <v>0.40300000000000002</v>
      </c>
    </row>
    <row r="26" spans="1:2">
      <c r="A26" s="27" t="s">
        <v>94</v>
      </c>
      <c r="B26" s="106">
        <v>0.439</v>
      </c>
    </row>
    <row r="27" spans="1:2">
      <c r="A27" s="27" t="s">
        <v>99</v>
      </c>
      <c r="B27" s="106">
        <v>0.44700000000000001</v>
      </c>
    </row>
    <row r="28" spans="1:2">
      <c r="A28" s="27" t="s">
        <v>90</v>
      </c>
      <c r="B28" s="106">
        <v>0.52700000000000002</v>
      </c>
    </row>
    <row r="29" spans="1:2">
      <c r="A29" s="27" t="s">
        <v>82</v>
      </c>
      <c r="B29" s="106">
        <v>0.52900000000000003</v>
      </c>
    </row>
    <row r="30" spans="1:2">
      <c r="A30" s="27" t="s">
        <v>69</v>
      </c>
      <c r="B30" s="106">
        <v>0.59499999999999997</v>
      </c>
    </row>
    <row r="31" spans="1:2">
      <c r="A31" s="27" t="s">
        <v>86</v>
      </c>
      <c r="B31" s="106">
        <v>0.60299999999999998</v>
      </c>
    </row>
    <row r="32" spans="1:2">
      <c r="A32" s="27" t="s">
        <v>97</v>
      </c>
      <c r="B32" s="106">
        <v>0.73599999999999999</v>
      </c>
    </row>
    <row r="33" spans="1:2">
      <c r="A33" s="27" t="s">
        <v>91</v>
      </c>
      <c r="B33" s="106">
        <v>0.86399999999999999</v>
      </c>
    </row>
    <row r="34" spans="1:2">
      <c r="A34" s="27" t="s">
        <v>92</v>
      </c>
      <c r="B34" s="106">
        <v>1.1080000000000001</v>
      </c>
    </row>
    <row r="35" spans="1:2">
      <c r="A35" s="27" t="s">
        <v>95</v>
      </c>
      <c r="B35" s="106">
        <v>1.613</v>
      </c>
    </row>
    <row r="36" spans="1:2">
      <c r="A36" s="107" t="s">
        <v>100</v>
      </c>
      <c r="B36" s="108">
        <v>1.833</v>
      </c>
    </row>
    <row r="38" spans="1:2">
      <c r="A38" s="292" t="s">
        <v>106</v>
      </c>
      <c r="B38" s="292"/>
    </row>
  </sheetData>
  <mergeCells count="4">
    <mergeCell ref="A38:B38"/>
    <mergeCell ref="M1:N1"/>
    <mergeCell ref="A1:D1"/>
    <mergeCell ref="A2:L2"/>
  </mergeCells>
  <hyperlinks>
    <hyperlink ref="M1:N1" location="Contents!A1" display="Back to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sqref="A1:D1"/>
    </sheetView>
  </sheetViews>
  <sheetFormatPr defaultRowHeight="12.75"/>
  <cols>
    <col min="1" max="1" width="14" style="98" customWidth="1"/>
    <col min="2" max="5" width="12.7109375" style="98" customWidth="1"/>
    <col min="6" max="9" width="9.140625" style="98"/>
    <col min="10" max="10" width="5.85546875" style="98" customWidth="1"/>
    <col min="11" max="16384" width="9.140625" style="98"/>
  </cols>
  <sheetData>
    <row r="1" spans="1:12" ht="15.75">
      <c r="A1" s="266" t="s">
        <v>199</v>
      </c>
      <c r="B1" s="266"/>
      <c r="C1" s="266"/>
      <c r="D1" s="266"/>
      <c r="K1" s="261" t="s">
        <v>242</v>
      </c>
      <c r="L1" s="261"/>
    </row>
    <row r="2" spans="1:12" ht="15.75">
      <c r="A2" s="313" t="s">
        <v>188</v>
      </c>
      <c r="B2" s="313"/>
      <c r="C2" s="313"/>
      <c r="D2" s="313"/>
      <c r="E2" s="313"/>
      <c r="F2" s="313"/>
      <c r="G2" s="313"/>
      <c r="H2" s="313"/>
      <c r="I2" s="313"/>
      <c r="J2" s="313"/>
    </row>
    <row r="4" spans="1:12">
      <c r="A4" s="110"/>
      <c r="B4" s="312" t="s">
        <v>176</v>
      </c>
      <c r="C4" s="312"/>
      <c r="D4" s="312"/>
      <c r="E4" s="312"/>
      <c r="F4" s="312"/>
    </row>
    <row r="5" spans="1:12">
      <c r="A5" s="177" t="s">
        <v>61</v>
      </c>
      <c r="B5" s="214" t="s">
        <v>177</v>
      </c>
      <c r="C5" s="111" t="s">
        <v>105</v>
      </c>
      <c r="D5" s="111" t="s">
        <v>178</v>
      </c>
      <c r="E5" s="111" t="s">
        <v>179</v>
      </c>
      <c r="F5" s="111" t="s">
        <v>180</v>
      </c>
    </row>
    <row r="6" spans="1:12">
      <c r="A6" s="213" t="s">
        <v>65</v>
      </c>
      <c r="B6" s="215">
        <v>17.304273159191094</v>
      </c>
      <c r="C6" s="112">
        <v>19.083638645077702</v>
      </c>
      <c r="D6" s="112">
        <v>7.7639600571723042</v>
      </c>
      <c r="E6" s="112">
        <v>9.4895668540485101</v>
      </c>
      <c r="F6" s="112">
        <v>9.2099292609416263</v>
      </c>
    </row>
    <row r="7" spans="1:12">
      <c r="A7" s="212" t="s">
        <v>66</v>
      </c>
      <c r="B7" s="215">
        <v>11.944095661841034</v>
      </c>
      <c r="C7" s="112">
        <v>11.51047942330306</v>
      </c>
      <c r="D7" s="112">
        <v>11.651676762569643</v>
      </c>
      <c r="E7" s="112">
        <v>18.184376231061197</v>
      </c>
      <c r="F7" s="112">
        <v>17.033258343244444</v>
      </c>
    </row>
    <row r="8" spans="1:12">
      <c r="A8" s="212" t="s">
        <v>181</v>
      </c>
      <c r="B8" s="215">
        <v>34.237431976376492</v>
      </c>
      <c r="C8" s="112">
        <v>32.107666475365171</v>
      </c>
      <c r="D8" s="112">
        <v>39.219811953678764</v>
      </c>
      <c r="E8" s="112">
        <v>53.655196563346109</v>
      </c>
      <c r="F8" s="112">
        <v>52.047898128113644</v>
      </c>
    </row>
    <row r="9" spans="1:12">
      <c r="A9" s="212" t="s">
        <v>182</v>
      </c>
      <c r="B9" s="215">
        <v>19.700861294220665</v>
      </c>
      <c r="C9" s="112">
        <v>19.91480283706462</v>
      </c>
      <c r="D9" s="112">
        <v>23.139031765632446</v>
      </c>
      <c r="E9" s="112">
        <v>9.9804280810139883</v>
      </c>
      <c r="F9" s="112">
        <v>14.172649156242089</v>
      </c>
    </row>
    <row r="10" spans="1:12">
      <c r="A10" s="216" t="s">
        <v>150</v>
      </c>
      <c r="B10" s="217">
        <v>16.813337908370713</v>
      </c>
      <c r="C10" s="218">
        <v>17.383412619189443</v>
      </c>
      <c r="D10" s="218">
        <v>18.225519460946842</v>
      </c>
      <c r="E10" s="218">
        <v>8.6904322705301933</v>
      </c>
      <c r="F10" s="218">
        <v>7.5362651114581993</v>
      </c>
    </row>
    <row r="11" spans="1:12" ht="12" customHeight="1"/>
    <row r="12" spans="1:12">
      <c r="A12" s="292" t="s">
        <v>106</v>
      </c>
      <c r="B12" s="292"/>
    </row>
  </sheetData>
  <mergeCells count="5">
    <mergeCell ref="B4:F4"/>
    <mergeCell ref="A12:B12"/>
    <mergeCell ref="K1:L1"/>
    <mergeCell ref="A1:D1"/>
    <mergeCell ref="A2:J2"/>
  </mergeCells>
  <hyperlinks>
    <hyperlink ref="K1:L1" location="Contents!A1" display="Back to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C1"/>
    </sheetView>
  </sheetViews>
  <sheetFormatPr defaultRowHeight="12.75"/>
  <cols>
    <col min="1" max="1" width="27.42578125" style="98" customWidth="1"/>
    <col min="2" max="2" width="12.28515625" style="98" customWidth="1"/>
    <col min="3" max="3" width="12.140625" style="98" customWidth="1"/>
    <col min="4" max="4" width="14.5703125" style="98" customWidth="1"/>
    <col min="5" max="16384" width="9.140625" style="98"/>
  </cols>
  <sheetData>
    <row r="1" spans="1:12" ht="15.75">
      <c r="A1" s="266" t="s">
        <v>199</v>
      </c>
      <c r="B1" s="266"/>
      <c r="C1" s="266"/>
      <c r="K1" s="261" t="s">
        <v>242</v>
      </c>
      <c r="L1" s="261"/>
    </row>
    <row r="2" spans="1:12" ht="15.75">
      <c r="A2" s="295" t="s">
        <v>239</v>
      </c>
      <c r="B2" s="295"/>
      <c r="C2" s="295"/>
      <c r="D2" s="295"/>
      <c r="E2" s="295"/>
      <c r="F2" s="295"/>
      <c r="G2" s="295"/>
      <c r="H2" s="295"/>
      <c r="I2" s="295"/>
      <c r="J2" s="295"/>
    </row>
    <row r="4" spans="1:12" ht="45">
      <c r="A4" s="113" t="s">
        <v>183</v>
      </c>
      <c r="B4" s="113" t="s">
        <v>184</v>
      </c>
      <c r="C4" s="113" t="s">
        <v>185</v>
      </c>
      <c r="D4" s="113" t="s">
        <v>186</v>
      </c>
    </row>
    <row r="5" spans="1:12" ht="18.75" customHeight="1">
      <c r="A5" s="40" t="s">
        <v>97</v>
      </c>
      <c r="B5" s="114">
        <v>222793</v>
      </c>
      <c r="C5" s="114">
        <v>15993</v>
      </c>
      <c r="D5" s="115">
        <f>C5/B5</f>
        <v>7.1784122481406504E-2</v>
      </c>
    </row>
    <row r="6" spans="1:12">
      <c r="A6" s="40" t="s">
        <v>96</v>
      </c>
      <c r="B6" s="114">
        <v>252973</v>
      </c>
      <c r="C6" s="114">
        <v>8140</v>
      </c>
      <c r="D6" s="115">
        <f>C6/B6</f>
        <v>3.2177346989599682E-2</v>
      </c>
    </row>
    <row r="7" spans="1:12">
      <c r="A7" s="40" t="s">
        <v>83</v>
      </c>
      <c r="B7" s="114">
        <v>115978</v>
      </c>
      <c r="C7" s="114">
        <v>2718</v>
      </c>
      <c r="D7" s="115">
        <f t="shared" ref="D7:D36" si="0">C7/B7</f>
        <v>2.343547914259601E-2</v>
      </c>
    </row>
    <row r="8" spans="1:12">
      <c r="A8" s="40" t="s">
        <v>69</v>
      </c>
      <c r="B8" s="114">
        <v>88166</v>
      </c>
      <c r="C8" s="114">
        <v>2077</v>
      </c>
      <c r="D8" s="115">
        <f t="shared" si="0"/>
        <v>2.3557834085701973E-2</v>
      </c>
    </row>
    <row r="9" spans="1:12">
      <c r="A9" s="40" t="s">
        <v>100</v>
      </c>
      <c r="B9" s="114">
        <v>476626</v>
      </c>
      <c r="C9" s="114">
        <v>33167</v>
      </c>
      <c r="D9" s="115">
        <f t="shared" si="0"/>
        <v>6.9587055678876103E-2</v>
      </c>
    </row>
    <row r="10" spans="1:12">
      <c r="A10" s="40" t="s">
        <v>84</v>
      </c>
      <c r="B10" s="114">
        <v>51442</v>
      </c>
      <c r="C10" s="114">
        <v>1137</v>
      </c>
      <c r="D10" s="115">
        <f t="shared" si="0"/>
        <v>2.2102562108782708E-2</v>
      </c>
    </row>
    <row r="11" spans="1:12">
      <c r="A11" s="40" t="s">
        <v>74</v>
      </c>
      <c r="B11" s="114">
        <v>151324</v>
      </c>
      <c r="C11" s="114">
        <v>2669</v>
      </c>
      <c r="D11" s="115">
        <f t="shared" si="0"/>
        <v>1.7637651661335942E-2</v>
      </c>
    </row>
    <row r="12" spans="1:12">
      <c r="A12" s="40" t="s">
        <v>82</v>
      </c>
      <c r="B12" s="114">
        <v>147268</v>
      </c>
      <c r="C12" s="114">
        <v>5561</v>
      </c>
      <c r="D12" s="115">
        <f t="shared" si="0"/>
        <v>3.7761088627536195E-2</v>
      </c>
    </row>
    <row r="13" spans="1:12">
      <c r="A13" s="40" t="s">
        <v>76</v>
      </c>
      <c r="B13" s="114">
        <v>122767</v>
      </c>
      <c r="C13" s="114">
        <v>1144</v>
      </c>
      <c r="D13" s="115">
        <f t="shared" si="0"/>
        <v>9.3184650598287806E-3</v>
      </c>
    </row>
    <row r="14" spans="1:12">
      <c r="A14" s="40" t="s">
        <v>77</v>
      </c>
      <c r="B14" s="114">
        <v>105026</v>
      </c>
      <c r="C14" s="114">
        <v>1273</v>
      </c>
      <c r="D14" s="115">
        <f t="shared" si="0"/>
        <v>1.2120808180831413E-2</v>
      </c>
    </row>
    <row r="15" spans="1:12">
      <c r="A15" s="40" t="s">
        <v>99</v>
      </c>
      <c r="B15" s="114">
        <v>99717</v>
      </c>
      <c r="C15" s="114">
        <v>2654</v>
      </c>
      <c r="D15" s="115">
        <f t="shared" si="0"/>
        <v>2.6615321359447237E-2</v>
      </c>
    </row>
    <row r="16" spans="1:12">
      <c r="A16" s="40" t="s">
        <v>87</v>
      </c>
      <c r="B16" s="114">
        <v>90574</v>
      </c>
      <c r="C16" s="114">
        <v>1197</v>
      </c>
      <c r="D16" s="115">
        <f t="shared" si="0"/>
        <v>1.3215713118554994E-2</v>
      </c>
    </row>
    <row r="17" spans="1:4">
      <c r="A17" s="40" t="s">
        <v>88</v>
      </c>
      <c r="B17" s="114">
        <v>155990</v>
      </c>
      <c r="C17" s="114">
        <v>2712</v>
      </c>
      <c r="D17" s="115">
        <f t="shared" si="0"/>
        <v>1.7385729854477852E-2</v>
      </c>
    </row>
    <row r="18" spans="1:4">
      <c r="A18" s="40" t="s">
        <v>85</v>
      </c>
      <c r="B18" s="114">
        <v>365198</v>
      </c>
      <c r="C18" s="114">
        <v>9196</v>
      </c>
      <c r="D18" s="115">
        <f t="shared" si="0"/>
        <v>2.5180860793323073E-2</v>
      </c>
    </row>
    <row r="19" spans="1:4">
      <c r="A19" s="40" t="s">
        <v>95</v>
      </c>
      <c r="B19" s="114">
        <v>593245</v>
      </c>
      <c r="C19" s="114">
        <v>22098</v>
      </c>
      <c r="D19" s="115">
        <f t="shared" si="0"/>
        <v>3.7249365776365582E-2</v>
      </c>
    </row>
    <row r="20" spans="1:4">
      <c r="A20" s="40" t="s">
        <v>90</v>
      </c>
      <c r="B20" s="114">
        <v>232132</v>
      </c>
      <c r="C20" s="114">
        <v>7496</v>
      </c>
      <c r="D20" s="115">
        <f t="shared" si="0"/>
        <v>3.2291971809143075E-2</v>
      </c>
    </row>
    <row r="21" spans="1:4">
      <c r="A21" s="40" t="s">
        <v>70</v>
      </c>
      <c r="B21" s="114">
        <v>81485</v>
      </c>
      <c r="C21" s="114">
        <v>852</v>
      </c>
      <c r="D21" s="115">
        <f t="shared" si="0"/>
        <v>1.0455912131067068E-2</v>
      </c>
    </row>
    <row r="22" spans="1:4">
      <c r="A22" s="40" t="s">
        <v>98</v>
      </c>
      <c r="B22" s="114">
        <v>83187</v>
      </c>
      <c r="C22" s="114">
        <v>1592</v>
      </c>
      <c r="D22" s="115">
        <f t="shared" si="0"/>
        <v>1.9137605635495932E-2</v>
      </c>
    </row>
    <row r="23" spans="1:4">
      <c r="A23" s="40" t="s">
        <v>89</v>
      </c>
      <c r="B23" s="114">
        <v>93295</v>
      </c>
      <c r="C23" s="114">
        <v>2889</v>
      </c>
      <c r="D23" s="115">
        <f t="shared" si="0"/>
        <v>3.0966289726137519E-2</v>
      </c>
    </row>
    <row r="24" spans="1:4">
      <c r="A24" s="40" t="s">
        <v>73</v>
      </c>
      <c r="B24" s="114">
        <v>27684</v>
      </c>
      <c r="C24" s="114">
        <v>333</v>
      </c>
      <c r="D24" s="115">
        <f t="shared" si="0"/>
        <v>1.2028608582574773E-2</v>
      </c>
    </row>
    <row r="25" spans="1:4">
      <c r="A25" s="40" t="s">
        <v>72</v>
      </c>
      <c r="B25" s="114">
        <v>138146</v>
      </c>
      <c r="C25" s="114">
        <v>1537</v>
      </c>
      <c r="D25" s="115">
        <f t="shared" si="0"/>
        <v>1.1125910268846004E-2</v>
      </c>
    </row>
    <row r="26" spans="1:4">
      <c r="A26" s="40" t="s">
        <v>80</v>
      </c>
      <c r="B26" s="114">
        <v>337727</v>
      </c>
      <c r="C26" s="114">
        <v>4980</v>
      </c>
      <c r="D26" s="115">
        <f t="shared" si="0"/>
        <v>1.4745637748832637E-2</v>
      </c>
    </row>
    <row r="27" spans="1:4">
      <c r="A27" s="40" t="s">
        <v>92</v>
      </c>
      <c r="B27" s="114">
        <v>21349</v>
      </c>
      <c r="C27" s="114">
        <v>324</v>
      </c>
      <c r="D27" s="115">
        <f t="shared" si="0"/>
        <v>1.5176354864396458E-2</v>
      </c>
    </row>
    <row r="28" spans="1:4">
      <c r="A28" s="40" t="s">
        <v>94</v>
      </c>
      <c r="B28" s="114">
        <v>146652</v>
      </c>
      <c r="C28" s="114">
        <v>5561</v>
      </c>
      <c r="D28" s="115">
        <f t="shared" si="0"/>
        <v>3.7919701061015193E-2</v>
      </c>
    </row>
    <row r="29" spans="1:4">
      <c r="A29" s="40" t="s">
        <v>78</v>
      </c>
      <c r="B29" s="114">
        <v>174908</v>
      </c>
      <c r="C29" s="114">
        <v>3198</v>
      </c>
      <c r="D29" s="115">
        <f t="shared" si="0"/>
        <v>1.8283897820568527E-2</v>
      </c>
    </row>
    <row r="30" spans="1:4">
      <c r="A30" s="40" t="s">
        <v>81</v>
      </c>
      <c r="B30" s="114">
        <v>113870</v>
      </c>
      <c r="C30" s="114">
        <v>3236</v>
      </c>
      <c r="D30" s="115">
        <f t="shared" si="0"/>
        <v>2.8418371827522614E-2</v>
      </c>
    </row>
    <row r="31" spans="1:4">
      <c r="A31" s="40" t="s">
        <v>86</v>
      </c>
      <c r="B31" s="114">
        <v>23167</v>
      </c>
      <c r="C31" s="114">
        <v>703</v>
      </c>
      <c r="D31" s="115">
        <f t="shared" si="0"/>
        <v>3.0344887123926273E-2</v>
      </c>
    </row>
    <row r="32" spans="1:4">
      <c r="A32" s="40" t="s">
        <v>75</v>
      </c>
      <c r="B32" s="114">
        <v>112799</v>
      </c>
      <c r="C32" s="114">
        <v>1784</v>
      </c>
      <c r="D32" s="115">
        <f t="shared" si="0"/>
        <v>1.581574304736744E-2</v>
      </c>
    </row>
    <row r="33" spans="1:4">
      <c r="A33" s="40" t="s">
        <v>79</v>
      </c>
      <c r="B33" s="114">
        <v>313830</v>
      </c>
      <c r="C33" s="114">
        <v>4163</v>
      </c>
      <c r="D33" s="115">
        <f t="shared" si="0"/>
        <v>1.3265143549055222E-2</v>
      </c>
    </row>
    <row r="34" spans="1:4">
      <c r="A34" s="40" t="s">
        <v>91</v>
      </c>
      <c r="B34" s="114">
        <v>90247</v>
      </c>
      <c r="C34" s="114">
        <v>2589</v>
      </c>
      <c r="D34" s="115">
        <f t="shared" si="0"/>
        <v>2.8687934224960385E-2</v>
      </c>
    </row>
    <row r="35" spans="1:4">
      <c r="A35" s="40" t="s">
        <v>71</v>
      </c>
      <c r="B35" s="114">
        <v>90720</v>
      </c>
      <c r="C35" s="114">
        <v>1307</v>
      </c>
      <c r="D35" s="115">
        <f t="shared" si="0"/>
        <v>1.4406966490299824E-2</v>
      </c>
    </row>
    <row r="36" spans="1:4">
      <c r="A36" s="249" t="s">
        <v>93</v>
      </c>
      <c r="B36" s="250">
        <v>175118</v>
      </c>
      <c r="C36" s="250">
        <v>5643</v>
      </c>
      <c r="D36" s="251">
        <f t="shared" si="0"/>
        <v>3.2223986112221471E-2</v>
      </c>
    </row>
    <row r="38" spans="1:4">
      <c r="A38" s="292" t="s">
        <v>106</v>
      </c>
      <c r="B38" s="292"/>
    </row>
  </sheetData>
  <mergeCells count="4">
    <mergeCell ref="A38:B38"/>
    <mergeCell ref="K1:L1"/>
    <mergeCell ref="A1:C1"/>
    <mergeCell ref="A2:J2"/>
  </mergeCells>
  <hyperlinks>
    <hyperlink ref="K1:L1" location="Contents!A1" display="Back to Content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sqref="A1:D1"/>
    </sheetView>
  </sheetViews>
  <sheetFormatPr defaultRowHeight="12.75"/>
  <cols>
    <col min="1" max="1" width="17.140625" style="6" customWidth="1"/>
    <col min="2" max="2" width="14.42578125" style="6" customWidth="1"/>
    <col min="3" max="3" width="9.5703125" style="4" customWidth="1"/>
    <col min="4" max="4" width="8.7109375" style="4" customWidth="1"/>
    <col min="5" max="5" width="9.140625" style="7"/>
    <col min="6" max="6" width="13.28515625" style="4" customWidth="1"/>
    <col min="7" max="7" width="7.42578125" style="4" customWidth="1"/>
    <col min="8" max="16384" width="9.140625" style="4"/>
  </cols>
  <sheetData>
    <row r="1" spans="1:15" ht="15.75">
      <c r="A1" s="266" t="s">
        <v>199</v>
      </c>
      <c r="B1" s="266"/>
      <c r="C1" s="266"/>
      <c r="D1" s="266"/>
      <c r="F1" s="261" t="s">
        <v>242</v>
      </c>
      <c r="G1" s="261"/>
    </row>
    <row r="2" spans="1:15" ht="18" customHeight="1">
      <c r="A2" s="267" t="s">
        <v>203</v>
      </c>
      <c r="B2" s="267"/>
      <c r="C2" s="267"/>
      <c r="D2" s="267"/>
      <c r="E2" s="120"/>
      <c r="F2" s="120"/>
      <c r="G2" s="263"/>
      <c r="H2" s="263"/>
      <c r="I2" s="263"/>
    </row>
    <row r="3" spans="1:15" ht="6.75" customHeight="1">
      <c r="A3" s="5"/>
    </row>
    <row r="4" spans="1:15" s="9" customFormat="1" ht="27.75" customHeight="1">
      <c r="A4" s="8" t="s">
        <v>111</v>
      </c>
      <c r="B4" s="8" t="s">
        <v>112</v>
      </c>
      <c r="D4" s="10"/>
      <c r="L4" s="11"/>
      <c r="M4" s="11"/>
      <c r="N4" s="12"/>
      <c r="O4" s="11"/>
    </row>
    <row r="5" spans="1:15" s="9" customFormat="1" ht="15" customHeight="1">
      <c r="A5" s="13" t="s">
        <v>0</v>
      </c>
      <c r="B5" s="14">
        <v>-27.2</v>
      </c>
      <c r="D5" s="15">
        <v>0</v>
      </c>
      <c r="L5" s="11"/>
      <c r="M5" s="11"/>
      <c r="N5" s="16"/>
      <c r="O5" s="11"/>
    </row>
    <row r="6" spans="1:15" ht="15" customHeight="1">
      <c r="A6" s="13" t="s">
        <v>1</v>
      </c>
      <c r="B6" s="14">
        <v>-33.1</v>
      </c>
      <c r="D6" s="15">
        <v>0</v>
      </c>
      <c r="E6" s="17"/>
      <c r="F6" s="18"/>
      <c r="G6" s="18"/>
      <c r="L6" s="11"/>
      <c r="M6" s="11"/>
      <c r="N6" s="12"/>
      <c r="O6" s="11"/>
    </row>
    <row r="7" spans="1:15" ht="15">
      <c r="A7" s="13" t="s">
        <v>2</v>
      </c>
      <c r="B7" s="14">
        <v>-25.4</v>
      </c>
      <c r="D7" s="15">
        <v>0</v>
      </c>
      <c r="E7" s="17"/>
      <c r="F7" s="18"/>
      <c r="G7" s="18"/>
      <c r="L7" s="11"/>
      <c r="M7" s="11"/>
      <c r="N7" s="12"/>
      <c r="O7" s="11"/>
    </row>
    <row r="8" spans="1:15" ht="15">
      <c r="A8" s="13" t="s">
        <v>3</v>
      </c>
      <c r="B8" s="14">
        <v>-20.3</v>
      </c>
      <c r="D8" s="15">
        <v>0</v>
      </c>
      <c r="E8" s="17"/>
      <c r="F8" s="18"/>
      <c r="G8" s="18"/>
      <c r="L8" s="11"/>
      <c r="M8" s="11"/>
      <c r="N8" s="12"/>
      <c r="O8" s="11"/>
    </row>
    <row r="9" spans="1:15" ht="15">
      <c r="A9" s="13" t="s">
        <v>4</v>
      </c>
      <c r="B9" s="14">
        <v>-28.5</v>
      </c>
      <c r="D9" s="15">
        <v>0</v>
      </c>
      <c r="E9" s="17"/>
      <c r="F9" s="18"/>
      <c r="G9" s="18"/>
      <c r="L9" s="11"/>
      <c r="M9" s="11"/>
      <c r="N9" s="12"/>
      <c r="O9" s="11"/>
    </row>
    <row r="10" spans="1:15" ht="15">
      <c r="A10" s="13" t="s">
        <v>5</v>
      </c>
      <c r="B10" s="14">
        <v>-34.6</v>
      </c>
      <c r="D10" s="15">
        <v>0</v>
      </c>
      <c r="E10" s="17"/>
      <c r="F10" s="18"/>
      <c r="G10" s="18"/>
      <c r="L10" s="11"/>
      <c r="M10" s="11"/>
      <c r="N10" s="12"/>
      <c r="O10" s="11"/>
    </row>
    <row r="11" spans="1:15" ht="15">
      <c r="A11" s="13" t="s">
        <v>6</v>
      </c>
      <c r="B11" s="14">
        <v>-29</v>
      </c>
      <c r="D11" s="15">
        <v>0</v>
      </c>
      <c r="E11" s="17"/>
      <c r="F11" s="18"/>
      <c r="G11" s="18"/>
      <c r="L11" s="11"/>
      <c r="M11" s="11"/>
      <c r="N11" s="12"/>
      <c r="O11" s="11"/>
    </row>
    <row r="12" spans="1:15" ht="15">
      <c r="A12" s="13" t="s">
        <v>7</v>
      </c>
      <c r="B12" s="14">
        <v>-33.9</v>
      </c>
      <c r="D12" s="15">
        <v>0</v>
      </c>
      <c r="E12" s="17"/>
      <c r="F12" s="18"/>
      <c r="G12" s="18"/>
      <c r="L12" s="11"/>
      <c r="M12" s="11"/>
      <c r="N12" s="12"/>
      <c r="O12" s="11"/>
    </row>
    <row r="13" spans="1:15" ht="15">
      <c r="A13" s="13" t="s">
        <v>8</v>
      </c>
      <c r="B13" s="14">
        <v>-39.1</v>
      </c>
      <c r="D13" s="15">
        <v>0</v>
      </c>
      <c r="E13" s="17"/>
      <c r="F13" s="18"/>
      <c r="G13" s="18"/>
      <c r="L13" s="11"/>
      <c r="M13" s="11"/>
      <c r="N13" s="12"/>
      <c r="O13" s="11"/>
    </row>
    <row r="14" spans="1:15" ht="15">
      <c r="A14" s="13" t="s">
        <v>9</v>
      </c>
      <c r="B14" s="14">
        <v>-39.1</v>
      </c>
      <c r="D14" s="15">
        <v>0</v>
      </c>
      <c r="E14" s="17"/>
      <c r="F14" s="18"/>
      <c r="G14" s="18"/>
      <c r="L14" s="11"/>
      <c r="M14" s="11"/>
      <c r="N14" s="12"/>
      <c r="O14" s="11"/>
    </row>
    <row r="15" spans="1:15" ht="15">
      <c r="A15" s="13" t="s">
        <v>10</v>
      </c>
      <c r="B15" s="14">
        <v>-43.2</v>
      </c>
      <c r="D15" s="15">
        <v>0</v>
      </c>
      <c r="E15" s="17"/>
      <c r="F15" s="18"/>
      <c r="G15" s="18"/>
      <c r="L15" s="11"/>
      <c r="M15" s="11"/>
      <c r="N15" s="12"/>
      <c r="O15" s="11"/>
    </row>
    <row r="16" spans="1:15" ht="15">
      <c r="A16" s="13" t="s">
        <v>11</v>
      </c>
      <c r="B16" s="14">
        <v>-43.1</v>
      </c>
      <c r="D16" s="15">
        <v>0</v>
      </c>
      <c r="E16" s="17"/>
      <c r="F16" s="18"/>
      <c r="G16" s="18"/>
      <c r="L16" s="11"/>
      <c r="M16" s="11"/>
      <c r="N16" s="12"/>
      <c r="O16" s="11"/>
    </row>
    <row r="17" spans="1:15" ht="15">
      <c r="A17" s="13" t="s">
        <v>12</v>
      </c>
      <c r="B17" s="14">
        <v>-32</v>
      </c>
      <c r="D17" s="15">
        <v>0</v>
      </c>
      <c r="E17" s="17"/>
      <c r="F17" s="18"/>
      <c r="G17" s="18"/>
      <c r="L17" s="11"/>
      <c r="M17" s="11"/>
      <c r="N17" s="12"/>
      <c r="O17" s="11"/>
    </row>
    <row r="18" spans="1:15" ht="15">
      <c r="A18" s="13" t="s">
        <v>13</v>
      </c>
      <c r="B18" s="14">
        <v>-23.9</v>
      </c>
      <c r="D18" s="15">
        <v>0</v>
      </c>
      <c r="E18" s="17"/>
      <c r="F18" s="18"/>
      <c r="G18" s="18"/>
      <c r="L18" s="11"/>
      <c r="M18" s="11"/>
      <c r="N18" s="12"/>
      <c r="O18" s="11"/>
    </row>
    <row r="19" spans="1:15" ht="15">
      <c r="A19" s="13" t="s">
        <v>14</v>
      </c>
      <c r="B19" s="14">
        <v>-20.100000000000001</v>
      </c>
      <c r="D19" s="15">
        <v>0</v>
      </c>
      <c r="E19" s="17"/>
      <c r="F19" s="18"/>
      <c r="G19" s="18"/>
      <c r="L19" s="11"/>
      <c r="M19" s="11"/>
      <c r="N19" s="12"/>
      <c r="O19" s="11"/>
    </row>
    <row r="20" spans="1:15" ht="15">
      <c r="A20" s="13" t="s">
        <v>15</v>
      </c>
      <c r="B20" s="14">
        <v>-21.7</v>
      </c>
      <c r="D20" s="15">
        <v>0</v>
      </c>
      <c r="E20" s="17"/>
      <c r="F20" s="18"/>
      <c r="G20" s="18"/>
      <c r="L20" s="11"/>
      <c r="M20" s="11"/>
      <c r="N20" s="12"/>
      <c r="O20" s="11"/>
    </row>
    <row r="21" spans="1:15" ht="15">
      <c r="A21" s="13" t="s">
        <v>16</v>
      </c>
      <c r="B21" s="14">
        <v>-28.6</v>
      </c>
      <c r="D21" s="15">
        <v>0</v>
      </c>
      <c r="E21" s="17"/>
      <c r="F21" s="18"/>
      <c r="G21" s="18"/>
      <c r="L21" s="11"/>
      <c r="M21" s="11"/>
      <c r="N21" s="12"/>
      <c r="O21" s="11"/>
    </row>
    <row r="22" spans="1:15" ht="15">
      <c r="A22" s="13" t="s">
        <v>17</v>
      </c>
      <c r="B22" s="14">
        <v>-11.7</v>
      </c>
      <c r="D22" s="15">
        <v>0</v>
      </c>
      <c r="E22" s="17"/>
      <c r="F22" s="18"/>
      <c r="G22" s="18"/>
      <c r="L22" s="11"/>
      <c r="M22" s="11"/>
      <c r="N22" s="12"/>
      <c r="O22" s="11"/>
    </row>
    <row r="23" spans="1:15" ht="15">
      <c r="A23" s="13" t="s">
        <v>18</v>
      </c>
      <c r="B23" s="14">
        <v>-3</v>
      </c>
      <c r="D23" s="15">
        <v>0</v>
      </c>
      <c r="E23" s="17"/>
      <c r="F23" s="18"/>
      <c r="G23" s="18"/>
      <c r="L23" s="11"/>
      <c r="M23" s="11"/>
      <c r="N23" s="12"/>
      <c r="O23" s="11"/>
    </row>
    <row r="24" spans="1:15" ht="15">
      <c r="A24" s="13" t="s">
        <v>19</v>
      </c>
      <c r="B24" s="14">
        <v>-20</v>
      </c>
      <c r="D24" s="15">
        <v>0</v>
      </c>
      <c r="E24" s="17"/>
      <c r="F24" s="18"/>
      <c r="G24" s="18"/>
      <c r="L24" s="11"/>
      <c r="M24" s="11"/>
      <c r="N24" s="12"/>
      <c r="O24" s="11"/>
    </row>
    <row r="25" spans="1:15" ht="15">
      <c r="A25" s="13" t="s">
        <v>20</v>
      </c>
      <c r="B25" s="14">
        <v>-5.8</v>
      </c>
      <c r="D25" s="15">
        <v>0</v>
      </c>
      <c r="E25" s="17"/>
      <c r="F25" s="18"/>
      <c r="G25" s="18"/>
      <c r="L25" s="11"/>
      <c r="M25" s="11"/>
      <c r="N25" s="12"/>
      <c r="O25" s="11"/>
    </row>
    <row r="26" spans="1:15" ht="15">
      <c r="A26" s="13" t="s">
        <v>21</v>
      </c>
      <c r="B26" s="14">
        <v>-10.8</v>
      </c>
      <c r="D26" s="15">
        <v>0</v>
      </c>
      <c r="E26" s="17"/>
      <c r="F26" s="18"/>
      <c r="G26" s="18"/>
      <c r="L26" s="11"/>
      <c r="M26" s="11"/>
      <c r="N26" s="12"/>
      <c r="O26" s="11"/>
    </row>
    <row r="27" spans="1:15" ht="15">
      <c r="A27" s="13" t="s">
        <v>22</v>
      </c>
      <c r="B27" s="14">
        <v>-17.3</v>
      </c>
      <c r="D27" s="15">
        <v>0</v>
      </c>
      <c r="E27" s="17"/>
      <c r="F27" s="18"/>
      <c r="G27" s="18"/>
      <c r="L27" s="11"/>
      <c r="M27" s="11"/>
      <c r="N27" s="12"/>
      <c r="O27" s="11"/>
    </row>
    <row r="28" spans="1:15" ht="15">
      <c r="A28" s="13" t="s">
        <v>23</v>
      </c>
      <c r="B28" s="14">
        <v>-14.6</v>
      </c>
      <c r="D28" s="15">
        <v>0</v>
      </c>
      <c r="E28" s="17"/>
      <c r="F28" s="18"/>
      <c r="G28" s="18"/>
      <c r="L28" s="11"/>
      <c r="M28" s="11"/>
      <c r="N28" s="12"/>
      <c r="O28" s="11"/>
    </row>
    <row r="29" spans="1:15" ht="15">
      <c r="A29" s="13" t="s">
        <v>24</v>
      </c>
      <c r="B29" s="14">
        <v>-16.3</v>
      </c>
      <c r="D29" s="15">
        <v>0</v>
      </c>
      <c r="E29" s="17"/>
      <c r="F29" s="18"/>
      <c r="G29" s="18"/>
      <c r="L29" s="11"/>
      <c r="M29" s="11"/>
      <c r="N29" s="12"/>
      <c r="O29" s="11"/>
    </row>
    <row r="30" spans="1:15" ht="15">
      <c r="A30" s="13" t="s">
        <v>25</v>
      </c>
      <c r="B30" s="14">
        <v>-23.1</v>
      </c>
      <c r="D30" s="15">
        <v>0</v>
      </c>
      <c r="E30" s="17"/>
      <c r="F30" s="18"/>
      <c r="G30" s="18"/>
      <c r="L30" s="11"/>
      <c r="M30" s="11"/>
      <c r="N30" s="12"/>
      <c r="O30" s="11"/>
    </row>
    <row r="31" spans="1:15" ht="15">
      <c r="A31" s="13" t="s">
        <v>26</v>
      </c>
      <c r="B31" s="14">
        <v>-16.850000000000001</v>
      </c>
      <c r="D31" s="15">
        <v>0</v>
      </c>
      <c r="E31" s="17"/>
      <c r="F31" s="18"/>
      <c r="G31" s="18"/>
      <c r="L31" s="11"/>
      <c r="M31" s="11"/>
      <c r="N31" s="12"/>
      <c r="O31" s="11"/>
    </row>
    <row r="32" spans="1:15" ht="15">
      <c r="A32" s="13" t="s">
        <v>27</v>
      </c>
      <c r="B32" s="14">
        <v>-19.72</v>
      </c>
      <c r="D32" s="15">
        <v>0</v>
      </c>
      <c r="E32" s="17"/>
      <c r="F32" s="18"/>
      <c r="G32" s="18"/>
      <c r="L32" s="11"/>
      <c r="M32" s="11"/>
      <c r="N32" s="12"/>
      <c r="O32" s="11"/>
    </row>
    <row r="33" spans="1:15" ht="15">
      <c r="A33" s="13" t="s">
        <v>28</v>
      </c>
      <c r="B33" s="14">
        <v>-12.04</v>
      </c>
      <c r="D33" s="15">
        <v>0</v>
      </c>
      <c r="E33" s="17"/>
      <c r="F33" s="18"/>
      <c r="G33" s="18"/>
      <c r="L33" s="11"/>
      <c r="M33" s="11"/>
      <c r="N33" s="12"/>
      <c r="O33" s="11"/>
    </row>
    <row r="34" spans="1:15" ht="15">
      <c r="A34" s="13" t="s">
        <v>29</v>
      </c>
      <c r="B34" s="14">
        <v>-14.99</v>
      </c>
      <c r="D34" s="15">
        <v>0</v>
      </c>
      <c r="E34" s="17"/>
      <c r="F34" s="18"/>
      <c r="G34" s="18"/>
      <c r="L34" s="11"/>
      <c r="M34" s="11"/>
      <c r="N34" s="12"/>
      <c r="O34" s="11"/>
    </row>
    <row r="35" spans="1:15" ht="15">
      <c r="A35" s="13" t="s">
        <v>30</v>
      </c>
      <c r="B35" s="14">
        <v>-17.63</v>
      </c>
      <c r="D35" s="15">
        <v>0</v>
      </c>
      <c r="E35" s="17"/>
      <c r="F35" s="18"/>
      <c r="G35" s="18"/>
      <c r="L35" s="11"/>
      <c r="M35" s="11"/>
      <c r="N35" s="12"/>
      <c r="O35" s="11"/>
    </row>
    <row r="36" spans="1:15" ht="15">
      <c r="A36" s="13" t="s">
        <v>31</v>
      </c>
      <c r="B36" s="14">
        <v>-18.039000000000001</v>
      </c>
      <c r="D36" s="15">
        <v>0</v>
      </c>
      <c r="E36" s="17"/>
      <c r="F36" s="18"/>
      <c r="G36" s="18"/>
      <c r="L36" s="11"/>
      <c r="M36" s="11"/>
      <c r="N36" s="12"/>
      <c r="O36" s="11"/>
    </row>
    <row r="37" spans="1:15" ht="15">
      <c r="A37" s="13" t="s">
        <v>32</v>
      </c>
      <c r="B37" s="14">
        <v>-27.23</v>
      </c>
      <c r="D37" s="15">
        <v>0</v>
      </c>
      <c r="E37" s="17"/>
      <c r="F37" s="18"/>
      <c r="G37" s="18"/>
      <c r="L37" s="11"/>
      <c r="M37" s="11"/>
      <c r="N37" s="12"/>
      <c r="O37" s="11"/>
    </row>
    <row r="38" spans="1:15" ht="15">
      <c r="A38" s="13" t="s">
        <v>33</v>
      </c>
      <c r="B38" s="14">
        <v>-2.907</v>
      </c>
      <c r="D38" s="15">
        <v>0</v>
      </c>
      <c r="E38" s="17"/>
      <c r="F38" s="18"/>
      <c r="G38" s="18"/>
      <c r="L38" s="11"/>
      <c r="M38" s="11"/>
      <c r="N38" s="12"/>
      <c r="O38" s="11"/>
    </row>
    <row r="39" spans="1:15" ht="15">
      <c r="A39" s="13" t="s">
        <v>34</v>
      </c>
      <c r="B39" s="14">
        <v>4.9850000000000003</v>
      </c>
      <c r="D39" s="15">
        <v>0</v>
      </c>
      <c r="E39" s="17"/>
      <c r="F39" s="18"/>
      <c r="G39" s="18"/>
      <c r="L39" s="11"/>
      <c r="M39" s="11"/>
      <c r="N39" s="12"/>
      <c r="O39" s="11"/>
    </row>
    <row r="40" spans="1:15" ht="15">
      <c r="A40" s="13" t="s">
        <v>35</v>
      </c>
      <c r="B40" s="14">
        <v>-1.9159999999999999</v>
      </c>
      <c r="D40" s="15">
        <v>0</v>
      </c>
      <c r="E40" s="17"/>
      <c r="F40" s="18"/>
      <c r="G40" s="18"/>
      <c r="L40" s="11"/>
      <c r="M40" s="11"/>
      <c r="N40" s="12"/>
      <c r="O40" s="11"/>
    </row>
    <row r="41" spans="1:15" ht="15">
      <c r="A41" s="13" t="s">
        <v>36</v>
      </c>
      <c r="B41" s="14">
        <v>-1.9</v>
      </c>
      <c r="D41" s="15">
        <v>0</v>
      </c>
      <c r="E41" s="17"/>
      <c r="F41" s="18"/>
      <c r="G41" s="18"/>
      <c r="L41" s="11"/>
      <c r="M41" s="11"/>
      <c r="N41" s="12"/>
      <c r="O41" s="11"/>
    </row>
    <row r="42" spans="1:15" ht="15">
      <c r="A42" s="13" t="s">
        <v>37</v>
      </c>
      <c r="B42" s="14">
        <v>4.7</v>
      </c>
      <c r="D42" s="15">
        <v>0</v>
      </c>
      <c r="E42" s="17"/>
      <c r="F42" s="18"/>
      <c r="G42" s="18"/>
      <c r="L42" s="11"/>
      <c r="M42" s="11"/>
      <c r="N42" s="12"/>
      <c r="O42" s="11"/>
    </row>
    <row r="43" spans="1:15" ht="15">
      <c r="A43" s="13" t="s">
        <v>38</v>
      </c>
      <c r="B43" s="14">
        <v>9.4</v>
      </c>
      <c r="D43" s="15">
        <v>0</v>
      </c>
      <c r="E43" s="17"/>
      <c r="F43" s="18"/>
      <c r="G43" s="18"/>
      <c r="L43" s="11"/>
      <c r="M43" s="11"/>
      <c r="N43" s="12"/>
      <c r="O43" s="11"/>
    </row>
    <row r="44" spans="1:15" ht="15">
      <c r="A44" s="13" t="s">
        <v>39</v>
      </c>
      <c r="B44" s="14">
        <v>2.4</v>
      </c>
      <c r="D44" s="15">
        <v>0</v>
      </c>
      <c r="E44" s="17"/>
      <c r="F44" s="18"/>
      <c r="G44" s="18"/>
      <c r="L44" s="11"/>
      <c r="M44" s="11"/>
      <c r="N44" s="12"/>
      <c r="O44" s="11"/>
    </row>
    <row r="45" spans="1:15" ht="15">
      <c r="A45" s="13" t="s">
        <v>40</v>
      </c>
      <c r="B45" s="14">
        <v>-7.2</v>
      </c>
      <c r="D45" s="15">
        <v>0</v>
      </c>
      <c r="E45" s="17"/>
      <c r="F45" s="18"/>
      <c r="G45" s="18"/>
      <c r="L45" s="11"/>
      <c r="M45" s="11"/>
      <c r="N45" s="12"/>
      <c r="O45" s="11"/>
    </row>
    <row r="46" spans="1:15" ht="15">
      <c r="A46" s="13" t="s">
        <v>41</v>
      </c>
      <c r="B46" s="14">
        <v>-7.5</v>
      </c>
      <c r="D46" s="15">
        <v>0</v>
      </c>
      <c r="E46" s="17"/>
      <c r="F46" s="18"/>
      <c r="G46" s="18"/>
      <c r="L46" s="11"/>
      <c r="M46" s="11"/>
      <c r="N46" s="12"/>
      <c r="O46" s="11"/>
    </row>
    <row r="47" spans="1:15" ht="15">
      <c r="A47" s="13" t="s">
        <v>42</v>
      </c>
      <c r="B47" s="14">
        <v>-5.7</v>
      </c>
      <c r="D47" s="15">
        <v>0</v>
      </c>
      <c r="E47" s="17"/>
      <c r="F47" s="18"/>
      <c r="G47" s="18"/>
      <c r="L47" s="11"/>
      <c r="M47" s="11"/>
      <c r="N47" s="12"/>
      <c r="O47" s="11"/>
    </row>
    <row r="48" spans="1:15" ht="15">
      <c r="A48" s="13" t="s">
        <v>43</v>
      </c>
      <c r="B48" s="14">
        <v>-2.2000000000000002</v>
      </c>
      <c r="D48" s="15">
        <v>0</v>
      </c>
      <c r="E48" s="17"/>
      <c r="F48" s="18"/>
      <c r="G48" s="18"/>
      <c r="L48" s="11"/>
      <c r="M48" s="11"/>
      <c r="N48" s="12"/>
      <c r="O48" s="11"/>
    </row>
    <row r="49" spans="1:15" ht="15">
      <c r="A49" s="13" t="s">
        <v>44</v>
      </c>
      <c r="B49" s="14">
        <v>-3.6</v>
      </c>
      <c r="D49" s="15">
        <v>0</v>
      </c>
      <c r="E49" s="17"/>
      <c r="F49" s="18"/>
      <c r="G49" s="18"/>
      <c r="L49" s="11"/>
      <c r="M49" s="11"/>
      <c r="N49" s="12"/>
      <c r="O49" s="11"/>
    </row>
    <row r="50" spans="1:15" ht="15">
      <c r="A50" s="13" t="s">
        <v>45</v>
      </c>
      <c r="B50" s="14">
        <v>5.2</v>
      </c>
      <c r="D50" s="15">
        <v>0</v>
      </c>
      <c r="E50" s="17"/>
      <c r="F50" s="18"/>
      <c r="G50" s="18"/>
      <c r="L50" s="11"/>
      <c r="M50" s="11"/>
      <c r="N50" s="12"/>
      <c r="O50" s="11"/>
    </row>
    <row r="51" spans="1:15" ht="15">
      <c r="A51" s="13" t="s">
        <v>46</v>
      </c>
      <c r="B51" s="14">
        <v>6.3</v>
      </c>
      <c r="D51" s="15">
        <v>0</v>
      </c>
      <c r="E51" s="17"/>
      <c r="F51" s="18"/>
      <c r="G51" s="18"/>
      <c r="L51" s="11"/>
      <c r="M51" s="11"/>
      <c r="N51" s="12"/>
      <c r="O51" s="11"/>
    </row>
    <row r="52" spans="1:15" ht="15" customHeight="1">
      <c r="A52" s="13" t="s">
        <v>47</v>
      </c>
      <c r="B52" s="14">
        <v>5.6</v>
      </c>
      <c r="D52" s="15">
        <v>0</v>
      </c>
      <c r="E52" s="17"/>
      <c r="F52" s="18"/>
      <c r="G52" s="18"/>
      <c r="L52" s="11"/>
      <c r="M52" s="11"/>
      <c r="N52" s="12"/>
      <c r="O52" s="11"/>
    </row>
    <row r="53" spans="1:15" ht="15" customHeight="1">
      <c r="A53" s="13" t="s">
        <v>48</v>
      </c>
      <c r="B53" s="14">
        <v>18.600000000000001</v>
      </c>
      <c r="D53" s="15">
        <v>0</v>
      </c>
      <c r="E53" s="17"/>
      <c r="F53" s="18"/>
      <c r="G53" s="18"/>
      <c r="L53" s="11"/>
      <c r="M53" s="11"/>
      <c r="N53" s="12"/>
      <c r="O53" s="11"/>
    </row>
    <row r="54" spans="1:15" ht="15" customHeight="1">
      <c r="A54" s="13" t="s">
        <v>49</v>
      </c>
      <c r="B54" s="14">
        <v>25.3</v>
      </c>
      <c r="D54" s="15">
        <v>0</v>
      </c>
      <c r="E54" s="17"/>
      <c r="F54" s="18"/>
      <c r="G54" s="18"/>
      <c r="L54" s="11"/>
      <c r="M54" s="11"/>
      <c r="N54" s="12"/>
      <c r="O54" s="11"/>
    </row>
    <row r="55" spans="1:15" ht="15" customHeight="1">
      <c r="A55" s="13" t="s">
        <v>50</v>
      </c>
      <c r="B55" s="14">
        <v>18.8</v>
      </c>
      <c r="D55" s="15">
        <v>0</v>
      </c>
      <c r="E55" s="17"/>
      <c r="F55" s="18"/>
      <c r="G55" s="18"/>
      <c r="L55" s="11"/>
      <c r="M55" s="11"/>
      <c r="N55" s="12"/>
      <c r="O55" s="11"/>
    </row>
    <row r="56" spans="1:15" ht="15" customHeight="1">
      <c r="A56" s="13" t="s">
        <v>51</v>
      </c>
      <c r="B56" s="14">
        <v>33</v>
      </c>
      <c r="D56" s="15">
        <v>0</v>
      </c>
      <c r="E56" s="17"/>
      <c r="F56" s="18"/>
      <c r="G56" s="18"/>
      <c r="L56" s="11"/>
      <c r="M56" s="11"/>
      <c r="N56" s="12"/>
      <c r="O56" s="11"/>
    </row>
    <row r="57" spans="1:15" ht="15" customHeight="1">
      <c r="A57" s="13" t="s">
        <v>52</v>
      </c>
      <c r="B57" s="14">
        <v>26.4</v>
      </c>
      <c r="D57" s="15">
        <v>0</v>
      </c>
      <c r="E57" s="17"/>
      <c r="F57" s="18"/>
      <c r="G57" s="18"/>
      <c r="L57" s="11"/>
      <c r="M57" s="11"/>
      <c r="N57" s="12"/>
      <c r="O57" s="11"/>
    </row>
    <row r="58" spans="1:15" ht="15" customHeight="1">
      <c r="A58" s="13" t="s">
        <v>53</v>
      </c>
      <c r="B58" s="14">
        <v>24.4</v>
      </c>
      <c r="D58" s="15">
        <v>0</v>
      </c>
      <c r="E58" s="17"/>
      <c r="F58" s="18"/>
      <c r="G58" s="18"/>
      <c r="L58" s="11"/>
      <c r="M58" s="11"/>
      <c r="N58" s="12"/>
      <c r="O58" s="11"/>
    </row>
    <row r="59" spans="1:15" ht="15" customHeight="1">
      <c r="A59" s="13" t="s">
        <v>54</v>
      </c>
      <c r="B59" s="14">
        <v>26.1</v>
      </c>
      <c r="D59" s="15">
        <v>0</v>
      </c>
      <c r="E59" s="17"/>
      <c r="F59" s="18"/>
      <c r="G59" s="18"/>
      <c r="L59" s="11"/>
      <c r="M59" s="11"/>
      <c r="N59" s="12"/>
      <c r="O59" s="11"/>
    </row>
    <row r="60" spans="1:15" ht="15" customHeight="1">
      <c r="A60" s="19" t="s">
        <v>55</v>
      </c>
      <c r="B60" s="14">
        <v>30.2</v>
      </c>
      <c r="D60" s="15">
        <v>0</v>
      </c>
      <c r="E60" s="17"/>
      <c r="F60" s="18"/>
      <c r="G60" s="18"/>
      <c r="L60" s="11"/>
      <c r="M60" s="11"/>
      <c r="N60" s="12"/>
      <c r="O60" s="11"/>
    </row>
    <row r="61" spans="1:15" ht="15" customHeight="1">
      <c r="A61" s="13" t="s">
        <v>56</v>
      </c>
      <c r="B61" s="14">
        <v>12.7</v>
      </c>
      <c r="D61" s="15">
        <v>0</v>
      </c>
      <c r="E61" s="4"/>
      <c r="L61" s="11"/>
      <c r="M61" s="11"/>
      <c r="N61" s="12"/>
      <c r="O61" s="11"/>
    </row>
    <row r="62" spans="1:15" ht="15" customHeight="1">
      <c r="A62" s="19" t="s">
        <v>57</v>
      </c>
      <c r="B62" s="14">
        <v>10</v>
      </c>
      <c r="D62" s="15">
        <v>0</v>
      </c>
      <c r="E62" s="4"/>
      <c r="L62" s="11"/>
      <c r="M62" s="11"/>
      <c r="N62" s="12"/>
      <c r="O62" s="11"/>
    </row>
    <row r="63" spans="1:15" s="20" customFormat="1" ht="15" customHeight="1">
      <c r="A63" s="13" t="s">
        <v>58</v>
      </c>
      <c r="B63" s="14">
        <v>17.600000000000001</v>
      </c>
      <c r="D63" s="15">
        <v>0</v>
      </c>
      <c r="L63" s="11"/>
      <c r="M63" s="11"/>
      <c r="N63" s="12"/>
      <c r="O63" s="11"/>
    </row>
    <row r="64" spans="1:15" ht="15" customHeight="1">
      <c r="A64" s="19" t="s">
        <v>59</v>
      </c>
      <c r="B64" s="14">
        <v>28</v>
      </c>
      <c r="D64" s="15">
        <v>0</v>
      </c>
      <c r="E64" s="4"/>
      <c r="L64" s="11"/>
      <c r="M64" s="11"/>
      <c r="N64" s="12"/>
      <c r="O64" s="11"/>
    </row>
    <row r="65" spans="1:16" ht="15" customHeight="1">
      <c r="A65" s="21" t="s">
        <v>60</v>
      </c>
      <c r="B65" s="22">
        <v>31.7</v>
      </c>
      <c r="D65" s="15">
        <v>0</v>
      </c>
      <c r="E65" s="17"/>
      <c r="F65" s="18"/>
      <c r="I65" s="18"/>
      <c r="L65" s="11"/>
      <c r="M65" s="11"/>
      <c r="N65" s="12"/>
      <c r="O65" s="11"/>
    </row>
    <row r="66" spans="1:16" ht="12" customHeight="1">
      <c r="M66" s="11"/>
      <c r="N66" s="11"/>
      <c r="O66" s="12"/>
      <c r="P66" s="11"/>
    </row>
    <row r="67" spans="1:16" ht="12" customHeight="1">
      <c r="A67" s="23" t="s">
        <v>108</v>
      </c>
      <c r="B67" s="12"/>
      <c r="C67" s="24"/>
      <c r="D67" s="12"/>
      <c r="E67" s="12"/>
      <c r="F67" s="25"/>
      <c r="M67" s="12"/>
      <c r="N67" s="24"/>
      <c r="O67" s="12"/>
      <c r="P67" s="12"/>
    </row>
    <row r="68" spans="1:16" ht="12" customHeight="1">
      <c r="A68" s="264" t="s">
        <v>113</v>
      </c>
      <c r="B68" s="264"/>
      <c r="C68" s="264"/>
      <c r="D68" s="264"/>
      <c r="E68" s="264"/>
      <c r="F68" s="264"/>
      <c r="G68" s="264"/>
      <c r="H68" s="264"/>
      <c r="M68" s="12"/>
      <c r="N68" s="24"/>
      <c r="O68" s="12"/>
      <c r="P68" s="12"/>
    </row>
    <row r="69" spans="1:16">
      <c r="A69" s="265" t="s">
        <v>114</v>
      </c>
      <c r="B69" s="265"/>
      <c r="C69" s="265"/>
      <c r="D69" s="265"/>
      <c r="E69" s="265"/>
      <c r="F69" s="265"/>
      <c r="G69" s="265"/>
      <c r="H69" s="265"/>
    </row>
    <row r="70" spans="1:16" ht="36" customHeight="1">
      <c r="A70" s="265" t="s">
        <v>115</v>
      </c>
      <c r="B70" s="265"/>
      <c r="C70" s="265"/>
      <c r="D70" s="265"/>
      <c r="E70" s="265"/>
      <c r="F70" s="265"/>
      <c r="G70" s="265"/>
      <c r="H70" s="265"/>
    </row>
    <row r="71" spans="1:16">
      <c r="A71" s="265"/>
      <c r="B71" s="265"/>
      <c r="C71" s="265"/>
      <c r="D71" s="265"/>
      <c r="E71" s="265"/>
      <c r="F71" s="265"/>
      <c r="G71" s="265"/>
      <c r="H71" s="265"/>
    </row>
    <row r="72" spans="1:16">
      <c r="A72" s="262" t="s">
        <v>106</v>
      </c>
      <c r="B72" s="262"/>
      <c r="C72" s="26"/>
      <c r="D72" s="26"/>
      <c r="E72" s="26"/>
      <c r="F72" s="26"/>
      <c r="G72" s="26"/>
      <c r="H72" s="26"/>
    </row>
    <row r="73" spans="1:16">
      <c r="A73" s="26"/>
      <c r="B73" s="26"/>
      <c r="C73" s="26"/>
      <c r="D73" s="26"/>
      <c r="E73" s="26"/>
    </row>
    <row r="74" spans="1:16">
      <c r="A74" s="26"/>
      <c r="B74" s="26"/>
      <c r="C74" s="26"/>
      <c r="D74" s="26"/>
      <c r="E74" s="26"/>
    </row>
    <row r="75" spans="1:16">
      <c r="A75" s="26"/>
      <c r="B75" s="26"/>
      <c r="C75" s="26"/>
      <c r="D75" s="26"/>
      <c r="E75" s="26"/>
    </row>
  </sheetData>
  <mergeCells count="9">
    <mergeCell ref="F1:G1"/>
    <mergeCell ref="A72:B72"/>
    <mergeCell ref="G2:I2"/>
    <mergeCell ref="A68:H68"/>
    <mergeCell ref="A69:H69"/>
    <mergeCell ref="A70:H70"/>
    <mergeCell ref="A71:H71"/>
    <mergeCell ref="A1:D1"/>
    <mergeCell ref="A2:D2"/>
  </mergeCells>
  <conditionalFormatting sqref="B5:B65">
    <cfRule type="expression" dxfId="5" priority="1">
      <formula>IF($B$5&gt;0, 1,0)</formula>
    </cfRule>
  </conditionalFormatting>
  <hyperlinks>
    <hyperlink ref="F1:G1" location="Contents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D1"/>
    </sheetView>
  </sheetViews>
  <sheetFormatPr defaultRowHeight="12.75"/>
  <cols>
    <col min="1" max="1" width="10.5703125" style="4" customWidth="1"/>
    <col min="2" max="3" width="15.28515625" style="4" customWidth="1"/>
    <col min="4" max="4" width="11.5703125" style="4" customWidth="1"/>
    <col min="5" max="5" width="11.7109375" style="7" customWidth="1"/>
    <col min="6" max="6" width="9.140625" style="4"/>
    <col min="7" max="7" width="9.85546875" style="4" customWidth="1"/>
    <col min="8" max="9" width="9.140625" style="4"/>
    <col min="10" max="10" width="10" style="4" customWidth="1"/>
    <col min="11" max="16384" width="9.140625" style="4"/>
  </cols>
  <sheetData>
    <row r="1" spans="1:12" ht="15.75">
      <c r="A1" s="266" t="s">
        <v>199</v>
      </c>
      <c r="B1" s="266"/>
      <c r="C1" s="266"/>
      <c r="D1" s="266"/>
      <c r="H1" s="261" t="s">
        <v>242</v>
      </c>
      <c r="I1" s="261"/>
    </row>
    <row r="2" spans="1:12" ht="15.75">
      <c r="A2" s="270" t="s">
        <v>204</v>
      </c>
      <c r="B2" s="270"/>
      <c r="C2" s="270"/>
      <c r="D2" s="270"/>
      <c r="E2" s="270"/>
      <c r="F2" s="270"/>
      <c r="G2" s="270"/>
      <c r="H2" s="270"/>
      <c r="J2" s="271"/>
      <c r="K2" s="271"/>
    </row>
    <row r="4" spans="1:12" ht="25.5">
      <c r="A4" s="28" t="s">
        <v>116</v>
      </c>
      <c r="B4" s="28" t="s">
        <v>117</v>
      </c>
      <c r="C4" s="28" t="s">
        <v>118</v>
      </c>
      <c r="D4" s="28" t="s">
        <v>119</v>
      </c>
      <c r="E4" s="28" t="s">
        <v>120</v>
      </c>
      <c r="F4" s="29"/>
      <c r="G4" s="29"/>
      <c r="H4" s="29"/>
      <c r="I4" s="29"/>
      <c r="J4" s="29" t="s">
        <v>121</v>
      </c>
      <c r="K4" s="29" t="s">
        <v>122</v>
      </c>
      <c r="L4" s="29"/>
    </row>
    <row r="5" spans="1:12">
      <c r="A5" s="30" t="s">
        <v>123</v>
      </c>
      <c r="B5" s="31">
        <v>47900</v>
      </c>
      <c r="C5" s="31">
        <v>53100</v>
      </c>
      <c r="D5" s="32">
        <v>12000</v>
      </c>
      <c r="E5" s="31">
        <v>16000</v>
      </c>
      <c r="F5" s="29"/>
      <c r="G5" s="29"/>
      <c r="H5" s="29"/>
      <c r="I5" s="29"/>
      <c r="J5" s="33">
        <f>SUM(B5,D5)</f>
        <v>59900</v>
      </c>
      <c r="K5" s="33">
        <f>E5+C5</f>
        <v>69100</v>
      </c>
      <c r="L5" s="29"/>
    </row>
    <row r="6" spans="1:12">
      <c r="A6" s="30" t="s">
        <v>124</v>
      </c>
      <c r="B6" s="31">
        <v>49500</v>
      </c>
      <c r="C6" s="31">
        <v>54100</v>
      </c>
      <c r="D6" s="32">
        <v>16000</v>
      </c>
      <c r="E6" s="31">
        <v>22000</v>
      </c>
      <c r="F6" s="29"/>
      <c r="G6" s="29"/>
      <c r="H6" s="29"/>
      <c r="I6" s="29"/>
      <c r="J6" s="33">
        <f t="shared" ref="J6:J25" si="0">SUM(B6,D6)</f>
        <v>65500</v>
      </c>
      <c r="K6" s="33">
        <f t="shared" ref="K6:K25" si="1">E6+C6</f>
        <v>76100</v>
      </c>
      <c r="L6" s="29"/>
    </row>
    <row r="7" spans="1:12">
      <c r="A7" s="30" t="s">
        <v>125</v>
      </c>
      <c r="B7" s="31">
        <v>54600</v>
      </c>
      <c r="C7" s="31">
        <v>53400</v>
      </c>
      <c r="D7" s="32">
        <v>17000</v>
      </c>
      <c r="E7" s="31">
        <v>26000</v>
      </c>
      <c r="F7" s="29"/>
      <c r="G7" s="29"/>
      <c r="H7" s="29"/>
      <c r="I7" s="29"/>
      <c r="J7" s="33">
        <f t="shared" si="0"/>
        <v>71600</v>
      </c>
      <c r="K7" s="33">
        <f t="shared" si="1"/>
        <v>79400</v>
      </c>
      <c r="L7" s="29"/>
    </row>
    <row r="8" spans="1:12">
      <c r="A8" s="30" t="s">
        <v>126</v>
      </c>
      <c r="B8" s="31">
        <v>50400</v>
      </c>
      <c r="C8" s="31">
        <v>53500</v>
      </c>
      <c r="D8" s="32">
        <v>21000</v>
      </c>
      <c r="E8" s="31">
        <v>20000</v>
      </c>
      <c r="F8" s="29"/>
      <c r="G8" s="29"/>
      <c r="H8" s="29"/>
      <c r="I8" s="29"/>
      <c r="J8" s="33">
        <f t="shared" si="0"/>
        <v>71400</v>
      </c>
      <c r="K8" s="33">
        <f t="shared" si="1"/>
        <v>73500</v>
      </c>
      <c r="L8" s="29"/>
    </row>
    <row r="9" spans="1:12">
      <c r="A9" s="30" t="s">
        <v>127</v>
      </c>
      <c r="B9" s="31">
        <v>48700</v>
      </c>
      <c r="C9" s="31">
        <v>55400</v>
      </c>
      <c r="D9" s="32">
        <v>27000</v>
      </c>
      <c r="E9" s="31">
        <v>15000</v>
      </c>
      <c r="F9" s="29"/>
      <c r="G9" s="29"/>
      <c r="H9" s="29"/>
      <c r="I9" s="29"/>
      <c r="J9" s="33">
        <f t="shared" si="0"/>
        <v>75700</v>
      </c>
      <c r="K9" s="33">
        <f t="shared" si="1"/>
        <v>70400</v>
      </c>
      <c r="L9" s="29"/>
    </row>
    <row r="10" spans="1:12">
      <c r="A10" s="30" t="s">
        <v>128</v>
      </c>
      <c r="B10" s="31">
        <v>54900</v>
      </c>
      <c r="C10" s="31">
        <v>51500</v>
      </c>
      <c r="D10" s="32">
        <v>30000</v>
      </c>
      <c r="E10" s="31">
        <v>22000</v>
      </c>
      <c r="F10" s="29"/>
      <c r="G10" s="29"/>
      <c r="H10" s="29"/>
      <c r="I10" s="29"/>
      <c r="J10" s="33">
        <f t="shared" si="0"/>
        <v>84900</v>
      </c>
      <c r="K10" s="33">
        <f t="shared" si="1"/>
        <v>73500</v>
      </c>
      <c r="L10" s="29"/>
    </row>
    <row r="11" spans="1:12">
      <c r="A11" s="30" t="s">
        <v>129</v>
      </c>
      <c r="B11" s="31">
        <v>54400</v>
      </c>
      <c r="C11" s="31">
        <v>49700</v>
      </c>
      <c r="D11" s="32">
        <v>27800</v>
      </c>
      <c r="E11" s="31">
        <v>26200</v>
      </c>
      <c r="F11" s="29"/>
      <c r="G11" s="29"/>
      <c r="H11" s="29"/>
      <c r="I11" s="29"/>
      <c r="J11" s="33">
        <f t="shared" si="0"/>
        <v>82200</v>
      </c>
      <c r="K11" s="33">
        <f t="shared" si="1"/>
        <v>75900</v>
      </c>
      <c r="L11" s="29"/>
    </row>
    <row r="12" spans="1:12">
      <c r="A12" s="30" t="s">
        <v>130</v>
      </c>
      <c r="B12" s="31">
        <v>54300</v>
      </c>
      <c r="C12" s="31">
        <v>47300</v>
      </c>
      <c r="D12" s="32">
        <v>25500</v>
      </c>
      <c r="E12" s="31">
        <v>26900</v>
      </c>
      <c r="F12" s="29"/>
      <c r="G12" s="29"/>
      <c r="H12" s="29"/>
      <c r="I12" s="29"/>
      <c r="J12" s="33">
        <f t="shared" si="0"/>
        <v>79800</v>
      </c>
      <c r="K12" s="33">
        <f t="shared" si="1"/>
        <v>74200</v>
      </c>
      <c r="L12" s="29"/>
    </row>
    <row r="13" spans="1:12">
      <c r="A13" s="30" t="s">
        <v>131</v>
      </c>
      <c r="B13" s="31">
        <v>61900</v>
      </c>
      <c r="C13" s="31">
        <v>46400</v>
      </c>
      <c r="D13" s="32">
        <v>28500</v>
      </c>
      <c r="E13" s="31">
        <v>25400</v>
      </c>
      <c r="F13" s="29"/>
      <c r="G13" s="29"/>
      <c r="H13" s="29"/>
      <c r="I13" s="29"/>
      <c r="J13" s="33">
        <f t="shared" si="0"/>
        <v>90400</v>
      </c>
      <c r="K13" s="33">
        <f t="shared" si="1"/>
        <v>71800</v>
      </c>
      <c r="L13" s="29"/>
    </row>
    <row r="14" spans="1:12">
      <c r="A14" s="30" t="s">
        <v>132</v>
      </c>
      <c r="B14" s="31">
        <v>57300</v>
      </c>
      <c r="C14" s="31">
        <v>44800</v>
      </c>
      <c r="D14" s="32">
        <v>41800</v>
      </c>
      <c r="E14" s="31">
        <v>29000</v>
      </c>
      <c r="F14" s="29"/>
      <c r="G14" s="29"/>
      <c r="H14" s="29"/>
      <c r="I14" s="29"/>
      <c r="J14" s="33">
        <f t="shared" si="0"/>
        <v>99100</v>
      </c>
      <c r="K14" s="33">
        <f t="shared" si="1"/>
        <v>73800</v>
      </c>
      <c r="L14" s="29"/>
    </row>
    <row r="15" spans="1:12">
      <c r="A15" s="30" t="s">
        <v>133</v>
      </c>
      <c r="B15" s="31">
        <v>53300</v>
      </c>
      <c r="C15" s="31">
        <v>44400</v>
      </c>
      <c r="D15" s="32">
        <v>41300</v>
      </c>
      <c r="E15" s="31">
        <v>31400</v>
      </c>
      <c r="F15" s="29"/>
      <c r="G15" s="29"/>
      <c r="H15" s="29"/>
      <c r="I15" s="29"/>
      <c r="J15" s="33">
        <f t="shared" si="0"/>
        <v>94600</v>
      </c>
      <c r="K15" s="33">
        <f t="shared" si="1"/>
        <v>75800</v>
      </c>
      <c r="L15" s="29"/>
    </row>
    <row r="16" spans="1:12">
      <c r="A16" s="30" t="s">
        <v>134</v>
      </c>
      <c r="B16" s="31">
        <v>51500</v>
      </c>
      <c r="C16" s="31">
        <v>42700</v>
      </c>
      <c r="D16" s="32">
        <v>45100</v>
      </c>
      <c r="E16" s="31">
        <v>20900</v>
      </c>
      <c r="F16" s="29"/>
      <c r="G16" s="29"/>
      <c r="H16" s="29"/>
      <c r="I16" s="29"/>
      <c r="J16" s="33">
        <f t="shared" si="0"/>
        <v>96600</v>
      </c>
      <c r="K16" s="33">
        <f t="shared" si="1"/>
        <v>63600</v>
      </c>
      <c r="L16" s="29"/>
    </row>
    <row r="17" spans="1:12">
      <c r="A17" s="30" t="s">
        <v>135</v>
      </c>
      <c r="B17" s="31">
        <v>53300</v>
      </c>
      <c r="C17" s="31">
        <v>41800</v>
      </c>
      <c r="D17" s="32">
        <v>45200</v>
      </c>
      <c r="E17" s="31">
        <v>30300</v>
      </c>
      <c r="F17" s="29"/>
      <c r="G17" s="29"/>
      <c r="H17" s="29"/>
      <c r="I17" s="29"/>
      <c r="J17" s="33">
        <f t="shared" si="0"/>
        <v>98500</v>
      </c>
      <c r="K17" s="33">
        <f t="shared" si="1"/>
        <v>72100</v>
      </c>
      <c r="L17" s="29"/>
    </row>
    <row r="18" spans="1:12">
      <c r="A18" s="30" t="s">
        <v>136</v>
      </c>
      <c r="B18" s="31">
        <v>45400</v>
      </c>
      <c r="C18" s="31">
        <v>41300</v>
      </c>
      <c r="D18" s="32">
        <v>45100</v>
      </c>
      <c r="E18" s="31">
        <v>24800</v>
      </c>
      <c r="F18" s="29"/>
      <c r="G18" s="29"/>
      <c r="H18" s="29"/>
      <c r="I18" s="29"/>
      <c r="J18" s="33">
        <f t="shared" si="0"/>
        <v>90500</v>
      </c>
      <c r="K18" s="33">
        <f t="shared" si="1"/>
        <v>66100</v>
      </c>
      <c r="L18" s="29"/>
    </row>
    <row r="19" spans="1:12">
      <c r="A19" s="30" t="s">
        <v>137</v>
      </c>
      <c r="B19" s="31">
        <v>45000</v>
      </c>
      <c r="C19" s="31">
        <v>41700</v>
      </c>
      <c r="D19" s="32">
        <v>47400</v>
      </c>
      <c r="E19" s="31">
        <v>24600</v>
      </c>
      <c r="F19" s="29"/>
      <c r="G19" s="29"/>
      <c r="H19" s="29"/>
      <c r="I19" s="29"/>
      <c r="J19" s="33">
        <f t="shared" si="0"/>
        <v>92400</v>
      </c>
      <c r="K19" s="33">
        <f t="shared" si="1"/>
        <v>66300</v>
      </c>
      <c r="L19" s="29"/>
    </row>
    <row r="20" spans="1:12">
      <c r="A20" s="30" t="s">
        <v>138</v>
      </c>
      <c r="B20" s="31">
        <v>43700</v>
      </c>
      <c r="C20" s="31">
        <v>40800</v>
      </c>
      <c r="D20" s="32">
        <v>44200</v>
      </c>
      <c r="E20" s="31">
        <v>16900</v>
      </c>
      <c r="F20" s="29"/>
      <c r="G20" s="29"/>
      <c r="H20" s="29"/>
      <c r="I20" s="29"/>
      <c r="J20" s="33">
        <f t="shared" si="0"/>
        <v>87900</v>
      </c>
      <c r="K20" s="33">
        <f t="shared" si="1"/>
        <v>57700</v>
      </c>
      <c r="L20" s="29"/>
    </row>
    <row r="21" spans="1:12">
      <c r="A21" s="30" t="s">
        <v>139</v>
      </c>
      <c r="B21" s="31">
        <v>45100</v>
      </c>
      <c r="C21" s="31">
        <v>42100</v>
      </c>
      <c r="D21" s="32">
        <v>35900</v>
      </c>
      <c r="E21" s="31">
        <v>26200</v>
      </c>
      <c r="F21" s="29"/>
      <c r="G21" s="29"/>
      <c r="H21" s="29"/>
      <c r="I21" s="29"/>
      <c r="J21" s="33">
        <f t="shared" si="0"/>
        <v>81000</v>
      </c>
      <c r="K21" s="33">
        <f t="shared" si="1"/>
        <v>68300</v>
      </c>
      <c r="L21" s="29"/>
    </row>
    <row r="22" spans="1:12">
      <c r="A22" s="30" t="s">
        <v>140</v>
      </c>
      <c r="B22" s="31">
        <v>47700</v>
      </c>
      <c r="C22" s="31">
        <v>39800</v>
      </c>
      <c r="D22" s="32">
        <v>28200</v>
      </c>
      <c r="E22" s="31">
        <v>26100</v>
      </c>
      <c r="F22" s="29"/>
      <c r="G22" s="29"/>
      <c r="H22" s="29"/>
      <c r="I22" s="29"/>
      <c r="J22" s="33">
        <f t="shared" si="0"/>
        <v>75900</v>
      </c>
      <c r="K22" s="33">
        <f t="shared" si="1"/>
        <v>65900</v>
      </c>
      <c r="L22" s="29"/>
    </row>
    <row r="23" spans="1:12">
      <c r="A23" s="30" t="s">
        <v>141</v>
      </c>
      <c r="B23" s="31">
        <v>49200</v>
      </c>
      <c r="C23" s="31">
        <v>39700</v>
      </c>
      <c r="D23" s="32">
        <v>33200</v>
      </c>
      <c r="E23" s="31">
        <v>25200</v>
      </c>
      <c r="F23" s="29"/>
      <c r="G23" s="29"/>
      <c r="H23" s="29"/>
      <c r="I23" s="29"/>
      <c r="J23" s="33">
        <f t="shared" si="0"/>
        <v>82400</v>
      </c>
      <c r="K23" s="33">
        <f t="shared" si="1"/>
        <v>64900</v>
      </c>
      <c r="L23" s="29"/>
    </row>
    <row r="24" spans="1:12">
      <c r="A24" s="30" t="s">
        <v>142</v>
      </c>
      <c r="B24" s="31">
        <v>47200</v>
      </c>
      <c r="C24" s="31">
        <v>38800</v>
      </c>
      <c r="D24" s="32">
        <v>37800</v>
      </c>
      <c r="E24" s="31">
        <v>18200</v>
      </c>
      <c r="F24" s="29"/>
      <c r="G24" s="29"/>
      <c r="H24" s="29"/>
      <c r="I24" s="29"/>
      <c r="J24" s="33">
        <f t="shared" si="0"/>
        <v>85000</v>
      </c>
      <c r="K24" s="33">
        <f t="shared" si="1"/>
        <v>57000</v>
      </c>
      <c r="L24" s="29"/>
    </row>
    <row r="25" spans="1:12">
      <c r="A25" s="34" t="s">
        <v>143</v>
      </c>
      <c r="B25" s="35">
        <v>46300</v>
      </c>
      <c r="C25" s="36">
        <v>37500</v>
      </c>
      <c r="D25" s="37">
        <v>40400</v>
      </c>
      <c r="E25" s="35">
        <v>17500</v>
      </c>
      <c r="F25" s="29"/>
      <c r="G25" s="29"/>
      <c r="H25" s="29"/>
      <c r="I25" s="29"/>
      <c r="J25" s="33">
        <f t="shared" si="0"/>
        <v>86700</v>
      </c>
      <c r="K25" s="33">
        <f t="shared" si="1"/>
        <v>55000</v>
      </c>
      <c r="L25" s="29"/>
    </row>
    <row r="26" spans="1:12">
      <c r="B26" s="38"/>
      <c r="C26" s="38"/>
      <c r="F26" s="29"/>
      <c r="G26" s="29"/>
      <c r="H26" s="29"/>
      <c r="I26" s="29"/>
      <c r="J26" s="29"/>
      <c r="K26" s="29"/>
      <c r="L26" s="29"/>
    </row>
    <row r="27" spans="1:12">
      <c r="A27" s="39" t="s">
        <v>108</v>
      </c>
      <c r="B27" s="40"/>
      <c r="C27" s="40"/>
      <c r="D27" s="40"/>
      <c r="E27" s="41"/>
    </row>
    <row r="28" spans="1:12">
      <c r="A28" s="272" t="s">
        <v>144</v>
      </c>
      <c r="B28" s="272"/>
      <c r="C28" s="272"/>
      <c r="D28" s="272"/>
      <c r="E28" s="272"/>
    </row>
    <row r="29" spans="1:12">
      <c r="A29" s="272"/>
      <c r="B29" s="272"/>
      <c r="C29" s="272"/>
      <c r="D29" s="272"/>
      <c r="E29" s="272"/>
    </row>
    <row r="30" spans="1:12">
      <c r="A30" s="273" t="s">
        <v>114</v>
      </c>
      <c r="B30" s="273"/>
      <c r="C30" s="273"/>
      <c r="D30" s="273"/>
      <c r="E30" s="273"/>
    </row>
    <row r="31" spans="1:12">
      <c r="A31" s="274" t="s">
        <v>208</v>
      </c>
      <c r="B31" s="274"/>
      <c r="C31" s="274"/>
      <c r="D31" s="274"/>
      <c r="E31" s="275"/>
    </row>
    <row r="32" spans="1:12">
      <c r="A32" s="38"/>
      <c r="B32" s="38"/>
      <c r="C32" s="38"/>
    </row>
    <row r="33" spans="1:5">
      <c r="A33" s="268" t="s">
        <v>106</v>
      </c>
      <c r="B33" s="269"/>
      <c r="C33" s="38"/>
    </row>
    <row r="34" spans="1:5">
      <c r="A34" s="38"/>
      <c r="B34" s="38"/>
      <c r="C34" s="38"/>
      <c r="E34" s="4"/>
    </row>
  </sheetData>
  <mergeCells count="8">
    <mergeCell ref="H1:I1"/>
    <mergeCell ref="A33:B33"/>
    <mergeCell ref="A2:H2"/>
    <mergeCell ref="J2:K2"/>
    <mergeCell ref="A28:E29"/>
    <mergeCell ref="A30:E30"/>
    <mergeCell ref="A31:E31"/>
    <mergeCell ref="A1:D1"/>
  </mergeCells>
  <hyperlinks>
    <hyperlink ref="H1:I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D1"/>
    </sheetView>
  </sheetViews>
  <sheetFormatPr defaultRowHeight="12.75"/>
  <cols>
    <col min="1" max="8" width="15.7109375" style="42" customWidth="1"/>
    <col min="9" max="16384" width="9.140625" style="42"/>
  </cols>
  <sheetData>
    <row r="1" spans="1:10" ht="15.75">
      <c r="A1" s="266" t="s">
        <v>199</v>
      </c>
      <c r="B1" s="266"/>
      <c r="C1" s="266"/>
      <c r="D1" s="266"/>
      <c r="F1" s="261" t="s">
        <v>242</v>
      </c>
      <c r="G1" s="261"/>
      <c r="I1" s="276"/>
      <c r="J1" s="276"/>
    </row>
    <row r="2" spans="1:10" ht="15.75" customHeight="1">
      <c r="A2" s="270" t="s">
        <v>241</v>
      </c>
      <c r="B2" s="270"/>
      <c r="C2" s="270"/>
      <c r="D2" s="270"/>
      <c r="E2" s="270"/>
      <c r="F2" s="270"/>
      <c r="G2" s="270"/>
      <c r="H2" s="232"/>
    </row>
    <row r="3" spans="1:10">
      <c r="A3" s="4"/>
      <c r="B3" s="4"/>
      <c r="C3" s="4"/>
      <c r="D3" s="4"/>
      <c r="E3" s="7"/>
      <c r="F3" s="4"/>
      <c r="G3" s="4"/>
      <c r="H3" s="4"/>
    </row>
    <row r="4" spans="1:10" ht="58.5" customHeight="1">
      <c r="A4" s="43" t="s">
        <v>116</v>
      </c>
      <c r="B4" s="44" t="s">
        <v>117</v>
      </c>
      <c r="C4" s="44" t="s">
        <v>118</v>
      </c>
      <c r="D4" s="44" t="s">
        <v>119</v>
      </c>
      <c r="E4" s="45" t="s">
        <v>120</v>
      </c>
      <c r="F4" s="46" t="s">
        <v>145</v>
      </c>
      <c r="G4" s="228" t="s">
        <v>206</v>
      </c>
      <c r="H4" s="44" t="s">
        <v>205</v>
      </c>
      <c r="I4" s="27"/>
      <c r="J4" s="27"/>
    </row>
    <row r="5" spans="1:10" ht="15" customHeight="1">
      <c r="A5" s="47" t="s">
        <v>146</v>
      </c>
      <c r="B5" s="116">
        <v>50700</v>
      </c>
      <c r="C5" s="116">
        <v>51000</v>
      </c>
      <c r="D5" s="117">
        <v>17000</v>
      </c>
      <c r="E5" s="116">
        <v>20000</v>
      </c>
      <c r="F5" s="118">
        <f>(B5+D5)-(C5+E5)</f>
        <v>-3300</v>
      </c>
      <c r="G5" s="118">
        <f>B5-C5</f>
        <v>-300</v>
      </c>
      <c r="H5" s="116">
        <f>D5-E5</f>
        <v>-3000</v>
      </c>
      <c r="I5" s="27"/>
      <c r="J5" s="27"/>
    </row>
    <row r="6" spans="1:10" ht="15" customHeight="1">
      <c r="A6" s="48" t="s">
        <v>123</v>
      </c>
      <c r="B6" s="49">
        <v>47900</v>
      </c>
      <c r="C6" s="49">
        <v>53100</v>
      </c>
      <c r="D6" s="50">
        <v>12000</v>
      </c>
      <c r="E6" s="49">
        <v>16000</v>
      </c>
      <c r="F6" s="51">
        <f t="shared" ref="F6:F26" si="0">(B6+D6)-(C6+E6)</f>
        <v>-9200</v>
      </c>
      <c r="G6" s="51">
        <f t="shared" ref="G6:G26" si="1">B6-C6</f>
        <v>-5200</v>
      </c>
      <c r="H6" s="49">
        <f t="shared" ref="H6:H26" si="2">D6-E6</f>
        <v>-4000</v>
      </c>
      <c r="I6" s="27"/>
      <c r="J6" s="27"/>
    </row>
    <row r="7" spans="1:10" ht="15" customHeight="1">
      <c r="A7" s="48" t="s">
        <v>124</v>
      </c>
      <c r="B7" s="49">
        <v>49500</v>
      </c>
      <c r="C7" s="49">
        <v>54100</v>
      </c>
      <c r="D7" s="50">
        <v>16000</v>
      </c>
      <c r="E7" s="49">
        <v>22000</v>
      </c>
      <c r="F7" s="51">
        <f t="shared" si="0"/>
        <v>-10600</v>
      </c>
      <c r="G7" s="51">
        <f t="shared" si="1"/>
        <v>-4600</v>
      </c>
      <c r="H7" s="49">
        <f t="shared" si="2"/>
        <v>-6000</v>
      </c>
      <c r="I7" s="27"/>
      <c r="J7" s="27"/>
    </row>
    <row r="8" spans="1:10" ht="15" customHeight="1">
      <c r="A8" s="48" t="s">
        <v>125</v>
      </c>
      <c r="B8" s="49">
        <v>54600</v>
      </c>
      <c r="C8" s="49">
        <v>53400</v>
      </c>
      <c r="D8" s="50">
        <v>17000</v>
      </c>
      <c r="E8" s="49">
        <v>26000</v>
      </c>
      <c r="F8" s="51">
        <f t="shared" si="0"/>
        <v>-7800</v>
      </c>
      <c r="G8" s="51">
        <f t="shared" si="1"/>
        <v>1200</v>
      </c>
      <c r="H8" s="49">
        <f t="shared" si="2"/>
        <v>-9000</v>
      </c>
      <c r="I8" s="27"/>
      <c r="J8" s="27"/>
    </row>
    <row r="9" spans="1:10" ht="15" customHeight="1">
      <c r="A9" s="48" t="s">
        <v>126</v>
      </c>
      <c r="B9" s="49">
        <v>50400</v>
      </c>
      <c r="C9" s="49">
        <v>53500</v>
      </c>
      <c r="D9" s="50">
        <v>21000</v>
      </c>
      <c r="E9" s="49">
        <v>20000</v>
      </c>
      <c r="F9" s="51">
        <f t="shared" si="0"/>
        <v>-2100</v>
      </c>
      <c r="G9" s="51">
        <f t="shared" si="1"/>
        <v>-3100</v>
      </c>
      <c r="H9" s="49">
        <f t="shared" si="2"/>
        <v>1000</v>
      </c>
      <c r="I9" s="27"/>
      <c r="J9" s="27"/>
    </row>
    <row r="10" spans="1:10" ht="15" customHeight="1">
      <c r="A10" s="48" t="s">
        <v>127</v>
      </c>
      <c r="B10" s="49">
        <v>48700</v>
      </c>
      <c r="C10" s="49">
        <v>55400</v>
      </c>
      <c r="D10" s="50">
        <v>27000</v>
      </c>
      <c r="E10" s="49">
        <v>15000</v>
      </c>
      <c r="F10" s="51">
        <f t="shared" si="0"/>
        <v>5300</v>
      </c>
      <c r="G10" s="51">
        <f t="shared" si="1"/>
        <v>-6700</v>
      </c>
      <c r="H10" s="49">
        <f t="shared" si="2"/>
        <v>12000</v>
      </c>
      <c r="I10" s="27"/>
      <c r="J10" s="27"/>
    </row>
    <row r="11" spans="1:10" ht="15" customHeight="1">
      <c r="A11" s="48" t="s">
        <v>128</v>
      </c>
      <c r="B11" s="49">
        <v>54900</v>
      </c>
      <c r="C11" s="49">
        <v>51500</v>
      </c>
      <c r="D11" s="50">
        <v>30000</v>
      </c>
      <c r="E11" s="49">
        <v>22000</v>
      </c>
      <c r="F11" s="51">
        <f t="shared" si="0"/>
        <v>11400</v>
      </c>
      <c r="G11" s="51">
        <f t="shared" si="1"/>
        <v>3400</v>
      </c>
      <c r="H11" s="49">
        <f t="shared" si="2"/>
        <v>8000</v>
      </c>
      <c r="I11" s="27"/>
      <c r="J11" s="27"/>
    </row>
    <row r="12" spans="1:10" ht="15" customHeight="1">
      <c r="A12" s="48" t="s">
        <v>129</v>
      </c>
      <c r="B12" s="49">
        <v>54400</v>
      </c>
      <c r="C12" s="49">
        <v>49700</v>
      </c>
      <c r="D12" s="50">
        <v>27800</v>
      </c>
      <c r="E12" s="49">
        <v>26200</v>
      </c>
      <c r="F12" s="51">
        <f t="shared" si="0"/>
        <v>6300</v>
      </c>
      <c r="G12" s="51">
        <f t="shared" si="1"/>
        <v>4700</v>
      </c>
      <c r="H12" s="49">
        <f t="shared" si="2"/>
        <v>1600</v>
      </c>
      <c r="I12" s="27"/>
      <c r="J12" s="27"/>
    </row>
    <row r="13" spans="1:10" ht="15" customHeight="1">
      <c r="A13" s="48" t="s">
        <v>130</v>
      </c>
      <c r="B13" s="49">
        <v>54300</v>
      </c>
      <c r="C13" s="49">
        <v>47300</v>
      </c>
      <c r="D13" s="50">
        <v>25500</v>
      </c>
      <c r="E13" s="49">
        <v>26900</v>
      </c>
      <c r="F13" s="51">
        <f t="shared" si="0"/>
        <v>5600</v>
      </c>
      <c r="G13" s="51">
        <f t="shared" si="1"/>
        <v>7000</v>
      </c>
      <c r="H13" s="49">
        <f t="shared" si="2"/>
        <v>-1400</v>
      </c>
      <c r="I13" s="27"/>
      <c r="J13" s="27"/>
    </row>
    <row r="14" spans="1:10" ht="15" customHeight="1">
      <c r="A14" s="48" t="s">
        <v>131</v>
      </c>
      <c r="B14" s="49">
        <v>61900</v>
      </c>
      <c r="C14" s="49">
        <v>46400</v>
      </c>
      <c r="D14" s="50">
        <v>28500</v>
      </c>
      <c r="E14" s="49">
        <v>25400</v>
      </c>
      <c r="F14" s="51">
        <f t="shared" si="0"/>
        <v>18600</v>
      </c>
      <c r="G14" s="51">
        <f t="shared" si="1"/>
        <v>15500</v>
      </c>
      <c r="H14" s="49">
        <f t="shared" si="2"/>
        <v>3100</v>
      </c>
      <c r="I14" s="27"/>
      <c r="J14" s="27"/>
    </row>
    <row r="15" spans="1:10" ht="15" customHeight="1">
      <c r="A15" s="48" t="s">
        <v>132</v>
      </c>
      <c r="B15" s="49">
        <v>57300</v>
      </c>
      <c r="C15" s="49">
        <v>44800</v>
      </c>
      <c r="D15" s="50">
        <v>41800</v>
      </c>
      <c r="E15" s="49">
        <v>29000</v>
      </c>
      <c r="F15" s="51">
        <f t="shared" si="0"/>
        <v>25300</v>
      </c>
      <c r="G15" s="51">
        <f t="shared" si="1"/>
        <v>12500</v>
      </c>
      <c r="H15" s="49">
        <f t="shared" si="2"/>
        <v>12800</v>
      </c>
      <c r="I15" s="27"/>
      <c r="J15" s="27"/>
    </row>
    <row r="16" spans="1:10" ht="15" customHeight="1">
      <c r="A16" s="48" t="s">
        <v>133</v>
      </c>
      <c r="B16" s="49">
        <v>53300</v>
      </c>
      <c r="C16" s="49">
        <v>44400</v>
      </c>
      <c r="D16" s="50">
        <v>41300</v>
      </c>
      <c r="E16" s="49">
        <v>31400</v>
      </c>
      <c r="F16" s="51">
        <f t="shared" si="0"/>
        <v>18800</v>
      </c>
      <c r="G16" s="51">
        <f t="shared" si="1"/>
        <v>8900</v>
      </c>
      <c r="H16" s="49">
        <f t="shared" si="2"/>
        <v>9900</v>
      </c>
      <c r="I16" s="27"/>
      <c r="J16" s="27"/>
    </row>
    <row r="17" spans="1:10" ht="15" customHeight="1">
      <c r="A17" s="48" t="s">
        <v>134</v>
      </c>
      <c r="B17" s="49">
        <v>51500</v>
      </c>
      <c r="C17" s="49">
        <v>42700</v>
      </c>
      <c r="D17" s="50">
        <v>45100</v>
      </c>
      <c r="E17" s="49">
        <v>20900</v>
      </c>
      <c r="F17" s="51">
        <f t="shared" si="0"/>
        <v>33000</v>
      </c>
      <c r="G17" s="51">
        <f t="shared" si="1"/>
        <v>8800</v>
      </c>
      <c r="H17" s="49">
        <f t="shared" si="2"/>
        <v>24200</v>
      </c>
      <c r="I17" s="27"/>
      <c r="J17" s="27"/>
    </row>
    <row r="18" spans="1:10" ht="15" customHeight="1">
      <c r="A18" s="48" t="s">
        <v>135</v>
      </c>
      <c r="B18" s="49">
        <v>53300</v>
      </c>
      <c r="C18" s="49">
        <v>41800</v>
      </c>
      <c r="D18" s="50">
        <v>45200</v>
      </c>
      <c r="E18" s="49">
        <v>30300</v>
      </c>
      <c r="F18" s="51">
        <f t="shared" si="0"/>
        <v>26400</v>
      </c>
      <c r="G18" s="51">
        <f t="shared" si="1"/>
        <v>11500</v>
      </c>
      <c r="H18" s="49">
        <f t="shared" si="2"/>
        <v>14900</v>
      </c>
      <c r="I18" s="27"/>
      <c r="J18" s="27"/>
    </row>
    <row r="19" spans="1:10" ht="15" customHeight="1">
      <c r="A19" s="48" t="s">
        <v>136</v>
      </c>
      <c r="B19" s="49">
        <v>45400</v>
      </c>
      <c r="C19" s="49">
        <v>41300</v>
      </c>
      <c r="D19" s="50">
        <v>45100</v>
      </c>
      <c r="E19" s="49">
        <v>24800</v>
      </c>
      <c r="F19" s="51">
        <f t="shared" si="0"/>
        <v>24400</v>
      </c>
      <c r="G19" s="51">
        <f t="shared" si="1"/>
        <v>4100</v>
      </c>
      <c r="H19" s="49">
        <f t="shared" si="2"/>
        <v>20300</v>
      </c>
      <c r="I19" s="27"/>
      <c r="J19" s="27"/>
    </row>
    <row r="20" spans="1:10" ht="15" customHeight="1">
      <c r="A20" s="48" t="s">
        <v>137</v>
      </c>
      <c r="B20" s="49">
        <v>45000</v>
      </c>
      <c r="C20" s="49">
        <v>41700</v>
      </c>
      <c r="D20" s="50">
        <v>47400</v>
      </c>
      <c r="E20" s="49">
        <v>24600</v>
      </c>
      <c r="F20" s="51">
        <f t="shared" si="0"/>
        <v>26100</v>
      </c>
      <c r="G20" s="51">
        <f t="shared" si="1"/>
        <v>3300</v>
      </c>
      <c r="H20" s="49">
        <f t="shared" si="2"/>
        <v>22800</v>
      </c>
      <c r="I20" s="27"/>
      <c r="J20" s="27"/>
    </row>
    <row r="21" spans="1:10" ht="15" customHeight="1">
      <c r="A21" s="48" t="s">
        <v>138</v>
      </c>
      <c r="B21" s="49">
        <v>43700</v>
      </c>
      <c r="C21" s="49">
        <v>40800</v>
      </c>
      <c r="D21" s="50">
        <v>44200</v>
      </c>
      <c r="E21" s="49">
        <v>16900</v>
      </c>
      <c r="F21" s="51">
        <f t="shared" si="0"/>
        <v>30200</v>
      </c>
      <c r="G21" s="51">
        <f t="shared" si="1"/>
        <v>2900</v>
      </c>
      <c r="H21" s="49">
        <f t="shared" si="2"/>
        <v>27300</v>
      </c>
      <c r="I21" s="27"/>
      <c r="J21" s="27"/>
    </row>
    <row r="22" spans="1:10" ht="15" customHeight="1">
      <c r="A22" s="48" t="s">
        <v>139</v>
      </c>
      <c r="B22" s="49">
        <v>45100</v>
      </c>
      <c r="C22" s="49">
        <v>42100</v>
      </c>
      <c r="D22" s="50">
        <v>35900</v>
      </c>
      <c r="E22" s="49">
        <v>26200</v>
      </c>
      <c r="F22" s="51">
        <f t="shared" si="0"/>
        <v>12700</v>
      </c>
      <c r="G22" s="51">
        <f t="shared" si="1"/>
        <v>3000</v>
      </c>
      <c r="H22" s="49">
        <f t="shared" si="2"/>
        <v>9700</v>
      </c>
      <c r="I22" s="27"/>
      <c r="J22" s="27"/>
    </row>
    <row r="23" spans="1:10" ht="15" customHeight="1">
      <c r="A23" s="48" t="s">
        <v>140</v>
      </c>
      <c r="B23" s="49">
        <v>47700</v>
      </c>
      <c r="C23" s="49">
        <v>39800</v>
      </c>
      <c r="D23" s="50">
        <v>28200</v>
      </c>
      <c r="E23" s="49">
        <v>26100</v>
      </c>
      <c r="F23" s="51">
        <f t="shared" si="0"/>
        <v>10000</v>
      </c>
      <c r="G23" s="51">
        <f t="shared" si="1"/>
        <v>7900</v>
      </c>
      <c r="H23" s="49">
        <f t="shared" si="2"/>
        <v>2100</v>
      </c>
      <c r="I23" s="27"/>
      <c r="J23" s="27"/>
    </row>
    <row r="24" spans="1:10" ht="15" customHeight="1">
      <c r="A24" s="48" t="s">
        <v>141</v>
      </c>
      <c r="B24" s="49">
        <v>49200</v>
      </c>
      <c r="C24" s="49">
        <v>39700</v>
      </c>
      <c r="D24" s="50">
        <v>33200</v>
      </c>
      <c r="E24" s="49">
        <v>25200</v>
      </c>
      <c r="F24" s="51">
        <f t="shared" si="0"/>
        <v>17500</v>
      </c>
      <c r="G24" s="51">
        <f t="shared" si="1"/>
        <v>9500</v>
      </c>
      <c r="H24" s="49">
        <f t="shared" si="2"/>
        <v>8000</v>
      </c>
      <c r="I24" s="27"/>
      <c r="J24" s="27"/>
    </row>
    <row r="25" spans="1:10" ht="15" customHeight="1">
      <c r="A25" s="48" t="s">
        <v>142</v>
      </c>
      <c r="B25" s="49">
        <v>47200</v>
      </c>
      <c r="C25" s="49">
        <v>38800</v>
      </c>
      <c r="D25" s="50">
        <v>37800</v>
      </c>
      <c r="E25" s="49">
        <v>18200</v>
      </c>
      <c r="F25" s="51">
        <f t="shared" si="0"/>
        <v>28000</v>
      </c>
      <c r="G25" s="51">
        <f t="shared" si="1"/>
        <v>8400</v>
      </c>
      <c r="H25" s="49">
        <f t="shared" si="2"/>
        <v>19600</v>
      </c>
      <c r="I25" s="27"/>
      <c r="J25" s="27"/>
    </row>
    <row r="26" spans="1:10" ht="15" customHeight="1">
      <c r="A26" s="52" t="s">
        <v>143</v>
      </c>
      <c r="B26" s="53">
        <v>46305</v>
      </c>
      <c r="C26" s="53">
        <v>37512</v>
      </c>
      <c r="D26" s="53">
        <v>40400</v>
      </c>
      <c r="E26" s="53">
        <v>17500</v>
      </c>
      <c r="F26" s="54">
        <f t="shared" si="0"/>
        <v>31693</v>
      </c>
      <c r="G26" s="54">
        <f t="shared" si="1"/>
        <v>8793</v>
      </c>
      <c r="H26" s="55">
        <f t="shared" si="2"/>
        <v>22900</v>
      </c>
      <c r="I26" s="27"/>
      <c r="J26" s="27"/>
    </row>
    <row r="27" spans="1:10">
      <c r="H27" s="12"/>
    </row>
    <row r="28" spans="1:10">
      <c r="A28" s="56" t="s">
        <v>107</v>
      </c>
      <c r="B28" s="38"/>
      <c r="C28" s="38"/>
      <c r="D28" s="4"/>
      <c r="E28" s="7"/>
      <c r="F28" s="4"/>
      <c r="G28" s="4"/>
      <c r="H28" s="12"/>
    </row>
    <row r="29" spans="1:10">
      <c r="A29" s="277" t="s">
        <v>147</v>
      </c>
      <c r="B29" s="277"/>
      <c r="C29" s="277"/>
      <c r="D29" s="57"/>
      <c r="E29" s="7"/>
      <c r="F29" s="4"/>
      <c r="G29" s="4"/>
      <c r="H29" s="12"/>
    </row>
    <row r="30" spans="1:10">
      <c r="A30" s="38"/>
      <c r="B30" s="38"/>
      <c r="C30" s="38"/>
      <c r="D30" s="4"/>
      <c r="E30" s="7"/>
      <c r="F30" s="4"/>
      <c r="G30" s="4"/>
      <c r="H30" s="12"/>
    </row>
    <row r="31" spans="1:10">
      <c r="A31" s="264" t="s">
        <v>106</v>
      </c>
      <c r="B31" s="264"/>
      <c r="C31" s="12"/>
      <c r="E31" s="58"/>
    </row>
    <row r="32" spans="1:10">
      <c r="E32" s="119">
        <f>B26+D26</f>
        <v>86705</v>
      </c>
    </row>
  </sheetData>
  <mergeCells count="6">
    <mergeCell ref="A31:B31"/>
    <mergeCell ref="I1:J1"/>
    <mergeCell ref="A2:G2"/>
    <mergeCell ref="A29:C29"/>
    <mergeCell ref="A1:D1"/>
    <mergeCell ref="F1:G1"/>
  </mergeCells>
  <hyperlinks>
    <hyperlink ref="F1:G1" location="Contents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G1"/>
    </sheetView>
  </sheetViews>
  <sheetFormatPr defaultRowHeight="12.75"/>
  <cols>
    <col min="1" max="1" width="9.140625" style="42"/>
    <col min="2" max="2" width="0.85546875" style="60" customWidth="1"/>
    <col min="3" max="5" width="9.140625" style="42"/>
    <col min="6" max="6" width="9.140625" style="42" customWidth="1"/>
    <col min="7" max="16384" width="9.140625" style="42"/>
  </cols>
  <sheetData>
    <row r="1" spans="1:10" ht="15.75">
      <c r="A1" s="266" t="s">
        <v>199</v>
      </c>
      <c r="B1" s="266"/>
      <c r="C1" s="266"/>
      <c r="D1" s="266"/>
      <c r="E1" s="266"/>
      <c r="F1" s="266"/>
      <c r="G1" s="266"/>
      <c r="I1" s="261" t="s">
        <v>242</v>
      </c>
      <c r="J1" s="261"/>
    </row>
    <row r="2" spans="1:10" ht="18.75" customHeight="1">
      <c r="A2" s="281" t="s">
        <v>148</v>
      </c>
      <c r="B2" s="281"/>
      <c r="C2" s="281"/>
      <c r="D2" s="281"/>
      <c r="E2" s="281"/>
      <c r="F2" s="281"/>
      <c r="G2" s="281"/>
      <c r="H2" s="281"/>
      <c r="I2" s="59"/>
    </row>
    <row r="4" spans="1:10" ht="3" customHeight="1"/>
    <row r="5" spans="1:10" hidden="1"/>
    <row r="6" spans="1:10" hidden="1"/>
    <row r="7" spans="1:10" ht="29.25" customHeight="1">
      <c r="A7" s="282" t="s">
        <v>64</v>
      </c>
      <c r="B7" s="278" t="s">
        <v>149</v>
      </c>
      <c r="C7" s="280" t="s">
        <v>101</v>
      </c>
      <c r="D7" s="280"/>
      <c r="E7" s="280"/>
      <c r="F7" s="280"/>
      <c r="G7" s="280"/>
    </row>
    <row r="8" spans="1:10">
      <c r="A8" s="283"/>
      <c r="B8" s="279"/>
      <c r="C8" s="61" t="s">
        <v>65</v>
      </c>
      <c r="D8" s="61" t="s">
        <v>66</v>
      </c>
      <c r="E8" s="61" t="s">
        <v>67</v>
      </c>
      <c r="F8" s="61" t="s">
        <v>68</v>
      </c>
      <c r="G8" s="61" t="s">
        <v>150</v>
      </c>
    </row>
    <row r="9" spans="1:10" ht="15" customHeight="1">
      <c r="A9" s="62" t="s">
        <v>54</v>
      </c>
      <c r="B9" s="63">
        <v>2010</v>
      </c>
      <c r="C9" s="50">
        <v>12428</v>
      </c>
      <c r="D9" s="50">
        <v>29684</v>
      </c>
      <c r="E9" s="50">
        <v>37197</v>
      </c>
      <c r="F9" s="50">
        <v>10062</v>
      </c>
      <c r="G9" s="50">
        <v>3036</v>
      </c>
    </row>
    <row r="10" spans="1:10" ht="15" customHeight="1">
      <c r="A10" s="62" t="s">
        <v>55</v>
      </c>
      <c r="B10" s="63">
        <v>2011</v>
      </c>
      <c r="C10" s="50">
        <v>11821</v>
      </c>
      <c r="D10" s="50">
        <v>28335</v>
      </c>
      <c r="E10" s="50">
        <v>34858</v>
      </c>
      <c r="F10" s="50">
        <v>9881</v>
      </c>
      <c r="G10" s="50">
        <v>2991</v>
      </c>
    </row>
    <row r="11" spans="1:10" ht="15" customHeight="1">
      <c r="A11" s="62" t="s">
        <v>56</v>
      </c>
      <c r="B11" s="63">
        <v>2012</v>
      </c>
      <c r="C11" s="50">
        <v>10866</v>
      </c>
      <c r="D11" s="50">
        <v>24766</v>
      </c>
      <c r="E11" s="50">
        <v>32618</v>
      </c>
      <c r="F11" s="50">
        <v>9740</v>
      </c>
      <c r="G11" s="50">
        <v>3026</v>
      </c>
    </row>
    <row r="12" spans="1:10" ht="15" customHeight="1">
      <c r="A12" s="62" t="s">
        <v>57</v>
      </c>
      <c r="B12" s="63">
        <v>2013</v>
      </c>
      <c r="C12" s="50">
        <v>10668</v>
      </c>
      <c r="D12" s="50">
        <v>22364</v>
      </c>
      <c r="E12" s="50">
        <v>29825</v>
      </c>
      <c r="F12" s="50">
        <v>9874</v>
      </c>
      <c r="G12" s="50">
        <v>3154</v>
      </c>
    </row>
    <row r="13" spans="1:10" ht="15" customHeight="1">
      <c r="A13" s="62" t="s">
        <v>58</v>
      </c>
      <c r="B13" s="63">
        <v>2014</v>
      </c>
      <c r="C13" s="50">
        <v>11579</v>
      </c>
      <c r="D13" s="50">
        <v>23516</v>
      </c>
      <c r="E13" s="50">
        <v>32806</v>
      </c>
      <c r="F13" s="50">
        <v>10838</v>
      </c>
      <c r="G13" s="50">
        <v>3703</v>
      </c>
    </row>
    <row r="14" spans="1:10" ht="15" customHeight="1">
      <c r="A14" s="62" t="s">
        <v>59</v>
      </c>
      <c r="B14" s="63">
        <v>2015</v>
      </c>
      <c r="C14" s="50">
        <v>11463</v>
      </c>
      <c r="D14" s="50">
        <v>25523</v>
      </c>
      <c r="E14" s="50">
        <v>33735</v>
      </c>
      <c r="F14" s="50">
        <v>10721</v>
      </c>
      <c r="G14" s="50">
        <v>3512</v>
      </c>
    </row>
    <row r="15" spans="1:10" ht="15" customHeight="1">
      <c r="A15" s="64" t="s">
        <v>60</v>
      </c>
      <c r="B15" s="65">
        <v>2016</v>
      </c>
      <c r="C15" s="53">
        <v>12027</v>
      </c>
      <c r="D15" s="53">
        <v>25698</v>
      </c>
      <c r="E15" s="53">
        <v>34219</v>
      </c>
      <c r="F15" s="53">
        <v>11077</v>
      </c>
      <c r="G15" s="53">
        <v>3684</v>
      </c>
    </row>
    <row r="17" spans="1:3">
      <c r="A17" s="264" t="s">
        <v>106</v>
      </c>
      <c r="B17" s="264"/>
      <c r="C17" s="264"/>
    </row>
  </sheetData>
  <mergeCells count="7">
    <mergeCell ref="A17:C17"/>
    <mergeCell ref="A1:G1"/>
    <mergeCell ref="B7:B8"/>
    <mergeCell ref="C7:G7"/>
    <mergeCell ref="I1:J1"/>
    <mergeCell ref="A2:H2"/>
    <mergeCell ref="A7:A8"/>
  </mergeCells>
  <hyperlinks>
    <hyperlink ref="I1:J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sqref="A1:F1"/>
    </sheetView>
  </sheetViews>
  <sheetFormatPr defaultRowHeight="12.75"/>
  <cols>
    <col min="1" max="1" width="9.140625" style="77"/>
    <col min="2" max="3" width="9.140625" style="66"/>
    <col min="4" max="4" width="2.5703125" style="66" customWidth="1"/>
    <col min="5" max="5" width="9.140625" style="78"/>
    <col min="6" max="6" width="10.5703125" style="66" customWidth="1"/>
    <col min="7" max="7" width="2.7109375" style="42" customWidth="1"/>
    <col min="8" max="8" width="9.140625" style="79" customWidth="1"/>
    <col min="9" max="9" width="10.42578125" style="79" customWidth="1"/>
    <col min="10" max="10" width="10.7109375" style="12" customWidth="1"/>
    <col min="11" max="11" width="9.28515625" style="12" customWidth="1"/>
    <col min="12" max="13" width="9.140625" style="42"/>
    <col min="14" max="14" width="6.85546875" style="42" customWidth="1"/>
    <col min="15" max="16384" width="9.140625" style="42"/>
  </cols>
  <sheetData>
    <row r="1" spans="1:16" ht="15.75">
      <c r="A1" s="266" t="s">
        <v>199</v>
      </c>
      <c r="B1" s="266"/>
      <c r="C1" s="266"/>
      <c r="D1" s="266"/>
      <c r="E1" s="266"/>
      <c r="F1" s="266"/>
      <c r="O1" s="261" t="s">
        <v>242</v>
      </c>
      <c r="P1" s="261"/>
    </row>
    <row r="2" spans="1:16" ht="17.25" customHeight="1">
      <c r="A2" s="291" t="s">
        <v>207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164"/>
    </row>
    <row r="3" spans="1:16" ht="12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164"/>
    </row>
    <row r="4" spans="1:16">
      <c r="A4" s="284" t="s">
        <v>61</v>
      </c>
      <c r="B4" s="286" t="s">
        <v>151</v>
      </c>
      <c r="C4" s="287"/>
      <c r="E4" s="288" t="s">
        <v>152</v>
      </c>
      <c r="F4" s="289"/>
      <c r="H4" s="290" t="s">
        <v>152</v>
      </c>
      <c r="I4" s="290"/>
      <c r="J4" s="67"/>
      <c r="K4" s="67"/>
    </row>
    <row r="5" spans="1:16" ht="18">
      <c r="A5" s="285"/>
      <c r="B5" s="68" t="s">
        <v>109</v>
      </c>
      <c r="C5" s="69" t="s">
        <v>62</v>
      </c>
      <c r="E5" s="70" t="s">
        <v>110</v>
      </c>
      <c r="F5" s="165" t="s">
        <v>62</v>
      </c>
      <c r="H5" s="166" t="s">
        <v>110</v>
      </c>
      <c r="I5" s="229"/>
      <c r="J5" s="71"/>
      <c r="K5" s="71"/>
    </row>
    <row r="6" spans="1:16">
      <c r="A6" s="72">
        <v>0</v>
      </c>
      <c r="B6" s="233">
        <v>-28697</v>
      </c>
      <c r="C6" s="234">
        <v>26819</v>
      </c>
      <c r="D6" s="121"/>
      <c r="E6" s="233">
        <v>-375</v>
      </c>
      <c r="F6" s="239">
        <v>382</v>
      </c>
      <c r="H6" s="73">
        <f t="shared" ref="H6:H37" si="0">(B6-E6)</f>
        <v>-28322</v>
      </c>
      <c r="I6" s="73">
        <f t="shared" ref="I6:I37" si="1">C6-F6</f>
        <v>26437</v>
      </c>
      <c r="K6" s="74"/>
    </row>
    <row r="7" spans="1:16">
      <c r="A7" s="72">
        <v>1</v>
      </c>
      <c r="B7" s="235">
        <v>-29017</v>
      </c>
      <c r="C7" s="236">
        <v>27567</v>
      </c>
      <c r="D7" s="121"/>
      <c r="E7" s="235">
        <v>-616</v>
      </c>
      <c r="F7" s="239">
        <v>615</v>
      </c>
      <c r="H7" s="73">
        <f t="shared" si="0"/>
        <v>-28401</v>
      </c>
      <c r="I7" s="73">
        <f t="shared" si="1"/>
        <v>26952</v>
      </c>
    </row>
    <row r="8" spans="1:16">
      <c r="A8" s="72">
        <v>2</v>
      </c>
      <c r="B8" s="235">
        <v>-29377</v>
      </c>
      <c r="C8" s="236">
        <v>27788</v>
      </c>
      <c r="D8" s="121"/>
      <c r="E8" s="235">
        <v>-613</v>
      </c>
      <c r="F8" s="239">
        <v>539</v>
      </c>
      <c r="H8" s="73">
        <f t="shared" si="0"/>
        <v>-28764</v>
      </c>
      <c r="I8" s="73">
        <f t="shared" si="1"/>
        <v>27249</v>
      </c>
      <c r="K8" s="74"/>
    </row>
    <row r="9" spans="1:16">
      <c r="A9" s="72">
        <v>3</v>
      </c>
      <c r="B9" s="235">
        <v>-29728</v>
      </c>
      <c r="C9" s="236">
        <v>28504</v>
      </c>
      <c r="D9" s="121"/>
      <c r="E9" s="235">
        <v>-501</v>
      </c>
      <c r="F9" s="239">
        <v>502</v>
      </c>
      <c r="H9" s="73">
        <f t="shared" si="0"/>
        <v>-29227</v>
      </c>
      <c r="I9" s="73">
        <f t="shared" si="1"/>
        <v>28002</v>
      </c>
    </row>
    <row r="10" spans="1:16">
      <c r="A10" s="72">
        <v>4</v>
      </c>
      <c r="B10" s="235">
        <v>-30708</v>
      </c>
      <c r="C10" s="236">
        <v>29033</v>
      </c>
      <c r="D10" s="121"/>
      <c r="E10" s="235">
        <v>-503</v>
      </c>
      <c r="F10" s="239">
        <v>449</v>
      </c>
      <c r="H10" s="73">
        <f t="shared" si="0"/>
        <v>-30205</v>
      </c>
      <c r="I10" s="73">
        <f t="shared" si="1"/>
        <v>28584</v>
      </c>
    </row>
    <row r="11" spans="1:16">
      <c r="A11" s="72">
        <v>5</v>
      </c>
      <c r="B11" s="235">
        <v>-31533</v>
      </c>
      <c r="C11" s="236">
        <v>30162</v>
      </c>
      <c r="D11" s="121"/>
      <c r="E11" s="235">
        <v>-448</v>
      </c>
      <c r="F11" s="239">
        <v>399</v>
      </c>
      <c r="H11" s="73">
        <f t="shared" si="0"/>
        <v>-31085</v>
      </c>
      <c r="I11" s="73">
        <f t="shared" si="1"/>
        <v>29763</v>
      </c>
      <c r="K11" s="75"/>
    </row>
    <row r="12" spans="1:16">
      <c r="A12" s="72">
        <v>6</v>
      </c>
      <c r="B12" s="235">
        <v>-29946</v>
      </c>
      <c r="C12" s="236">
        <v>28855</v>
      </c>
      <c r="D12" s="121"/>
      <c r="E12" s="235">
        <v>-403</v>
      </c>
      <c r="F12" s="239">
        <v>360</v>
      </c>
      <c r="H12" s="73">
        <f t="shared" si="0"/>
        <v>-29543</v>
      </c>
      <c r="I12" s="73">
        <f t="shared" si="1"/>
        <v>28495</v>
      </c>
    </row>
    <row r="13" spans="1:16">
      <c r="A13" s="72">
        <v>7</v>
      </c>
      <c r="B13" s="235">
        <v>-30653</v>
      </c>
      <c r="C13" s="236">
        <v>29683</v>
      </c>
      <c r="D13" s="121"/>
      <c r="E13" s="235">
        <v>-356</v>
      </c>
      <c r="F13" s="239">
        <v>364</v>
      </c>
      <c r="H13" s="73">
        <f t="shared" si="0"/>
        <v>-30297</v>
      </c>
      <c r="I13" s="73">
        <f t="shared" si="1"/>
        <v>29319</v>
      </c>
    </row>
    <row r="14" spans="1:16">
      <c r="A14" s="72">
        <v>8</v>
      </c>
      <c r="B14" s="235">
        <v>-30586</v>
      </c>
      <c r="C14" s="236">
        <v>29598</v>
      </c>
      <c r="D14" s="121"/>
      <c r="E14" s="235">
        <v>-362</v>
      </c>
      <c r="F14" s="239">
        <v>320</v>
      </c>
      <c r="H14" s="73">
        <f t="shared" si="0"/>
        <v>-30224</v>
      </c>
      <c r="I14" s="73">
        <f t="shared" si="1"/>
        <v>29278</v>
      </c>
    </row>
    <row r="15" spans="1:16">
      <c r="A15" s="72">
        <v>9</v>
      </c>
      <c r="B15" s="235">
        <v>-29574</v>
      </c>
      <c r="C15" s="236">
        <v>28272</v>
      </c>
      <c r="D15" s="121"/>
      <c r="E15" s="235">
        <v>-315</v>
      </c>
      <c r="F15" s="239">
        <v>296</v>
      </c>
      <c r="H15" s="73">
        <f t="shared" si="0"/>
        <v>-29259</v>
      </c>
      <c r="I15" s="73">
        <f t="shared" si="1"/>
        <v>27976</v>
      </c>
    </row>
    <row r="16" spans="1:16">
      <c r="A16" s="72">
        <v>10</v>
      </c>
      <c r="B16" s="235">
        <v>-28838</v>
      </c>
      <c r="C16" s="236">
        <v>27796</v>
      </c>
      <c r="D16" s="121"/>
      <c r="E16" s="235">
        <v>-333</v>
      </c>
      <c r="F16" s="239">
        <v>276</v>
      </c>
      <c r="H16" s="73">
        <f t="shared" si="0"/>
        <v>-28505</v>
      </c>
      <c r="I16" s="73">
        <f t="shared" si="1"/>
        <v>27520</v>
      </c>
    </row>
    <row r="17" spans="1:9">
      <c r="A17" s="72">
        <v>11</v>
      </c>
      <c r="B17" s="235">
        <v>-28885</v>
      </c>
      <c r="C17" s="236">
        <v>27257</v>
      </c>
      <c r="D17" s="121"/>
      <c r="E17" s="235">
        <v>-269</v>
      </c>
      <c r="F17" s="239">
        <v>238</v>
      </c>
      <c r="H17" s="73">
        <f t="shared" si="0"/>
        <v>-28616</v>
      </c>
      <c r="I17" s="73">
        <f t="shared" si="1"/>
        <v>27019</v>
      </c>
    </row>
    <row r="18" spans="1:9">
      <c r="A18" s="72">
        <v>12</v>
      </c>
      <c r="B18" s="235">
        <v>-28344</v>
      </c>
      <c r="C18" s="236">
        <v>26739</v>
      </c>
      <c r="D18" s="121"/>
      <c r="E18" s="235">
        <v>-255</v>
      </c>
      <c r="F18" s="239">
        <v>231</v>
      </c>
      <c r="H18" s="73">
        <f t="shared" si="0"/>
        <v>-28089</v>
      </c>
      <c r="I18" s="73">
        <f t="shared" si="1"/>
        <v>26508</v>
      </c>
    </row>
    <row r="19" spans="1:9">
      <c r="A19" s="72">
        <v>13</v>
      </c>
      <c r="B19" s="235">
        <v>-27231</v>
      </c>
      <c r="C19" s="236">
        <v>26167</v>
      </c>
      <c r="D19" s="121"/>
      <c r="E19" s="235">
        <v>-216</v>
      </c>
      <c r="F19" s="239">
        <v>226</v>
      </c>
      <c r="H19" s="73">
        <f t="shared" si="0"/>
        <v>-27015</v>
      </c>
      <c r="I19" s="73">
        <f t="shared" si="1"/>
        <v>25941</v>
      </c>
    </row>
    <row r="20" spans="1:9">
      <c r="A20" s="72">
        <v>14</v>
      </c>
      <c r="B20" s="235">
        <v>-27083</v>
      </c>
      <c r="C20" s="236">
        <v>26038</v>
      </c>
      <c r="D20" s="121"/>
      <c r="E20" s="235">
        <v>-211</v>
      </c>
      <c r="F20" s="239">
        <v>233</v>
      </c>
      <c r="H20" s="73">
        <f t="shared" si="0"/>
        <v>-26872</v>
      </c>
      <c r="I20" s="73">
        <f t="shared" si="1"/>
        <v>25805</v>
      </c>
    </row>
    <row r="21" spans="1:9">
      <c r="A21" s="72">
        <v>15</v>
      </c>
      <c r="B21" s="235">
        <v>-28196</v>
      </c>
      <c r="C21" s="236">
        <v>27243</v>
      </c>
      <c r="D21" s="121"/>
      <c r="E21" s="235">
        <v>-214</v>
      </c>
      <c r="F21" s="239">
        <v>217</v>
      </c>
      <c r="H21" s="73">
        <f t="shared" si="0"/>
        <v>-27982</v>
      </c>
      <c r="I21" s="73">
        <f t="shared" si="1"/>
        <v>27026</v>
      </c>
    </row>
    <row r="22" spans="1:9">
      <c r="A22" s="72">
        <v>16</v>
      </c>
      <c r="B22" s="235">
        <v>-29300</v>
      </c>
      <c r="C22" s="236">
        <v>27563</v>
      </c>
      <c r="D22" s="121"/>
      <c r="E22" s="235">
        <v>-218</v>
      </c>
      <c r="F22" s="239">
        <v>235</v>
      </c>
      <c r="H22" s="73">
        <f t="shared" si="0"/>
        <v>-29082</v>
      </c>
      <c r="I22" s="73">
        <f t="shared" si="1"/>
        <v>27328</v>
      </c>
    </row>
    <row r="23" spans="1:9">
      <c r="A23" s="72">
        <v>17</v>
      </c>
      <c r="B23" s="235">
        <v>-30279</v>
      </c>
      <c r="C23" s="236">
        <v>28702</v>
      </c>
      <c r="D23" s="121"/>
      <c r="E23" s="235">
        <v>-213</v>
      </c>
      <c r="F23" s="239">
        <v>271</v>
      </c>
      <c r="H23" s="73">
        <f t="shared" si="0"/>
        <v>-30066</v>
      </c>
      <c r="I23" s="73">
        <f t="shared" si="1"/>
        <v>28431</v>
      </c>
    </row>
    <row r="24" spans="1:9">
      <c r="A24" s="72">
        <v>18</v>
      </c>
      <c r="B24" s="235">
        <v>-31162</v>
      </c>
      <c r="C24" s="236">
        <v>29789</v>
      </c>
      <c r="D24" s="121"/>
      <c r="E24" s="235">
        <v>-548</v>
      </c>
      <c r="F24" s="239">
        <v>869</v>
      </c>
      <c r="H24" s="73">
        <f t="shared" si="0"/>
        <v>-30614</v>
      </c>
      <c r="I24" s="73">
        <f t="shared" si="1"/>
        <v>28920</v>
      </c>
    </row>
    <row r="25" spans="1:9">
      <c r="A25" s="72">
        <v>19</v>
      </c>
      <c r="B25" s="235">
        <v>-33677</v>
      </c>
      <c r="C25" s="236">
        <v>32749</v>
      </c>
      <c r="D25" s="121"/>
      <c r="E25" s="235">
        <v>-1957</v>
      </c>
      <c r="F25" s="239">
        <v>2946</v>
      </c>
      <c r="H25" s="73">
        <f t="shared" si="0"/>
        <v>-31720</v>
      </c>
      <c r="I25" s="73">
        <f t="shared" si="1"/>
        <v>29803</v>
      </c>
    </row>
    <row r="26" spans="1:9">
      <c r="A26" s="72">
        <v>20</v>
      </c>
      <c r="B26" s="235">
        <v>-34653</v>
      </c>
      <c r="C26" s="236">
        <v>33871</v>
      </c>
      <c r="D26" s="121"/>
      <c r="E26" s="235">
        <v>-1380</v>
      </c>
      <c r="F26" s="239">
        <v>2248</v>
      </c>
      <c r="H26" s="73">
        <f t="shared" si="0"/>
        <v>-33273</v>
      </c>
      <c r="I26" s="73">
        <f t="shared" si="1"/>
        <v>31623</v>
      </c>
    </row>
    <row r="27" spans="1:9">
      <c r="A27" s="72">
        <v>21</v>
      </c>
      <c r="B27" s="235">
        <v>-35175</v>
      </c>
      <c r="C27" s="236">
        <v>34923</v>
      </c>
      <c r="D27" s="121"/>
      <c r="E27" s="235">
        <v>-1200</v>
      </c>
      <c r="F27" s="239">
        <v>1880</v>
      </c>
      <c r="H27" s="73">
        <f t="shared" si="0"/>
        <v>-33975</v>
      </c>
      <c r="I27" s="73">
        <f t="shared" si="1"/>
        <v>33043</v>
      </c>
    </row>
    <row r="28" spans="1:9">
      <c r="A28" s="72">
        <v>22</v>
      </c>
      <c r="B28" s="235">
        <v>-36261</v>
      </c>
      <c r="C28" s="236">
        <v>36314</v>
      </c>
      <c r="D28" s="121"/>
      <c r="E28" s="235">
        <v>-1367</v>
      </c>
      <c r="F28" s="239">
        <v>1992</v>
      </c>
      <c r="H28" s="73">
        <f t="shared" si="0"/>
        <v>-34894</v>
      </c>
      <c r="I28" s="73">
        <f t="shared" si="1"/>
        <v>34322</v>
      </c>
    </row>
    <row r="29" spans="1:9">
      <c r="A29" s="72">
        <v>23</v>
      </c>
      <c r="B29" s="235">
        <v>-36791</v>
      </c>
      <c r="C29" s="236">
        <v>37631</v>
      </c>
      <c r="D29" s="121"/>
      <c r="E29" s="235">
        <v>-1644</v>
      </c>
      <c r="F29" s="239">
        <v>2425</v>
      </c>
      <c r="H29" s="73">
        <f t="shared" si="0"/>
        <v>-35147</v>
      </c>
      <c r="I29" s="73">
        <f t="shared" si="1"/>
        <v>35206</v>
      </c>
    </row>
    <row r="30" spans="1:9">
      <c r="A30" s="72">
        <v>24</v>
      </c>
      <c r="B30" s="235">
        <v>-38808</v>
      </c>
      <c r="C30" s="236">
        <v>39540</v>
      </c>
      <c r="D30" s="121"/>
      <c r="E30" s="235">
        <v>-1495</v>
      </c>
      <c r="F30" s="239">
        <v>1995</v>
      </c>
      <c r="H30" s="73">
        <f t="shared" si="0"/>
        <v>-37313</v>
      </c>
      <c r="I30" s="73">
        <f t="shared" si="1"/>
        <v>37545</v>
      </c>
    </row>
    <row r="31" spans="1:9">
      <c r="A31" s="72">
        <v>25</v>
      </c>
      <c r="B31" s="235">
        <v>-39073</v>
      </c>
      <c r="C31" s="236">
        <v>38982</v>
      </c>
      <c r="D31" s="121"/>
      <c r="E31" s="235">
        <v>-1555</v>
      </c>
      <c r="F31" s="239">
        <v>1701</v>
      </c>
      <c r="H31" s="73">
        <f t="shared" si="0"/>
        <v>-37518</v>
      </c>
      <c r="I31" s="73">
        <f t="shared" si="1"/>
        <v>37281</v>
      </c>
    </row>
    <row r="32" spans="1:9">
      <c r="A32" s="72">
        <v>26</v>
      </c>
      <c r="B32" s="235">
        <v>-37445</v>
      </c>
      <c r="C32" s="236">
        <v>37498</v>
      </c>
      <c r="D32" s="121"/>
      <c r="E32" s="235">
        <v>-1390</v>
      </c>
      <c r="F32" s="239">
        <v>1649</v>
      </c>
      <c r="H32" s="73">
        <f t="shared" si="0"/>
        <v>-36055</v>
      </c>
      <c r="I32" s="73">
        <f t="shared" si="1"/>
        <v>35849</v>
      </c>
    </row>
    <row r="33" spans="1:9">
      <c r="A33" s="72">
        <v>27</v>
      </c>
      <c r="B33" s="235">
        <v>-37102</v>
      </c>
      <c r="C33" s="236">
        <v>37318</v>
      </c>
      <c r="D33" s="121"/>
      <c r="E33" s="235">
        <v>-1288</v>
      </c>
      <c r="F33" s="239">
        <v>1407</v>
      </c>
      <c r="H33" s="73">
        <f t="shared" si="0"/>
        <v>-35814</v>
      </c>
      <c r="I33" s="73">
        <f t="shared" si="1"/>
        <v>35911</v>
      </c>
    </row>
    <row r="34" spans="1:9">
      <c r="A34" s="72">
        <v>28</v>
      </c>
      <c r="B34" s="235">
        <v>-36957</v>
      </c>
      <c r="C34" s="236">
        <v>37556</v>
      </c>
      <c r="D34" s="121"/>
      <c r="E34" s="235">
        <v>-1193</v>
      </c>
      <c r="F34" s="239">
        <v>1325</v>
      </c>
      <c r="H34" s="73">
        <f t="shared" si="0"/>
        <v>-35764</v>
      </c>
      <c r="I34" s="73">
        <f t="shared" si="1"/>
        <v>36231</v>
      </c>
    </row>
    <row r="35" spans="1:9">
      <c r="A35" s="72">
        <v>29</v>
      </c>
      <c r="B35" s="235">
        <v>-35572</v>
      </c>
      <c r="C35" s="236">
        <v>36621</v>
      </c>
      <c r="D35" s="121"/>
      <c r="E35" s="235">
        <v>-1122</v>
      </c>
      <c r="F35" s="239">
        <v>1192</v>
      </c>
      <c r="H35" s="73">
        <f t="shared" si="0"/>
        <v>-34450</v>
      </c>
      <c r="I35" s="73">
        <f t="shared" si="1"/>
        <v>35429</v>
      </c>
    </row>
    <row r="36" spans="1:9">
      <c r="A36" s="72">
        <v>30</v>
      </c>
      <c r="B36" s="235">
        <v>-35467</v>
      </c>
      <c r="C36" s="236">
        <v>36099</v>
      </c>
      <c r="D36" s="121"/>
      <c r="E36" s="235">
        <v>-1010</v>
      </c>
      <c r="F36" s="239">
        <v>1015</v>
      </c>
      <c r="H36" s="73">
        <f t="shared" si="0"/>
        <v>-34457</v>
      </c>
      <c r="I36" s="73">
        <f t="shared" si="1"/>
        <v>35084</v>
      </c>
    </row>
    <row r="37" spans="1:9">
      <c r="A37" s="72">
        <v>31</v>
      </c>
      <c r="B37" s="235">
        <v>-34774</v>
      </c>
      <c r="C37" s="236">
        <v>36312</v>
      </c>
      <c r="D37" s="121"/>
      <c r="E37" s="235">
        <v>-911</v>
      </c>
      <c r="F37" s="239">
        <v>999</v>
      </c>
      <c r="H37" s="73">
        <f t="shared" si="0"/>
        <v>-33863</v>
      </c>
      <c r="I37" s="73">
        <f t="shared" si="1"/>
        <v>35313</v>
      </c>
    </row>
    <row r="38" spans="1:9">
      <c r="A38" s="72">
        <v>32</v>
      </c>
      <c r="B38" s="235">
        <v>-33786</v>
      </c>
      <c r="C38" s="236">
        <v>35089</v>
      </c>
      <c r="D38" s="121"/>
      <c r="E38" s="235">
        <v>-923</v>
      </c>
      <c r="F38" s="239">
        <v>888</v>
      </c>
      <c r="H38" s="73">
        <f t="shared" ref="H38:H69" si="2">(B38-E38)</f>
        <v>-32863</v>
      </c>
      <c r="I38" s="73">
        <f t="shared" ref="I38:I69" si="3">C38-F38</f>
        <v>34201</v>
      </c>
    </row>
    <row r="39" spans="1:9">
      <c r="A39" s="72">
        <v>33</v>
      </c>
      <c r="B39" s="235">
        <v>-34032</v>
      </c>
      <c r="C39" s="236">
        <v>35723</v>
      </c>
      <c r="D39" s="121"/>
      <c r="E39" s="235">
        <v>-886</v>
      </c>
      <c r="F39" s="239">
        <v>845</v>
      </c>
      <c r="H39" s="73">
        <f t="shared" si="2"/>
        <v>-33146</v>
      </c>
      <c r="I39" s="73">
        <f t="shared" si="3"/>
        <v>34878</v>
      </c>
    </row>
    <row r="40" spans="1:9">
      <c r="A40" s="72">
        <v>34</v>
      </c>
      <c r="B40" s="235">
        <v>-34246</v>
      </c>
      <c r="C40" s="236">
        <v>36385</v>
      </c>
      <c r="D40" s="121"/>
      <c r="E40" s="235">
        <v>-773</v>
      </c>
      <c r="F40" s="239">
        <v>745</v>
      </c>
      <c r="H40" s="73">
        <f t="shared" si="2"/>
        <v>-33473</v>
      </c>
      <c r="I40" s="73">
        <f t="shared" si="3"/>
        <v>35640</v>
      </c>
    </row>
    <row r="41" spans="1:9">
      <c r="A41" s="72">
        <v>35</v>
      </c>
      <c r="B41" s="235">
        <v>-34347</v>
      </c>
      <c r="C41" s="236">
        <v>35753</v>
      </c>
      <c r="D41" s="121"/>
      <c r="E41" s="235">
        <v>-773</v>
      </c>
      <c r="F41" s="239">
        <v>652</v>
      </c>
      <c r="H41" s="73">
        <f t="shared" si="2"/>
        <v>-33574</v>
      </c>
      <c r="I41" s="73">
        <f t="shared" si="3"/>
        <v>35101</v>
      </c>
    </row>
    <row r="42" spans="1:9">
      <c r="A42" s="72">
        <v>36</v>
      </c>
      <c r="B42" s="235">
        <v>-33701</v>
      </c>
      <c r="C42" s="236">
        <v>34995</v>
      </c>
      <c r="D42" s="121"/>
      <c r="E42" s="235">
        <v>-703</v>
      </c>
      <c r="F42" s="239">
        <v>613</v>
      </c>
      <c r="H42" s="73">
        <f t="shared" si="2"/>
        <v>-32998</v>
      </c>
      <c r="I42" s="73">
        <f t="shared" si="3"/>
        <v>34382</v>
      </c>
    </row>
    <row r="43" spans="1:9">
      <c r="A43" s="72">
        <v>37</v>
      </c>
      <c r="B43" s="235">
        <v>-32926</v>
      </c>
      <c r="C43" s="236">
        <v>33471</v>
      </c>
      <c r="D43" s="121"/>
      <c r="E43" s="235">
        <v>-664</v>
      </c>
      <c r="F43" s="239">
        <v>520</v>
      </c>
      <c r="H43" s="73">
        <f t="shared" si="2"/>
        <v>-32262</v>
      </c>
      <c r="I43" s="73">
        <f t="shared" si="3"/>
        <v>32951</v>
      </c>
    </row>
    <row r="44" spans="1:9">
      <c r="A44" s="72">
        <v>38</v>
      </c>
      <c r="B44" s="235">
        <v>-30125</v>
      </c>
      <c r="C44" s="236">
        <v>31663</v>
      </c>
      <c r="D44" s="121"/>
      <c r="E44" s="235">
        <v>-556</v>
      </c>
      <c r="F44" s="239">
        <v>531</v>
      </c>
      <c r="H44" s="73">
        <f t="shared" si="2"/>
        <v>-29569</v>
      </c>
      <c r="I44" s="73">
        <f t="shared" si="3"/>
        <v>31132</v>
      </c>
    </row>
    <row r="45" spans="1:9">
      <c r="A45" s="72">
        <v>39</v>
      </c>
      <c r="B45" s="235">
        <v>-30169</v>
      </c>
      <c r="C45" s="236">
        <v>30603</v>
      </c>
      <c r="D45" s="121"/>
      <c r="E45" s="235">
        <v>-534</v>
      </c>
      <c r="F45" s="239">
        <v>417</v>
      </c>
      <c r="H45" s="73">
        <f t="shared" si="2"/>
        <v>-29635</v>
      </c>
      <c r="I45" s="73">
        <f t="shared" si="3"/>
        <v>30186</v>
      </c>
    </row>
    <row r="46" spans="1:9">
      <c r="A46" s="72">
        <v>40</v>
      </c>
      <c r="B46" s="235">
        <v>-31504</v>
      </c>
      <c r="C46" s="236">
        <v>32622</v>
      </c>
      <c r="D46" s="121"/>
      <c r="E46" s="235">
        <v>-499</v>
      </c>
      <c r="F46" s="239">
        <v>418</v>
      </c>
      <c r="H46" s="73">
        <f t="shared" si="2"/>
        <v>-31005</v>
      </c>
      <c r="I46" s="73">
        <f t="shared" si="3"/>
        <v>32204</v>
      </c>
    </row>
    <row r="47" spans="1:9">
      <c r="A47" s="72">
        <v>41</v>
      </c>
      <c r="B47" s="235">
        <v>-31398</v>
      </c>
      <c r="C47" s="236">
        <v>33160</v>
      </c>
      <c r="D47" s="121"/>
      <c r="E47" s="235">
        <v>-434</v>
      </c>
      <c r="F47" s="239">
        <v>409</v>
      </c>
      <c r="H47" s="73">
        <f t="shared" si="2"/>
        <v>-30964</v>
      </c>
      <c r="I47" s="73">
        <f t="shared" si="3"/>
        <v>32751</v>
      </c>
    </row>
    <row r="48" spans="1:9">
      <c r="A48" s="72">
        <v>42</v>
      </c>
      <c r="B48" s="235">
        <v>-32214</v>
      </c>
      <c r="C48" s="236">
        <v>33272</v>
      </c>
      <c r="D48" s="121"/>
      <c r="E48" s="235">
        <v>-438</v>
      </c>
      <c r="F48" s="239">
        <v>347</v>
      </c>
      <c r="H48" s="73">
        <f t="shared" si="2"/>
        <v>-31776</v>
      </c>
      <c r="I48" s="73">
        <f t="shared" si="3"/>
        <v>32925</v>
      </c>
    </row>
    <row r="49" spans="1:9">
      <c r="A49" s="72">
        <v>43</v>
      </c>
      <c r="B49" s="235">
        <v>-34054</v>
      </c>
      <c r="C49" s="236">
        <v>35532</v>
      </c>
      <c r="D49" s="121"/>
      <c r="E49" s="235">
        <v>-428</v>
      </c>
      <c r="F49" s="239">
        <v>401</v>
      </c>
      <c r="H49" s="73">
        <f t="shared" si="2"/>
        <v>-33626</v>
      </c>
      <c r="I49" s="73">
        <f t="shared" si="3"/>
        <v>35131</v>
      </c>
    </row>
    <row r="50" spans="1:9">
      <c r="A50" s="72">
        <v>44</v>
      </c>
      <c r="B50" s="235">
        <v>-35759</v>
      </c>
      <c r="C50" s="236">
        <v>38123</v>
      </c>
      <c r="D50" s="121"/>
      <c r="E50" s="235">
        <v>-405</v>
      </c>
      <c r="F50" s="239">
        <v>338</v>
      </c>
      <c r="H50" s="73">
        <f t="shared" si="2"/>
        <v>-35354</v>
      </c>
      <c r="I50" s="73">
        <f t="shared" si="3"/>
        <v>37785</v>
      </c>
    </row>
    <row r="51" spans="1:9">
      <c r="A51" s="72">
        <v>45</v>
      </c>
      <c r="B51" s="235">
        <v>-36884</v>
      </c>
      <c r="C51" s="236">
        <v>39905</v>
      </c>
      <c r="D51" s="121"/>
      <c r="E51" s="235">
        <v>-405</v>
      </c>
      <c r="F51" s="239">
        <v>349</v>
      </c>
      <c r="H51" s="73">
        <f t="shared" si="2"/>
        <v>-36479</v>
      </c>
      <c r="I51" s="73">
        <f t="shared" si="3"/>
        <v>39556</v>
      </c>
    </row>
    <row r="52" spans="1:9">
      <c r="A52" s="72">
        <v>46</v>
      </c>
      <c r="B52" s="235">
        <v>-36481</v>
      </c>
      <c r="C52" s="236">
        <v>39222</v>
      </c>
      <c r="D52" s="121"/>
      <c r="E52" s="235">
        <v>-385</v>
      </c>
      <c r="F52" s="239">
        <v>305</v>
      </c>
      <c r="H52" s="73">
        <f t="shared" si="2"/>
        <v>-36096</v>
      </c>
      <c r="I52" s="73">
        <f t="shared" si="3"/>
        <v>38917</v>
      </c>
    </row>
    <row r="53" spans="1:9">
      <c r="A53" s="72">
        <v>47</v>
      </c>
      <c r="B53" s="235">
        <v>-37985</v>
      </c>
      <c r="C53" s="236">
        <v>40801</v>
      </c>
      <c r="D53" s="121"/>
      <c r="E53" s="235">
        <v>-385</v>
      </c>
      <c r="F53" s="239">
        <v>310</v>
      </c>
      <c r="H53" s="73">
        <f t="shared" si="2"/>
        <v>-37600</v>
      </c>
      <c r="I53" s="73">
        <f t="shared" si="3"/>
        <v>40491</v>
      </c>
    </row>
    <row r="54" spans="1:9">
      <c r="A54" s="72">
        <v>48</v>
      </c>
      <c r="B54" s="235">
        <v>-38668</v>
      </c>
      <c r="C54" s="236">
        <v>41543</v>
      </c>
      <c r="D54" s="121"/>
      <c r="E54" s="235">
        <v>-345</v>
      </c>
      <c r="F54" s="239">
        <v>312</v>
      </c>
      <c r="H54" s="73">
        <f t="shared" si="2"/>
        <v>-38323</v>
      </c>
      <c r="I54" s="73">
        <f t="shared" si="3"/>
        <v>41231</v>
      </c>
    </row>
    <row r="55" spans="1:9">
      <c r="A55" s="72">
        <v>49</v>
      </c>
      <c r="B55" s="235">
        <v>-39404</v>
      </c>
      <c r="C55" s="236">
        <v>41358</v>
      </c>
      <c r="D55" s="121"/>
      <c r="E55" s="235">
        <v>-364</v>
      </c>
      <c r="F55" s="239">
        <v>312</v>
      </c>
      <c r="H55" s="73">
        <f t="shared" si="2"/>
        <v>-39040</v>
      </c>
      <c r="I55" s="73">
        <f t="shared" si="3"/>
        <v>41046</v>
      </c>
    </row>
    <row r="56" spans="1:9">
      <c r="A56" s="72">
        <v>50</v>
      </c>
      <c r="B56" s="235">
        <v>-38795</v>
      </c>
      <c r="C56" s="236">
        <v>41391</v>
      </c>
      <c r="D56" s="121"/>
      <c r="E56" s="235">
        <v>-331</v>
      </c>
      <c r="F56" s="239">
        <v>276</v>
      </c>
      <c r="H56" s="73">
        <f t="shared" si="2"/>
        <v>-38464</v>
      </c>
      <c r="I56" s="73">
        <f t="shared" si="3"/>
        <v>41115</v>
      </c>
    </row>
    <row r="57" spans="1:9">
      <c r="A57" s="72">
        <v>51</v>
      </c>
      <c r="B57" s="235">
        <v>-40421</v>
      </c>
      <c r="C57" s="236">
        <v>42646</v>
      </c>
      <c r="D57" s="121"/>
      <c r="E57" s="235">
        <v>-317</v>
      </c>
      <c r="F57" s="239">
        <v>262</v>
      </c>
      <c r="H57" s="73">
        <f t="shared" si="2"/>
        <v>-40104</v>
      </c>
      <c r="I57" s="73">
        <f t="shared" si="3"/>
        <v>42384</v>
      </c>
    </row>
    <row r="58" spans="1:9">
      <c r="A58" s="72">
        <v>52</v>
      </c>
      <c r="B58" s="235">
        <v>-39547</v>
      </c>
      <c r="C58" s="236">
        <v>42441</v>
      </c>
      <c r="D58" s="121"/>
      <c r="E58" s="235">
        <v>-347</v>
      </c>
      <c r="F58" s="239">
        <v>284</v>
      </c>
      <c r="H58" s="73">
        <f t="shared" si="2"/>
        <v>-39200</v>
      </c>
      <c r="I58" s="73">
        <f t="shared" si="3"/>
        <v>42157</v>
      </c>
    </row>
    <row r="59" spans="1:9">
      <c r="A59" s="72">
        <v>53</v>
      </c>
      <c r="B59" s="235">
        <v>-39588</v>
      </c>
      <c r="C59" s="236">
        <v>42060</v>
      </c>
      <c r="D59" s="121"/>
      <c r="E59" s="235">
        <v>-302</v>
      </c>
      <c r="F59" s="239">
        <v>277</v>
      </c>
      <c r="H59" s="73">
        <f t="shared" si="2"/>
        <v>-39286</v>
      </c>
      <c r="I59" s="73">
        <f t="shared" si="3"/>
        <v>41783</v>
      </c>
    </row>
    <row r="60" spans="1:9">
      <c r="A60" s="72">
        <v>54</v>
      </c>
      <c r="B60" s="235">
        <v>-39078</v>
      </c>
      <c r="C60" s="236">
        <v>40724</v>
      </c>
      <c r="D60" s="121"/>
      <c r="E60" s="235">
        <v>-290</v>
      </c>
      <c r="F60" s="239">
        <v>284</v>
      </c>
      <c r="H60" s="73">
        <f t="shared" si="2"/>
        <v>-38788</v>
      </c>
      <c r="I60" s="73">
        <f t="shared" si="3"/>
        <v>40440</v>
      </c>
    </row>
    <row r="61" spans="1:9">
      <c r="A61" s="72">
        <v>55</v>
      </c>
      <c r="B61" s="235">
        <v>-38031</v>
      </c>
      <c r="C61" s="236">
        <v>39939</v>
      </c>
      <c r="D61" s="121"/>
      <c r="E61" s="235">
        <v>-296</v>
      </c>
      <c r="F61" s="239">
        <v>239</v>
      </c>
      <c r="H61" s="73">
        <f t="shared" si="2"/>
        <v>-37735</v>
      </c>
      <c r="I61" s="73">
        <f t="shared" si="3"/>
        <v>39700</v>
      </c>
    </row>
    <row r="62" spans="1:9">
      <c r="A62" s="72">
        <v>56</v>
      </c>
      <c r="B62" s="235">
        <v>-36862</v>
      </c>
      <c r="C62" s="236">
        <v>38427</v>
      </c>
      <c r="D62" s="121"/>
      <c r="E62" s="235">
        <v>-272</v>
      </c>
      <c r="F62" s="239">
        <v>266</v>
      </c>
      <c r="H62" s="73">
        <f t="shared" si="2"/>
        <v>-36590</v>
      </c>
      <c r="I62" s="73">
        <f t="shared" si="3"/>
        <v>38161</v>
      </c>
    </row>
    <row r="63" spans="1:9">
      <c r="A63" s="72">
        <v>57</v>
      </c>
      <c r="B63" s="235">
        <v>-36217</v>
      </c>
      <c r="C63" s="236">
        <v>38397</v>
      </c>
      <c r="D63" s="121"/>
      <c r="E63" s="235">
        <v>-247</v>
      </c>
      <c r="F63" s="239">
        <v>217</v>
      </c>
      <c r="H63" s="73">
        <f t="shared" si="2"/>
        <v>-35970</v>
      </c>
      <c r="I63" s="73">
        <f t="shared" si="3"/>
        <v>38180</v>
      </c>
    </row>
    <row r="64" spans="1:9">
      <c r="A64" s="72">
        <v>58</v>
      </c>
      <c r="B64" s="235">
        <v>-35210</v>
      </c>
      <c r="C64" s="236">
        <v>37263</v>
      </c>
      <c r="D64" s="121"/>
      <c r="E64" s="235">
        <v>-246</v>
      </c>
      <c r="F64" s="239">
        <v>254</v>
      </c>
      <c r="H64" s="73">
        <f t="shared" si="2"/>
        <v>-34964</v>
      </c>
      <c r="I64" s="73">
        <f t="shared" si="3"/>
        <v>37009</v>
      </c>
    </row>
    <row r="65" spans="1:9">
      <c r="A65" s="72">
        <v>59</v>
      </c>
      <c r="B65" s="235">
        <v>-34417</v>
      </c>
      <c r="C65" s="236">
        <v>36058</v>
      </c>
      <c r="D65" s="121"/>
      <c r="E65" s="235">
        <v>-232</v>
      </c>
      <c r="F65" s="239">
        <v>217</v>
      </c>
      <c r="H65" s="73">
        <f t="shared" si="2"/>
        <v>-34185</v>
      </c>
      <c r="I65" s="73">
        <f t="shared" si="3"/>
        <v>35841</v>
      </c>
    </row>
    <row r="66" spans="1:9">
      <c r="A66" s="72">
        <v>60</v>
      </c>
      <c r="B66" s="235">
        <v>-33311</v>
      </c>
      <c r="C66" s="236">
        <v>34941</v>
      </c>
      <c r="D66" s="121"/>
      <c r="E66" s="235">
        <v>-217</v>
      </c>
      <c r="F66" s="239">
        <v>231</v>
      </c>
      <c r="H66" s="73">
        <f t="shared" si="2"/>
        <v>-33094</v>
      </c>
      <c r="I66" s="73">
        <f t="shared" si="3"/>
        <v>34710</v>
      </c>
    </row>
    <row r="67" spans="1:9">
      <c r="A67" s="72">
        <v>61</v>
      </c>
      <c r="B67" s="235">
        <v>-31726</v>
      </c>
      <c r="C67" s="236">
        <v>33606</v>
      </c>
      <c r="D67" s="121"/>
      <c r="E67" s="235">
        <v>-229</v>
      </c>
      <c r="F67" s="239">
        <v>221</v>
      </c>
      <c r="H67" s="73">
        <f t="shared" si="2"/>
        <v>-31497</v>
      </c>
      <c r="I67" s="73">
        <f t="shared" si="3"/>
        <v>33385</v>
      </c>
    </row>
    <row r="68" spans="1:9">
      <c r="A68" s="72">
        <v>62</v>
      </c>
      <c r="B68" s="235">
        <v>-31363</v>
      </c>
      <c r="C68" s="236">
        <v>33002</v>
      </c>
      <c r="D68" s="121"/>
      <c r="E68" s="235">
        <v>-185</v>
      </c>
      <c r="F68" s="239">
        <v>203</v>
      </c>
      <c r="H68" s="73">
        <f t="shared" si="2"/>
        <v>-31178</v>
      </c>
      <c r="I68" s="73">
        <f t="shared" si="3"/>
        <v>32799</v>
      </c>
    </row>
    <row r="69" spans="1:9">
      <c r="A69" s="72">
        <v>63</v>
      </c>
      <c r="B69" s="235">
        <v>-30581</v>
      </c>
      <c r="C69" s="236">
        <v>32395</v>
      </c>
      <c r="D69" s="121"/>
      <c r="E69" s="235">
        <v>-193</v>
      </c>
      <c r="F69" s="239">
        <v>179</v>
      </c>
      <c r="H69" s="73">
        <f t="shared" si="2"/>
        <v>-30388</v>
      </c>
      <c r="I69" s="73">
        <f t="shared" si="3"/>
        <v>32216</v>
      </c>
    </row>
    <row r="70" spans="1:9">
      <c r="A70" s="72">
        <v>64</v>
      </c>
      <c r="B70" s="235">
        <v>-29425</v>
      </c>
      <c r="C70" s="236">
        <v>31202</v>
      </c>
      <c r="D70" s="121"/>
      <c r="E70" s="235">
        <v>-175</v>
      </c>
      <c r="F70" s="239">
        <v>168</v>
      </c>
      <c r="H70" s="73">
        <f t="shared" ref="H70:H96" si="4">(B70-E70)</f>
        <v>-29250</v>
      </c>
      <c r="I70" s="73">
        <f t="shared" ref="I70:I96" si="5">C70-F70</f>
        <v>31034</v>
      </c>
    </row>
    <row r="71" spans="1:9">
      <c r="A71" s="72">
        <v>65</v>
      </c>
      <c r="B71" s="235">
        <v>-29569</v>
      </c>
      <c r="C71" s="236">
        <v>31507</v>
      </c>
      <c r="D71" s="121"/>
      <c r="E71" s="235">
        <v>-197</v>
      </c>
      <c r="F71" s="239">
        <v>150</v>
      </c>
      <c r="H71" s="73">
        <f t="shared" si="4"/>
        <v>-29372</v>
      </c>
      <c r="I71" s="73">
        <f t="shared" si="5"/>
        <v>31357</v>
      </c>
    </row>
    <row r="72" spans="1:9">
      <c r="A72" s="72">
        <v>66</v>
      </c>
      <c r="B72" s="235">
        <v>-29668</v>
      </c>
      <c r="C72" s="236">
        <v>31414</v>
      </c>
      <c r="D72" s="121"/>
      <c r="E72" s="235">
        <v>-171</v>
      </c>
      <c r="F72" s="239">
        <v>176</v>
      </c>
      <c r="H72" s="73">
        <f t="shared" si="4"/>
        <v>-29497</v>
      </c>
      <c r="I72" s="73">
        <f t="shared" si="5"/>
        <v>31238</v>
      </c>
    </row>
    <row r="73" spans="1:9">
      <c r="A73" s="72">
        <v>67</v>
      </c>
      <c r="B73" s="235">
        <v>-30193</v>
      </c>
      <c r="C73" s="236">
        <v>32127</v>
      </c>
      <c r="D73" s="121"/>
      <c r="E73" s="235">
        <v>-170</v>
      </c>
      <c r="F73" s="239">
        <v>136</v>
      </c>
      <c r="H73" s="73">
        <f t="shared" si="4"/>
        <v>-30023</v>
      </c>
      <c r="I73" s="73">
        <f t="shared" si="5"/>
        <v>31991</v>
      </c>
    </row>
    <row r="74" spans="1:9">
      <c r="A74" s="72">
        <v>68</v>
      </c>
      <c r="B74" s="235">
        <v>-30916</v>
      </c>
      <c r="C74" s="236">
        <v>33103</v>
      </c>
      <c r="D74" s="121"/>
      <c r="E74" s="235">
        <v>-149</v>
      </c>
      <c r="F74" s="239">
        <v>135</v>
      </c>
      <c r="H74" s="73">
        <f t="shared" si="4"/>
        <v>-30767</v>
      </c>
      <c r="I74" s="73">
        <f t="shared" si="5"/>
        <v>32968</v>
      </c>
    </row>
    <row r="75" spans="1:9">
      <c r="A75" s="72">
        <v>69</v>
      </c>
      <c r="B75" s="235">
        <v>-33121</v>
      </c>
      <c r="C75" s="236">
        <v>35906</v>
      </c>
      <c r="D75" s="121"/>
      <c r="E75" s="235">
        <v>-150</v>
      </c>
      <c r="F75" s="239">
        <v>136</v>
      </c>
      <c r="H75" s="73">
        <f t="shared" si="4"/>
        <v>-32971</v>
      </c>
      <c r="I75" s="73">
        <f t="shared" si="5"/>
        <v>35770</v>
      </c>
    </row>
    <row r="76" spans="1:9">
      <c r="A76" s="72">
        <v>70</v>
      </c>
      <c r="B76" s="235">
        <v>-24797</v>
      </c>
      <c r="C76" s="236">
        <v>26974</v>
      </c>
      <c r="D76" s="121"/>
      <c r="E76" s="235">
        <v>-93</v>
      </c>
      <c r="F76" s="239">
        <v>94</v>
      </c>
      <c r="H76" s="73">
        <f t="shared" si="4"/>
        <v>-24704</v>
      </c>
      <c r="I76" s="73">
        <f t="shared" si="5"/>
        <v>26880</v>
      </c>
    </row>
    <row r="77" spans="1:9">
      <c r="A77" s="72">
        <v>71</v>
      </c>
      <c r="B77" s="235">
        <v>-22863</v>
      </c>
      <c r="C77" s="236">
        <v>25687</v>
      </c>
      <c r="D77" s="121"/>
      <c r="E77" s="235">
        <v>-87</v>
      </c>
      <c r="F77" s="239">
        <v>88</v>
      </c>
      <c r="H77" s="73">
        <f t="shared" si="4"/>
        <v>-22776</v>
      </c>
      <c r="I77" s="73">
        <f t="shared" si="5"/>
        <v>25599</v>
      </c>
    </row>
    <row r="78" spans="1:9">
      <c r="A78" s="72">
        <v>72</v>
      </c>
      <c r="B78" s="235">
        <v>-23308</v>
      </c>
      <c r="C78" s="236">
        <v>25970</v>
      </c>
      <c r="D78" s="121"/>
      <c r="E78" s="235">
        <v>-93</v>
      </c>
      <c r="F78" s="239">
        <v>106</v>
      </c>
      <c r="H78" s="73">
        <f t="shared" si="4"/>
        <v>-23215</v>
      </c>
      <c r="I78" s="73">
        <f t="shared" si="5"/>
        <v>25864</v>
      </c>
    </row>
    <row r="79" spans="1:9">
      <c r="A79" s="72">
        <v>73</v>
      </c>
      <c r="B79" s="235">
        <v>-21528</v>
      </c>
      <c r="C79" s="236">
        <v>25265</v>
      </c>
      <c r="D79" s="121"/>
      <c r="E79" s="235">
        <v>-75</v>
      </c>
      <c r="F79" s="239">
        <v>71</v>
      </c>
      <c r="H79" s="73">
        <f t="shared" si="4"/>
        <v>-21453</v>
      </c>
      <c r="I79" s="73">
        <f t="shared" si="5"/>
        <v>25194</v>
      </c>
    </row>
    <row r="80" spans="1:9">
      <c r="A80" s="72">
        <v>74</v>
      </c>
      <c r="B80" s="235">
        <v>-19373</v>
      </c>
      <c r="C80" s="236">
        <v>23254</v>
      </c>
      <c r="D80" s="121"/>
      <c r="E80" s="235">
        <v>-60</v>
      </c>
      <c r="F80" s="239">
        <v>57</v>
      </c>
      <c r="H80" s="73">
        <f t="shared" si="4"/>
        <v>-19313</v>
      </c>
      <c r="I80" s="73">
        <f t="shared" si="5"/>
        <v>23197</v>
      </c>
    </row>
    <row r="81" spans="1:9">
      <c r="A81" s="72">
        <v>75</v>
      </c>
      <c r="B81" s="235">
        <v>-17496</v>
      </c>
      <c r="C81" s="236">
        <v>21636</v>
      </c>
      <c r="D81" s="121"/>
      <c r="E81" s="235">
        <v>-49</v>
      </c>
      <c r="F81" s="239">
        <v>58</v>
      </c>
      <c r="H81" s="73">
        <f t="shared" si="4"/>
        <v>-17447</v>
      </c>
      <c r="I81" s="73">
        <f t="shared" si="5"/>
        <v>21578</v>
      </c>
    </row>
    <row r="82" spans="1:9">
      <c r="A82" s="72">
        <v>76</v>
      </c>
      <c r="B82" s="235">
        <v>-17603</v>
      </c>
      <c r="C82" s="236">
        <v>21833</v>
      </c>
      <c r="D82" s="121"/>
      <c r="E82" s="235">
        <v>-50</v>
      </c>
      <c r="F82" s="239">
        <v>64</v>
      </c>
      <c r="H82" s="73">
        <f t="shared" si="4"/>
        <v>-17553</v>
      </c>
      <c r="I82" s="73">
        <f t="shared" si="5"/>
        <v>21769</v>
      </c>
    </row>
    <row r="83" spans="1:9">
      <c r="A83" s="72">
        <v>77</v>
      </c>
      <c r="B83" s="235">
        <v>-16869</v>
      </c>
      <c r="C83" s="236">
        <v>21118</v>
      </c>
      <c r="D83" s="121"/>
      <c r="E83" s="235">
        <v>-47</v>
      </c>
      <c r="F83" s="239">
        <v>69</v>
      </c>
      <c r="H83" s="73">
        <f t="shared" si="4"/>
        <v>-16822</v>
      </c>
      <c r="I83" s="73">
        <f t="shared" si="5"/>
        <v>21049</v>
      </c>
    </row>
    <row r="84" spans="1:9">
      <c r="A84" s="72">
        <v>78</v>
      </c>
      <c r="B84" s="235">
        <v>-16115</v>
      </c>
      <c r="C84" s="236">
        <v>20348</v>
      </c>
      <c r="D84" s="121"/>
      <c r="E84" s="235">
        <v>-50</v>
      </c>
      <c r="F84" s="239">
        <v>51</v>
      </c>
      <c r="H84" s="73">
        <f t="shared" si="4"/>
        <v>-16065</v>
      </c>
      <c r="I84" s="73">
        <f t="shared" si="5"/>
        <v>20297</v>
      </c>
    </row>
    <row r="85" spans="1:9">
      <c r="A85" s="72">
        <v>79</v>
      </c>
      <c r="B85" s="235">
        <v>-14432</v>
      </c>
      <c r="C85" s="236">
        <v>19396</v>
      </c>
      <c r="D85" s="121"/>
      <c r="E85" s="235">
        <v>-41</v>
      </c>
      <c r="F85" s="239">
        <v>47</v>
      </c>
      <c r="H85" s="73">
        <f t="shared" si="4"/>
        <v>-14391</v>
      </c>
      <c r="I85" s="73">
        <f t="shared" si="5"/>
        <v>19349</v>
      </c>
    </row>
    <row r="86" spans="1:9">
      <c r="A86" s="72">
        <v>80</v>
      </c>
      <c r="B86" s="235">
        <v>-13546</v>
      </c>
      <c r="C86" s="236">
        <v>18453</v>
      </c>
      <c r="D86" s="121"/>
      <c r="E86" s="235">
        <v>-21</v>
      </c>
      <c r="F86" s="239">
        <v>41</v>
      </c>
      <c r="H86" s="73">
        <f t="shared" si="4"/>
        <v>-13525</v>
      </c>
      <c r="I86" s="73">
        <f t="shared" si="5"/>
        <v>18412</v>
      </c>
    </row>
    <row r="87" spans="1:9">
      <c r="A87" s="72">
        <v>81</v>
      </c>
      <c r="B87" s="235">
        <v>-12469</v>
      </c>
      <c r="C87" s="236">
        <v>17214</v>
      </c>
      <c r="D87" s="121"/>
      <c r="E87" s="235">
        <v>-31</v>
      </c>
      <c r="F87" s="239">
        <v>49</v>
      </c>
      <c r="H87" s="73">
        <f t="shared" si="4"/>
        <v>-12438</v>
      </c>
      <c r="I87" s="73">
        <f t="shared" si="5"/>
        <v>17165</v>
      </c>
    </row>
    <row r="88" spans="1:9">
      <c r="A88" s="72">
        <v>82</v>
      </c>
      <c r="B88" s="235">
        <v>-11120</v>
      </c>
      <c r="C88" s="236">
        <v>15965</v>
      </c>
      <c r="D88" s="121"/>
      <c r="E88" s="235">
        <v>-27</v>
      </c>
      <c r="F88" s="239">
        <v>56</v>
      </c>
      <c r="H88" s="73">
        <f t="shared" si="4"/>
        <v>-11093</v>
      </c>
      <c r="I88" s="73">
        <f t="shared" si="5"/>
        <v>15909</v>
      </c>
    </row>
    <row r="89" spans="1:9">
      <c r="A89" s="72">
        <v>83</v>
      </c>
      <c r="B89" s="235">
        <v>-9975</v>
      </c>
      <c r="C89" s="236">
        <v>14544</v>
      </c>
      <c r="D89" s="121"/>
      <c r="E89" s="235">
        <v>-12</v>
      </c>
      <c r="F89" s="239">
        <v>41</v>
      </c>
      <c r="H89" s="73">
        <f t="shared" si="4"/>
        <v>-9963</v>
      </c>
      <c r="I89" s="73">
        <f t="shared" si="5"/>
        <v>14503</v>
      </c>
    </row>
    <row r="90" spans="1:9">
      <c r="A90" s="72">
        <v>84</v>
      </c>
      <c r="B90" s="235">
        <v>-9091</v>
      </c>
      <c r="C90" s="236">
        <v>14041</v>
      </c>
      <c r="D90" s="121"/>
      <c r="E90" s="235">
        <v>-28</v>
      </c>
      <c r="F90" s="239">
        <v>37</v>
      </c>
      <c r="H90" s="73">
        <f t="shared" si="4"/>
        <v>-9063</v>
      </c>
      <c r="I90" s="73">
        <f t="shared" si="5"/>
        <v>14004</v>
      </c>
    </row>
    <row r="91" spans="1:9">
      <c r="A91" s="72">
        <v>85</v>
      </c>
      <c r="B91" s="235">
        <v>-7894</v>
      </c>
      <c r="C91" s="236">
        <v>12678</v>
      </c>
      <c r="D91" s="121"/>
      <c r="E91" s="235">
        <v>-24</v>
      </c>
      <c r="F91" s="239">
        <v>30</v>
      </c>
      <c r="H91" s="73">
        <f t="shared" si="4"/>
        <v>-7870</v>
      </c>
      <c r="I91" s="73">
        <f t="shared" si="5"/>
        <v>12648</v>
      </c>
    </row>
    <row r="92" spans="1:9">
      <c r="A92" s="72">
        <v>86</v>
      </c>
      <c r="B92" s="235">
        <v>-6573</v>
      </c>
      <c r="C92" s="236">
        <v>11277</v>
      </c>
      <c r="D92" s="121"/>
      <c r="E92" s="235">
        <v>-18</v>
      </c>
      <c r="F92" s="239">
        <v>37</v>
      </c>
      <c r="H92" s="73">
        <f t="shared" si="4"/>
        <v>-6555</v>
      </c>
      <c r="I92" s="73">
        <f t="shared" si="5"/>
        <v>11240</v>
      </c>
    </row>
    <row r="93" spans="1:9">
      <c r="A93" s="72">
        <v>87</v>
      </c>
      <c r="B93" s="235">
        <v>-5635</v>
      </c>
      <c r="C93" s="236">
        <v>9897</v>
      </c>
      <c r="D93" s="121"/>
      <c r="E93" s="235">
        <v>-18</v>
      </c>
      <c r="F93" s="239">
        <v>26</v>
      </c>
      <c r="H93" s="73">
        <f t="shared" si="4"/>
        <v>-5617</v>
      </c>
      <c r="I93" s="73">
        <f t="shared" si="5"/>
        <v>9871</v>
      </c>
    </row>
    <row r="94" spans="1:9">
      <c r="A94" s="72">
        <v>88</v>
      </c>
      <c r="B94" s="235">
        <v>-4454</v>
      </c>
      <c r="C94" s="236">
        <v>8421</v>
      </c>
      <c r="D94" s="121"/>
      <c r="E94" s="235">
        <v>-14</v>
      </c>
      <c r="F94" s="239">
        <v>33</v>
      </c>
      <c r="H94" s="73">
        <f t="shared" si="4"/>
        <v>-4440</v>
      </c>
      <c r="I94" s="73">
        <f t="shared" si="5"/>
        <v>8388</v>
      </c>
    </row>
    <row r="95" spans="1:9">
      <c r="A95" s="72">
        <v>89</v>
      </c>
      <c r="B95" s="235">
        <v>-3731</v>
      </c>
      <c r="C95" s="236">
        <v>7418</v>
      </c>
      <c r="D95" s="121"/>
      <c r="E95" s="235">
        <v>-22</v>
      </c>
      <c r="F95" s="239">
        <v>18</v>
      </c>
      <c r="H95" s="73">
        <f t="shared" si="4"/>
        <v>-3709</v>
      </c>
      <c r="I95" s="73">
        <f t="shared" si="5"/>
        <v>7400</v>
      </c>
    </row>
    <row r="96" spans="1:9">
      <c r="A96" s="76">
        <v>90</v>
      </c>
      <c r="B96" s="237">
        <v>-12017</v>
      </c>
      <c r="C96" s="238">
        <v>29050</v>
      </c>
      <c r="D96" s="121"/>
      <c r="E96" s="237">
        <v>-47</v>
      </c>
      <c r="F96" s="240">
        <v>109</v>
      </c>
      <c r="H96" s="73">
        <f t="shared" si="4"/>
        <v>-11970</v>
      </c>
      <c r="I96" s="73">
        <f t="shared" si="5"/>
        <v>28941</v>
      </c>
    </row>
    <row r="98" spans="1:2">
      <c r="A98" s="264" t="s">
        <v>106</v>
      </c>
      <c r="B98" s="264"/>
    </row>
  </sheetData>
  <mergeCells count="8">
    <mergeCell ref="O1:P1"/>
    <mergeCell ref="A1:F1"/>
    <mergeCell ref="A98:B98"/>
    <mergeCell ref="A4:A5"/>
    <mergeCell ref="B4:C4"/>
    <mergeCell ref="E4:F4"/>
    <mergeCell ref="H4:I4"/>
    <mergeCell ref="A2:N2"/>
  </mergeCells>
  <conditionalFormatting sqref="E4:E5 E97:E1048576">
    <cfRule type="cellIs" dxfId="4" priority="4" operator="between">
      <formula>0</formula>
      <formula>600000000000</formula>
    </cfRule>
  </conditionalFormatting>
  <conditionalFormatting sqref="H6:H96">
    <cfRule type="expression" dxfId="3" priority="5">
      <formula>H$58=SUM(H$59:H$90)</formula>
    </cfRule>
  </conditionalFormatting>
  <conditionalFormatting sqref="C6:C96">
    <cfRule type="expression" dxfId="2" priority="3">
      <formula>C$58=SUM(C$59:C$90)</formula>
    </cfRule>
  </conditionalFormatting>
  <conditionalFormatting sqref="B6:B96">
    <cfRule type="expression" dxfId="1" priority="2">
      <formula>B$57=SUM(B$58:B$89)</formula>
    </cfRule>
  </conditionalFormatting>
  <conditionalFormatting sqref="E6:E96">
    <cfRule type="expression" dxfId="0" priority="1">
      <formula>E$57=SUM(E$58:E$89)</formula>
    </cfRule>
  </conditionalFormatting>
  <hyperlinks>
    <hyperlink ref="O1:P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A2" sqref="A2:F2"/>
    </sheetView>
  </sheetViews>
  <sheetFormatPr defaultColWidth="9.140625" defaultRowHeight="12.75"/>
  <cols>
    <col min="1" max="5" width="12.7109375" style="83" customWidth="1"/>
    <col min="6" max="6" width="28.42578125" style="83" customWidth="1"/>
    <col min="7" max="7" width="13.85546875" style="83" bestFit="1" customWidth="1"/>
    <col min="8" max="8" width="16.42578125" style="40" bestFit="1" customWidth="1"/>
    <col min="9" max="16384" width="9.140625" style="83"/>
  </cols>
  <sheetData>
    <row r="1" spans="1:14" ht="15.75">
      <c r="A1" s="266" t="s">
        <v>199</v>
      </c>
      <c r="B1" s="266"/>
      <c r="C1" s="266"/>
      <c r="D1" s="266"/>
      <c r="G1" s="261" t="s">
        <v>242</v>
      </c>
      <c r="H1" s="261"/>
    </row>
    <row r="2" spans="1:14" s="80" customFormat="1" ht="18" customHeight="1">
      <c r="A2" s="293" t="s">
        <v>243</v>
      </c>
      <c r="B2" s="293"/>
      <c r="C2" s="293"/>
      <c r="D2" s="293"/>
      <c r="E2" s="293"/>
      <c r="F2" s="293"/>
      <c r="G2" s="276"/>
      <c r="H2" s="276"/>
    </row>
    <row r="3" spans="1:14" ht="18" customHeight="1">
      <c r="A3" s="81"/>
      <c r="B3" s="82"/>
      <c r="C3" s="82"/>
      <c r="D3" s="82"/>
      <c r="E3" s="82"/>
      <c r="H3" s="83"/>
      <c r="I3" s="84"/>
      <c r="N3" s="84"/>
    </row>
    <row r="4" spans="1:14" ht="39" customHeight="1">
      <c r="A4" s="85" t="s">
        <v>61</v>
      </c>
      <c r="B4" s="85" t="s">
        <v>153</v>
      </c>
      <c r="C4" s="85" t="s">
        <v>154</v>
      </c>
      <c r="D4" s="85" t="s">
        <v>155</v>
      </c>
      <c r="E4" s="86"/>
      <c r="H4" s="83"/>
      <c r="I4" s="84"/>
      <c r="N4" s="84"/>
    </row>
    <row r="5" spans="1:14" s="91" customFormat="1" ht="12.75" customHeight="1">
      <c r="A5" s="87">
        <v>0</v>
      </c>
      <c r="B5" s="88">
        <v>-216</v>
      </c>
      <c r="C5" s="89">
        <v>376</v>
      </c>
      <c r="D5" s="89">
        <v>160</v>
      </c>
      <c r="E5" s="90"/>
      <c r="J5" s="92"/>
    </row>
    <row r="6" spans="1:14" ht="12.75" customHeight="1">
      <c r="A6" s="87">
        <v>1</v>
      </c>
      <c r="B6" s="88">
        <v>-422</v>
      </c>
      <c r="C6" s="89">
        <v>663</v>
      </c>
      <c r="D6" s="89">
        <v>241</v>
      </c>
      <c r="E6" s="90"/>
      <c r="H6" s="83"/>
      <c r="J6" s="84"/>
    </row>
    <row r="7" spans="1:14">
      <c r="A7" s="87">
        <v>2</v>
      </c>
      <c r="B7" s="88">
        <v>-459</v>
      </c>
      <c r="C7" s="89">
        <v>632</v>
      </c>
      <c r="D7" s="89">
        <v>173</v>
      </c>
      <c r="E7" s="90"/>
      <c r="H7" s="83"/>
      <c r="J7" s="84"/>
    </row>
    <row r="8" spans="1:14">
      <c r="A8" s="87">
        <v>3</v>
      </c>
      <c r="B8" s="88">
        <v>-411</v>
      </c>
      <c r="C8" s="89">
        <v>531</v>
      </c>
      <c r="D8" s="89">
        <v>120</v>
      </c>
      <c r="E8" s="90"/>
      <c r="H8" s="83"/>
      <c r="J8" s="84"/>
    </row>
    <row r="9" spans="1:14">
      <c r="A9" s="87">
        <v>4</v>
      </c>
      <c r="B9" s="88">
        <v>-387</v>
      </c>
      <c r="C9" s="89">
        <v>489</v>
      </c>
      <c r="D9" s="89">
        <v>102</v>
      </c>
      <c r="E9" s="90"/>
      <c r="H9" s="83"/>
      <c r="J9" s="84"/>
    </row>
    <row r="10" spans="1:14">
      <c r="A10" s="87">
        <v>5</v>
      </c>
      <c r="B10" s="88">
        <v>-342</v>
      </c>
      <c r="C10" s="89">
        <v>418</v>
      </c>
      <c r="D10" s="89">
        <v>76</v>
      </c>
      <c r="E10" s="90"/>
      <c r="H10" s="83"/>
      <c r="J10" s="84"/>
    </row>
    <row r="11" spans="1:14">
      <c r="A11" s="87">
        <v>6</v>
      </c>
      <c r="B11" s="88">
        <v>-322</v>
      </c>
      <c r="C11" s="89">
        <v>389</v>
      </c>
      <c r="D11" s="89">
        <v>67</v>
      </c>
      <c r="E11" s="90"/>
      <c r="H11" s="83"/>
      <c r="J11" s="84"/>
    </row>
    <row r="12" spans="1:14">
      <c r="A12" s="87">
        <v>7</v>
      </c>
      <c r="B12" s="88">
        <v>-286</v>
      </c>
      <c r="C12" s="89">
        <v>389</v>
      </c>
      <c r="D12" s="89">
        <v>103</v>
      </c>
      <c r="E12" s="90"/>
      <c r="H12" s="83"/>
      <c r="J12" s="84"/>
    </row>
    <row r="13" spans="1:14">
      <c r="A13" s="87">
        <v>8</v>
      </c>
      <c r="B13" s="88">
        <v>-285</v>
      </c>
      <c r="C13" s="89">
        <v>370</v>
      </c>
      <c r="D13" s="89">
        <v>85</v>
      </c>
      <c r="E13" s="90"/>
      <c r="H13" s="83"/>
      <c r="J13" s="84"/>
    </row>
    <row r="14" spans="1:14">
      <c r="A14" s="87">
        <v>9</v>
      </c>
      <c r="B14" s="88">
        <v>-236</v>
      </c>
      <c r="C14" s="89">
        <v>341</v>
      </c>
      <c r="D14" s="89">
        <v>105</v>
      </c>
      <c r="E14" s="90"/>
      <c r="H14" s="83"/>
      <c r="J14" s="84"/>
    </row>
    <row r="15" spans="1:14">
      <c r="A15" s="87">
        <v>10</v>
      </c>
      <c r="B15" s="88">
        <v>-236</v>
      </c>
      <c r="C15" s="89">
        <v>322</v>
      </c>
      <c r="D15" s="89">
        <v>86</v>
      </c>
      <c r="E15" s="90"/>
      <c r="H15" s="83"/>
      <c r="J15" s="84"/>
    </row>
    <row r="16" spans="1:14">
      <c r="A16" s="87">
        <v>11</v>
      </c>
      <c r="B16" s="88">
        <v>-240</v>
      </c>
      <c r="C16" s="89">
        <v>278</v>
      </c>
      <c r="D16" s="89">
        <v>38</v>
      </c>
      <c r="E16" s="90"/>
      <c r="H16" s="83"/>
      <c r="J16" s="84"/>
    </row>
    <row r="17" spans="1:10">
      <c r="A17" s="87">
        <v>12</v>
      </c>
      <c r="B17" s="88">
        <v>-200</v>
      </c>
      <c r="C17" s="89">
        <v>250</v>
      </c>
      <c r="D17" s="89">
        <v>50</v>
      </c>
      <c r="E17" s="90"/>
      <c r="H17" s="83"/>
      <c r="J17" s="84"/>
    </row>
    <row r="18" spans="1:10">
      <c r="A18" s="87">
        <v>13</v>
      </c>
      <c r="B18" s="88">
        <v>-170</v>
      </c>
      <c r="C18" s="89">
        <v>232</v>
      </c>
      <c r="D18" s="89">
        <v>62</v>
      </c>
      <c r="E18" s="90"/>
      <c r="H18" s="83"/>
      <c r="J18" s="84"/>
    </row>
    <row r="19" spans="1:10">
      <c r="A19" s="87">
        <v>14</v>
      </c>
      <c r="B19" s="88">
        <v>-190</v>
      </c>
      <c r="C19" s="89">
        <v>229</v>
      </c>
      <c r="D19" s="89">
        <v>39</v>
      </c>
      <c r="E19" s="90"/>
      <c r="H19" s="83"/>
      <c r="J19" s="84"/>
    </row>
    <row r="20" spans="1:10">
      <c r="A20" s="87">
        <v>15</v>
      </c>
      <c r="B20" s="88">
        <v>-142</v>
      </c>
      <c r="C20" s="89">
        <v>215</v>
      </c>
      <c r="D20" s="89">
        <v>73</v>
      </c>
      <c r="E20" s="90"/>
      <c r="H20" s="83"/>
      <c r="J20" s="84"/>
    </row>
    <row r="21" spans="1:10">
      <c r="A21" s="87">
        <v>16</v>
      </c>
      <c r="B21" s="88">
        <v>-174</v>
      </c>
      <c r="C21" s="89">
        <v>226</v>
      </c>
      <c r="D21" s="89">
        <v>52</v>
      </c>
      <c r="E21" s="90"/>
      <c r="H21" s="83"/>
      <c r="J21" s="84"/>
    </row>
    <row r="22" spans="1:10">
      <c r="A22" s="87">
        <v>17</v>
      </c>
      <c r="B22" s="88">
        <v>-219</v>
      </c>
      <c r="C22" s="89">
        <v>249</v>
      </c>
      <c r="D22" s="89">
        <v>30</v>
      </c>
      <c r="E22" s="90"/>
      <c r="H22" s="83"/>
      <c r="J22" s="84"/>
    </row>
    <row r="23" spans="1:10">
      <c r="A23" s="87">
        <v>18</v>
      </c>
      <c r="B23" s="88">
        <v>-492</v>
      </c>
      <c r="C23" s="89">
        <v>715</v>
      </c>
      <c r="D23" s="89">
        <v>223</v>
      </c>
      <c r="E23" s="90"/>
      <c r="H23" s="83"/>
      <c r="J23" s="84"/>
    </row>
    <row r="24" spans="1:10">
      <c r="A24" s="87">
        <v>19</v>
      </c>
      <c r="B24" s="88">
        <v>-974</v>
      </c>
      <c r="C24" s="89">
        <v>3174</v>
      </c>
      <c r="D24" s="89">
        <v>2200</v>
      </c>
      <c r="E24" s="90"/>
      <c r="H24" s="83"/>
      <c r="J24" s="84"/>
    </row>
    <row r="25" spans="1:10">
      <c r="A25" s="87">
        <v>20</v>
      </c>
      <c r="B25" s="88">
        <v>-871</v>
      </c>
      <c r="C25" s="89">
        <v>1792</v>
      </c>
      <c r="D25" s="89">
        <v>921</v>
      </c>
      <c r="E25" s="90"/>
      <c r="H25" s="83"/>
      <c r="J25" s="84"/>
    </row>
    <row r="26" spans="1:10">
      <c r="A26" s="87">
        <v>21</v>
      </c>
      <c r="B26" s="88">
        <v>-830</v>
      </c>
      <c r="C26" s="89">
        <v>1188</v>
      </c>
      <c r="D26" s="89">
        <v>358</v>
      </c>
      <c r="E26" s="90"/>
      <c r="H26" s="83"/>
      <c r="J26" s="84"/>
    </row>
    <row r="27" spans="1:10">
      <c r="A27" s="87">
        <v>22</v>
      </c>
      <c r="B27" s="88">
        <v>-1422</v>
      </c>
      <c r="C27" s="89">
        <v>1311</v>
      </c>
      <c r="D27" s="89">
        <v>-111</v>
      </c>
      <c r="E27" s="90"/>
      <c r="H27" s="83"/>
      <c r="J27" s="84"/>
    </row>
    <row r="28" spans="1:10">
      <c r="A28" s="87">
        <v>23</v>
      </c>
      <c r="B28" s="88">
        <v>-1966</v>
      </c>
      <c r="C28" s="89">
        <v>1537</v>
      </c>
      <c r="D28" s="89">
        <v>-429</v>
      </c>
      <c r="E28" s="90"/>
      <c r="H28" s="83"/>
      <c r="J28" s="84"/>
    </row>
    <row r="29" spans="1:10">
      <c r="A29" s="87">
        <v>24</v>
      </c>
      <c r="B29" s="88">
        <v>-1805</v>
      </c>
      <c r="C29" s="89">
        <v>1362</v>
      </c>
      <c r="D29" s="89">
        <v>-443</v>
      </c>
      <c r="E29" s="90"/>
      <c r="H29" s="83"/>
      <c r="J29" s="84"/>
    </row>
    <row r="30" spans="1:10">
      <c r="A30" s="87">
        <v>25</v>
      </c>
      <c r="B30" s="88">
        <v>-1579</v>
      </c>
      <c r="C30" s="89">
        <v>1358</v>
      </c>
      <c r="D30" s="89">
        <v>-221</v>
      </c>
      <c r="E30" s="90"/>
      <c r="H30" s="83"/>
      <c r="J30" s="84"/>
    </row>
    <row r="31" spans="1:10">
      <c r="A31" s="87">
        <v>26</v>
      </c>
      <c r="B31" s="88">
        <v>-1451</v>
      </c>
      <c r="C31" s="89">
        <v>1291</v>
      </c>
      <c r="D31" s="89">
        <v>-160</v>
      </c>
      <c r="E31" s="90"/>
      <c r="H31" s="83"/>
      <c r="J31" s="84"/>
    </row>
    <row r="32" spans="1:10">
      <c r="A32" s="87">
        <v>27</v>
      </c>
      <c r="B32" s="88">
        <v>-1203</v>
      </c>
      <c r="C32" s="89">
        <v>1233</v>
      </c>
      <c r="D32" s="89">
        <v>30</v>
      </c>
      <c r="E32" s="90"/>
      <c r="H32" s="83"/>
      <c r="J32" s="84"/>
    </row>
    <row r="33" spans="1:10">
      <c r="A33" s="87">
        <v>28</v>
      </c>
      <c r="B33" s="88">
        <v>-1159</v>
      </c>
      <c r="C33" s="89">
        <v>1196</v>
      </c>
      <c r="D33" s="89">
        <v>37</v>
      </c>
      <c r="E33" s="90"/>
      <c r="H33" s="83"/>
      <c r="J33" s="84"/>
    </row>
    <row r="34" spans="1:10">
      <c r="A34" s="87">
        <v>29</v>
      </c>
      <c r="B34" s="88">
        <v>-995</v>
      </c>
      <c r="C34" s="89">
        <v>1159</v>
      </c>
      <c r="D34" s="89">
        <v>164</v>
      </c>
      <c r="E34" s="90"/>
      <c r="H34" s="83"/>
      <c r="J34" s="84"/>
    </row>
    <row r="35" spans="1:10">
      <c r="A35" s="87">
        <v>30</v>
      </c>
      <c r="B35" s="88">
        <v>-962</v>
      </c>
      <c r="C35" s="89">
        <v>1015</v>
      </c>
      <c r="D35" s="89">
        <v>53</v>
      </c>
      <c r="E35" s="90"/>
      <c r="H35" s="83"/>
      <c r="J35" s="84"/>
    </row>
    <row r="36" spans="1:10">
      <c r="A36" s="87">
        <v>31</v>
      </c>
      <c r="B36" s="88">
        <v>-886</v>
      </c>
      <c r="C36" s="89">
        <v>1018</v>
      </c>
      <c r="D36" s="89">
        <v>132</v>
      </c>
      <c r="E36" s="90"/>
      <c r="H36" s="83"/>
      <c r="J36" s="84"/>
    </row>
    <row r="37" spans="1:10">
      <c r="A37" s="87">
        <v>32</v>
      </c>
      <c r="B37" s="88">
        <v>-805</v>
      </c>
      <c r="C37" s="89">
        <v>972</v>
      </c>
      <c r="D37" s="89">
        <v>167</v>
      </c>
      <c r="E37" s="90"/>
      <c r="H37" s="83"/>
      <c r="J37" s="84"/>
    </row>
    <row r="38" spans="1:10">
      <c r="A38" s="87">
        <v>33</v>
      </c>
      <c r="B38" s="88">
        <v>-788</v>
      </c>
      <c r="C38" s="89">
        <v>960</v>
      </c>
      <c r="D38" s="89">
        <v>172</v>
      </c>
      <c r="E38" s="90"/>
      <c r="H38" s="83"/>
      <c r="J38" s="84"/>
    </row>
    <row r="39" spans="1:10">
      <c r="A39" s="87">
        <v>34</v>
      </c>
      <c r="B39" s="88">
        <v>-681</v>
      </c>
      <c r="C39" s="89">
        <v>855</v>
      </c>
      <c r="D39" s="89">
        <v>174</v>
      </c>
      <c r="E39" s="90"/>
      <c r="H39" s="83"/>
      <c r="J39" s="84"/>
    </row>
    <row r="40" spans="1:10">
      <c r="A40" s="87">
        <v>35</v>
      </c>
      <c r="B40" s="88">
        <v>-665</v>
      </c>
      <c r="C40" s="89">
        <v>802</v>
      </c>
      <c r="D40" s="89">
        <v>137</v>
      </c>
      <c r="E40" s="90"/>
      <c r="H40" s="83"/>
      <c r="J40" s="84"/>
    </row>
    <row r="41" spans="1:10">
      <c r="A41" s="87">
        <v>36</v>
      </c>
      <c r="B41" s="88">
        <v>-665</v>
      </c>
      <c r="C41" s="89">
        <v>782</v>
      </c>
      <c r="D41" s="89">
        <v>117</v>
      </c>
      <c r="E41" s="90"/>
      <c r="H41" s="83"/>
      <c r="J41" s="84"/>
    </row>
    <row r="42" spans="1:10">
      <c r="A42" s="87">
        <v>37</v>
      </c>
      <c r="B42" s="88">
        <v>-594</v>
      </c>
      <c r="C42" s="89">
        <v>688</v>
      </c>
      <c r="D42" s="89">
        <v>94</v>
      </c>
      <c r="E42" s="90"/>
      <c r="H42" s="83"/>
      <c r="J42" s="84"/>
    </row>
    <row r="43" spans="1:10">
      <c r="A43" s="87">
        <v>38</v>
      </c>
      <c r="B43" s="88">
        <v>-480</v>
      </c>
      <c r="C43" s="89">
        <v>655</v>
      </c>
      <c r="D43" s="89">
        <v>175</v>
      </c>
      <c r="E43" s="90"/>
      <c r="H43" s="83"/>
      <c r="J43" s="84"/>
    </row>
    <row r="44" spans="1:10">
      <c r="A44" s="87">
        <v>39</v>
      </c>
      <c r="B44" s="88">
        <v>-448</v>
      </c>
      <c r="C44" s="89">
        <v>562</v>
      </c>
      <c r="D44" s="89">
        <v>114</v>
      </c>
      <c r="E44" s="90"/>
      <c r="H44" s="83"/>
      <c r="J44" s="84"/>
    </row>
    <row r="45" spans="1:10">
      <c r="A45" s="87">
        <v>40</v>
      </c>
      <c r="B45" s="88">
        <v>-450</v>
      </c>
      <c r="C45" s="89">
        <v>544</v>
      </c>
      <c r="D45" s="89">
        <v>94</v>
      </c>
      <c r="E45" s="90"/>
      <c r="H45" s="83"/>
      <c r="J45" s="84"/>
    </row>
    <row r="46" spans="1:10">
      <c r="A46" s="87">
        <v>41</v>
      </c>
      <c r="B46" s="88">
        <v>-420</v>
      </c>
      <c r="C46" s="89">
        <v>514</v>
      </c>
      <c r="D46" s="89">
        <v>94</v>
      </c>
      <c r="E46" s="90"/>
      <c r="H46" s="83"/>
      <c r="J46" s="84"/>
    </row>
    <row r="47" spans="1:10">
      <c r="A47" s="87">
        <v>42</v>
      </c>
      <c r="B47" s="88">
        <v>-395</v>
      </c>
      <c r="C47" s="89">
        <v>493</v>
      </c>
      <c r="D47" s="89">
        <v>98</v>
      </c>
      <c r="E47" s="90"/>
      <c r="H47" s="83"/>
      <c r="J47" s="84"/>
    </row>
    <row r="48" spans="1:10">
      <c r="A48" s="87">
        <v>43</v>
      </c>
      <c r="B48" s="88">
        <v>-402</v>
      </c>
      <c r="C48" s="89">
        <v>552</v>
      </c>
      <c r="D48" s="89">
        <v>150</v>
      </c>
      <c r="E48" s="90"/>
      <c r="H48" s="83"/>
      <c r="J48" s="84"/>
    </row>
    <row r="49" spans="1:10">
      <c r="A49" s="87">
        <v>44</v>
      </c>
      <c r="B49" s="88">
        <v>-392</v>
      </c>
      <c r="C49" s="89">
        <v>521</v>
      </c>
      <c r="D49" s="89">
        <v>129</v>
      </c>
      <c r="E49" s="90"/>
      <c r="H49" s="83"/>
      <c r="J49" s="84"/>
    </row>
    <row r="50" spans="1:10">
      <c r="A50" s="87">
        <v>45</v>
      </c>
      <c r="B50" s="88">
        <v>-378</v>
      </c>
      <c r="C50" s="89">
        <v>518</v>
      </c>
      <c r="D50" s="89">
        <v>140</v>
      </c>
      <c r="E50" s="90"/>
      <c r="H50" s="83"/>
      <c r="J50" s="84"/>
    </row>
    <row r="51" spans="1:10">
      <c r="A51" s="87">
        <v>46</v>
      </c>
      <c r="B51" s="88">
        <v>-365</v>
      </c>
      <c r="C51" s="89">
        <v>476</v>
      </c>
      <c r="D51" s="89">
        <v>111</v>
      </c>
      <c r="E51" s="90"/>
      <c r="H51" s="83"/>
      <c r="J51" s="84"/>
    </row>
    <row r="52" spans="1:10">
      <c r="A52" s="87">
        <v>47</v>
      </c>
      <c r="B52" s="88">
        <v>-336</v>
      </c>
      <c r="C52" s="89">
        <v>474</v>
      </c>
      <c r="D52" s="89">
        <v>138</v>
      </c>
      <c r="E52" s="90"/>
      <c r="H52" s="83"/>
      <c r="J52" s="84"/>
    </row>
    <row r="53" spans="1:10">
      <c r="A53" s="87">
        <v>48</v>
      </c>
      <c r="B53" s="88">
        <v>-327</v>
      </c>
      <c r="C53" s="89">
        <v>473</v>
      </c>
      <c r="D53" s="89">
        <v>146</v>
      </c>
      <c r="E53" s="90"/>
      <c r="H53" s="83"/>
      <c r="J53" s="84"/>
    </row>
    <row r="54" spans="1:10">
      <c r="A54" s="87">
        <v>49</v>
      </c>
      <c r="B54" s="88">
        <v>-364</v>
      </c>
      <c r="C54" s="89">
        <v>489</v>
      </c>
      <c r="D54" s="89">
        <v>125</v>
      </c>
      <c r="E54" s="90"/>
      <c r="H54" s="83"/>
      <c r="J54" s="84"/>
    </row>
    <row r="55" spans="1:10">
      <c r="A55" s="87">
        <v>50</v>
      </c>
      <c r="B55" s="88">
        <v>-352</v>
      </c>
      <c r="C55" s="89">
        <v>466</v>
      </c>
      <c r="D55" s="89">
        <v>114</v>
      </c>
      <c r="E55" s="90"/>
      <c r="H55" s="83"/>
      <c r="J55" s="84"/>
    </row>
    <row r="56" spans="1:10">
      <c r="A56" s="87">
        <v>51</v>
      </c>
      <c r="B56" s="88">
        <v>-315</v>
      </c>
      <c r="C56" s="89">
        <v>440</v>
      </c>
      <c r="D56" s="89">
        <v>125</v>
      </c>
      <c r="E56" s="90"/>
      <c r="H56" s="83"/>
      <c r="J56" s="84"/>
    </row>
    <row r="57" spans="1:10">
      <c r="A57" s="87">
        <v>52</v>
      </c>
      <c r="B57" s="88">
        <v>-359</v>
      </c>
      <c r="C57" s="89">
        <v>502</v>
      </c>
      <c r="D57" s="89">
        <v>143</v>
      </c>
      <c r="E57" s="90"/>
      <c r="H57" s="83"/>
      <c r="J57" s="84"/>
    </row>
    <row r="58" spans="1:10">
      <c r="A58" s="87">
        <v>53</v>
      </c>
      <c r="B58" s="88">
        <v>-283</v>
      </c>
      <c r="C58" s="89">
        <v>448</v>
      </c>
      <c r="D58" s="89">
        <v>165</v>
      </c>
      <c r="E58" s="90"/>
      <c r="H58" s="83"/>
      <c r="J58" s="84"/>
    </row>
    <row r="59" spans="1:10">
      <c r="A59" s="87">
        <v>54</v>
      </c>
      <c r="B59" s="88">
        <v>-279</v>
      </c>
      <c r="C59" s="89">
        <v>449</v>
      </c>
      <c r="D59" s="89">
        <v>170</v>
      </c>
      <c r="E59" s="90"/>
      <c r="H59" s="83"/>
      <c r="J59" s="84"/>
    </row>
    <row r="60" spans="1:10">
      <c r="A60" s="87">
        <v>55</v>
      </c>
      <c r="B60" s="88">
        <v>-293</v>
      </c>
      <c r="C60" s="89">
        <v>427</v>
      </c>
      <c r="D60" s="89">
        <v>134</v>
      </c>
      <c r="E60" s="90"/>
      <c r="H60" s="83"/>
      <c r="J60" s="84"/>
    </row>
    <row r="61" spans="1:10">
      <c r="A61" s="87">
        <v>56</v>
      </c>
      <c r="B61" s="88">
        <v>-264</v>
      </c>
      <c r="C61" s="89">
        <v>421</v>
      </c>
      <c r="D61" s="89">
        <v>157</v>
      </c>
      <c r="E61" s="90"/>
      <c r="H61" s="83"/>
      <c r="J61" s="84"/>
    </row>
    <row r="62" spans="1:10">
      <c r="A62" s="87">
        <v>57</v>
      </c>
      <c r="B62" s="88">
        <v>-258</v>
      </c>
      <c r="C62" s="89">
        <v>365</v>
      </c>
      <c r="D62" s="89">
        <v>107</v>
      </c>
      <c r="E62" s="90"/>
      <c r="H62" s="83"/>
      <c r="J62" s="84"/>
    </row>
    <row r="63" spans="1:10">
      <c r="A63" s="87">
        <v>58</v>
      </c>
      <c r="B63" s="88">
        <v>-302</v>
      </c>
      <c r="C63" s="89">
        <v>401</v>
      </c>
      <c r="D63" s="89">
        <v>99</v>
      </c>
      <c r="E63" s="90"/>
      <c r="H63" s="83"/>
      <c r="J63" s="84"/>
    </row>
    <row r="64" spans="1:10">
      <c r="A64" s="87">
        <v>59</v>
      </c>
      <c r="B64" s="88">
        <v>-265</v>
      </c>
      <c r="C64" s="89">
        <v>362</v>
      </c>
      <c r="D64" s="89">
        <v>97</v>
      </c>
      <c r="E64" s="90"/>
      <c r="H64" s="83"/>
      <c r="J64" s="84"/>
    </row>
    <row r="65" spans="1:10">
      <c r="A65" s="87">
        <v>60</v>
      </c>
      <c r="B65" s="88">
        <v>-255</v>
      </c>
      <c r="C65" s="89">
        <v>372</v>
      </c>
      <c r="D65" s="89">
        <v>117</v>
      </c>
      <c r="E65" s="90"/>
      <c r="H65" s="83"/>
      <c r="J65" s="84"/>
    </row>
    <row r="66" spans="1:10">
      <c r="A66" s="87">
        <v>61</v>
      </c>
      <c r="B66" s="88">
        <v>-243</v>
      </c>
      <c r="C66" s="89">
        <v>369</v>
      </c>
      <c r="D66" s="89">
        <v>126</v>
      </c>
      <c r="E66" s="90"/>
      <c r="H66" s="83"/>
      <c r="J66" s="84"/>
    </row>
    <row r="67" spans="1:10">
      <c r="A67" s="87">
        <v>62</v>
      </c>
      <c r="B67" s="88">
        <v>-208</v>
      </c>
      <c r="C67" s="89">
        <v>315</v>
      </c>
      <c r="D67" s="89">
        <v>107</v>
      </c>
      <c r="E67" s="90"/>
      <c r="H67" s="83"/>
      <c r="J67" s="84"/>
    </row>
    <row r="68" spans="1:10">
      <c r="A68" s="87">
        <v>63</v>
      </c>
      <c r="B68" s="88">
        <v>-258</v>
      </c>
      <c r="C68" s="89">
        <v>302</v>
      </c>
      <c r="D68" s="89">
        <v>44</v>
      </c>
      <c r="E68" s="90"/>
      <c r="H68" s="83"/>
      <c r="J68" s="84"/>
    </row>
    <row r="69" spans="1:10">
      <c r="A69" s="87">
        <v>64</v>
      </c>
      <c r="B69" s="88">
        <v>-194</v>
      </c>
      <c r="C69" s="89">
        <v>279</v>
      </c>
      <c r="D69" s="89">
        <v>85</v>
      </c>
      <c r="E69" s="90"/>
      <c r="H69" s="83"/>
      <c r="J69" s="84"/>
    </row>
    <row r="70" spans="1:10">
      <c r="A70" s="87">
        <v>65</v>
      </c>
      <c r="B70" s="88">
        <v>-206</v>
      </c>
      <c r="C70" s="89">
        <v>285</v>
      </c>
      <c r="D70" s="89">
        <v>79</v>
      </c>
      <c r="E70" s="90"/>
      <c r="H70" s="83"/>
      <c r="J70" s="84"/>
    </row>
    <row r="71" spans="1:10">
      <c r="A71" s="87">
        <v>66</v>
      </c>
      <c r="B71" s="88">
        <v>-194</v>
      </c>
      <c r="C71" s="89">
        <v>289</v>
      </c>
      <c r="D71" s="89">
        <v>95</v>
      </c>
      <c r="E71" s="90"/>
      <c r="H71" s="83"/>
      <c r="J71" s="84"/>
    </row>
    <row r="72" spans="1:10">
      <c r="A72" s="87">
        <v>67</v>
      </c>
      <c r="B72" s="88">
        <v>-218</v>
      </c>
      <c r="C72" s="89">
        <v>256</v>
      </c>
      <c r="D72" s="89">
        <v>38</v>
      </c>
      <c r="E72" s="90"/>
      <c r="H72" s="83"/>
      <c r="J72" s="84"/>
    </row>
    <row r="73" spans="1:10">
      <c r="A73" s="87">
        <v>68</v>
      </c>
      <c r="B73" s="88">
        <v>-214</v>
      </c>
      <c r="C73" s="89">
        <v>241</v>
      </c>
      <c r="D73" s="89">
        <v>27</v>
      </c>
      <c r="E73" s="90"/>
      <c r="H73" s="83"/>
      <c r="J73" s="84"/>
    </row>
    <row r="74" spans="1:10">
      <c r="A74" s="87">
        <v>69</v>
      </c>
      <c r="B74" s="88">
        <v>-230</v>
      </c>
      <c r="C74" s="89">
        <v>243</v>
      </c>
      <c r="D74" s="89">
        <v>13</v>
      </c>
      <c r="E74" s="90"/>
      <c r="H74" s="83"/>
      <c r="J74" s="84"/>
    </row>
    <row r="75" spans="1:10">
      <c r="A75" s="87">
        <v>70</v>
      </c>
      <c r="B75" s="88">
        <v>-160</v>
      </c>
      <c r="C75" s="89">
        <v>157</v>
      </c>
      <c r="D75" s="89">
        <v>-3</v>
      </c>
      <c r="E75" s="90"/>
      <c r="H75" s="83"/>
      <c r="J75" s="84"/>
    </row>
    <row r="76" spans="1:10">
      <c r="A76" s="87">
        <v>71</v>
      </c>
      <c r="B76" s="88">
        <v>-150</v>
      </c>
      <c r="C76" s="89">
        <v>152</v>
      </c>
      <c r="D76" s="89">
        <v>2</v>
      </c>
      <c r="E76" s="90"/>
      <c r="H76" s="83"/>
      <c r="J76" s="84"/>
    </row>
    <row r="77" spans="1:10">
      <c r="A77" s="87">
        <v>72</v>
      </c>
      <c r="B77" s="88">
        <v>-129</v>
      </c>
      <c r="C77" s="89">
        <v>161</v>
      </c>
      <c r="D77" s="89">
        <v>32</v>
      </c>
      <c r="E77" s="90"/>
      <c r="H77" s="83"/>
      <c r="J77" s="84"/>
    </row>
    <row r="78" spans="1:10">
      <c r="A78" s="87">
        <v>73</v>
      </c>
      <c r="B78" s="88">
        <v>-134</v>
      </c>
      <c r="C78" s="89">
        <v>126</v>
      </c>
      <c r="D78" s="89">
        <v>-8</v>
      </c>
      <c r="E78" s="90"/>
      <c r="H78" s="83"/>
      <c r="J78" s="84"/>
    </row>
    <row r="79" spans="1:10">
      <c r="A79" s="87">
        <v>74</v>
      </c>
      <c r="B79" s="88">
        <v>-119</v>
      </c>
      <c r="C79" s="89">
        <v>100</v>
      </c>
      <c r="D79" s="89">
        <v>-19</v>
      </c>
      <c r="E79" s="90"/>
      <c r="H79" s="83"/>
      <c r="J79" s="84"/>
    </row>
    <row r="80" spans="1:10">
      <c r="A80" s="87">
        <v>75</v>
      </c>
      <c r="B80" s="88">
        <v>-78</v>
      </c>
      <c r="C80" s="89">
        <v>89</v>
      </c>
      <c r="D80" s="89">
        <v>11</v>
      </c>
      <c r="E80" s="90"/>
      <c r="H80" s="83"/>
      <c r="J80" s="84"/>
    </row>
    <row r="81" spans="1:10">
      <c r="A81" s="87">
        <v>76</v>
      </c>
      <c r="B81" s="88">
        <v>-89</v>
      </c>
      <c r="C81" s="89">
        <v>95</v>
      </c>
      <c r="D81" s="89">
        <v>6</v>
      </c>
      <c r="E81" s="90"/>
      <c r="H81" s="83"/>
      <c r="J81" s="84"/>
    </row>
    <row r="82" spans="1:10">
      <c r="A82" s="87">
        <v>77</v>
      </c>
      <c r="B82" s="88">
        <v>-99</v>
      </c>
      <c r="C82" s="89">
        <v>103</v>
      </c>
      <c r="D82" s="89">
        <v>4</v>
      </c>
      <c r="E82" s="90"/>
      <c r="H82" s="83"/>
      <c r="J82" s="84"/>
    </row>
    <row r="83" spans="1:10">
      <c r="A83" s="87">
        <v>78</v>
      </c>
      <c r="B83" s="88">
        <v>-92</v>
      </c>
      <c r="C83" s="89">
        <v>85</v>
      </c>
      <c r="D83" s="89">
        <v>-7</v>
      </c>
      <c r="E83" s="90"/>
      <c r="H83" s="83"/>
      <c r="J83" s="84"/>
    </row>
    <row r="84" spans="1:10">
      <c r="A84" s="87">
        <v>79</v>
      </c>
      <c r="B84" s="88">
        <v>-76</v>
      </c>
      <c r="C84" s="89">
        <v>70</v>
      </c>
      <c r="D84" s="89">
        <v>-6</v>
      </c>
      <c r="E84" s="90"/>
      <c r="H84" s="83"/>
      <c r="J84" s="84"/>
    </row>
    <row r="85" spans="1:10">
      <c r="A85" s="87">
        <v>80</v>
      </c>
      <c r="B85" s="88">
        <v>-78</v>
      </c>
      <c r="C85" s="89">
        <v>49</v>
      </c>
      <c r="D85" s="89">
        <v>-29</v>
      </c>
      <c r="E85" s="90"/>
      <c r="H85" s="83"/>
      <c r="J85" s="84"/>
    </row>
    <row r="86" spans="1:10">
      <c r="A86" s="87">
        <v>81</v>
      </c>
      <c r="B86" s="88">
        <v>-79</v>
      </c>
      <c r="C86" s="89">
        <v>70</v>
      </c>
      <c r="D86" s="89">
        <v>-9</v>
      </c>
      <c r="E86" s="90"/>
      <c r="H86" s="83"/>
      <c r="J86" s="84"/>
    </row>
    <row r="87" spans="1:10">
      <c r="A87" s="87">
        <v>82</v>
      </c>
      <c r="B87" s="88">
        <v>-55</v>
      </c>
      <c r="C87" s="89">
        <v>69</v>
      </c>
      <c r="D87" s="89">
        <v>14</v>
      </c>
      <c r="E87" s="90"/>
      <c r="H87" s="83"/>
      <c r="J87" s="84"/>
    </row>
    <row r="88" spans="1:10">
      <c r="A88" s="87">
        <v>83</v>
      </c>
      <c r="B88" s="88">
        <v>-68</v>
      </c>
      <c r="C88" s="89">
        <v>45</v>
      </c>
      <c r="D88" s="89">
        <v>-23</v>
      </c>
      <c r="E88" s="90"/>
      <c r="H88" s="83"/>
      <c r="J88" s="84"/>
    </row>
    <row r="89" spans="1:10">
      <c r="A89" s="87">
        <v>84</v>
      </c>
      <c r="B89" s="88">
        <v>-59</v>
      </c>
      <c r="C89" s="89">
        <v>56</v>
      </c>
      <c r="D89" s="89">
        <v>-3</v>
      </c>
      <c r="E89" s="90"/>
      <c r="H89" s="83"/>
      <c r="J89" s="84"/>
    </row>
    <row r="90" spans="1:10">
      <c r="A90" s="87">
        <v>85</v>
      </c>
      <c r="B90" s="88">
        <v>-45</v>
      </c>
      <c r="C90" s="89">
        <v>45</v>
      </c>
      <c r="D90" s="89">
        <v>0</v>
      </c>
      <c r="E90" s="90"/>
      <c r="H90" s="83"/>
      <c r="J90" s="84"/>
    </row>
    <row r="91" spans="1:10">
      <c r="A91" s="87">
        <v>86</v>
      </c>
      <c r="B91" s="88">
        <v>-51</v>
      </c>
      <c r="C91" s="89">
        <v>50</v>
      </c>
      <c r="D91" s="89">
        <v>-1</v>
      </c>
      <c r="E91" s="90"/>
      <c r="H91" s="83"/>
      <c r="J91" s="84"/>
    </row>
    <row r="92" spans="1:10">
      <c r="A92" s="87">
        <v>87</v>
      </c>
      <c r="B92" s="88">
        <v>-54</v>
      </c>
      <c r="C92" s="89">
        <v>41</v>
      </c>
      <c r="D92" s="89">
        <v>-13</v>
      </c>
      <c r="E92" s="90"/>
      <c r="H92" s="83"/>
      <c r="J92" s="84"/>
    </row>
    <row r="93" spans="1:10">
      <c r="A93" s="87">
        <v>88</v>
      </c>
      <c r="B93" s="88">
        <v>-38</v>
      </c>
      <c r="C93" s="89">
        <v>44</v>
      </c>
      <c r="D93" s="89">
        <v>6</v>
      </c>
      <c r="E93" s="90"/>
      <c r="H93" s="83"/>
      <c r="J93" s="84"/>
    </row>
    <row r="94" spans="1:10">
      <c r="A94" s="87">
        <v>89</v>
      </c>
      <c r="B94" s="88">
        <v>-29</v>
      </c>
      <c r="C94" s="89">
        <v>37</v>
      </c>
      <c r="D94" s="89">
        <v>8</v>
      </c>
      <c r="E94" s="90"/>
      <c r="H94" s="83"/>
    </row>
    <row r="95" spans="1:10">
      <c r="A95" s="93" t="s">
        <v>63</v>
      </c>
      <c r="B95" s="94">
        <v>-153</v>
      </c>
      <c r="C95" s="95">
        <v>151</v>
      </c>
      <c r="D95" s="95">
        <v>-2</v>
      </c>
      <c r="E95" s="90"/>
      <c r="H95" s="83"/>
    </row>
    <row r="96" spans="1:10">
      <c r="B96" s="84"/>
      <c r="C96" s="84"/>
      <c r="D96" s="84"/>
      <c r="E96" s="90"/>
      <c r="H96" s="83"/>
    </row>
    <row r="97" spans="1:8">
      <c r="A97" s="96" t="s">
        <v>107</v>
      </c>
      <c r="H97" s="83"/>
    </row>
    <row r="98" spans="1:8" ht="24" customHeight="1">
      <c r="A98" s="272" t="s">
        <v>144</v>
      </c>
      <c r="B98" s="272"/>
      <c r="C98" s="272"/>
      <c r="D98" s="272"/>
      <c r="E98" s="97"/>
      <c r="H98" s="83"/>
    </row>
    <row r="99" spans="1:8">
      <c r="A99" s="272"/>
      <c r="B99" s="272"/>
      <c r="C99" s="272"/>
      <c r="D99" s="272"/>
      <c r="E99" s="97"/>
      <c r="H99" s="83"/>
    </row>
    <row r="100" spans="1:8">
      <c r="A100" s="272" t="s">
        <v>156</v>
      </c>
      <c r="B100" s="272"/>
      <c r="C100" s="272"/>
      <c r="D100" s="272"/>
      <c r="E100" s="97"/>
      <c r="H100" s="83"/>
    </row>
    <row r="101" spans="1:8">
      <c r="A101" s="97"/>
      <c r="B101" s="97"/>
      <c r="C101" s="97"/>
      <c r="D101" s="97"/>
      <c r="E101" s="97"/>
      <c r="H101" s="83"/>
    </row>
    <row r="102" spans="1:8">
      <c r="A102" s="292" t="s">
        <v>106</v>
      </c>
      <c r="B102" s="292"/>
      <c r="H102" s="83"/>
    </row>
  </sheetData>
  <mergeCells count="7">
    <mergeCell ref="A102:B102"/>
    <mergeCell ref="G1:H1"/>
    <mergeCell ref="A2:F2"/>
    <mergeCell ref="G2:H2"/>
    <mergeCell ref="A98:D99"/>
    <mergeCell ref="A100:D100"/>
    <mergeCell ref="A1:D1"/>
  </mergeCells>
  <hyperlinks>
    <hyperlink ref="G1:H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selection sqref="A1:D1"/>
    </sheetView>
  </sheetViews>
  <sheetFormatPr defaultColWidth="9.140625" defaultRowHeight="12.75"/>
  <cols>
    <col min="1" max="4" width="12.7109375" style="83" customWidth="1"/>
    <col min="5" max="5" width="20.28515625" style="83" bestFit="1" customWidth="1"/>
    <col min="6" max="6" width="14.5703125" style="83" customWidth="1"/>
    <col min="7" max="16384" width="9.140625" style="83"/>
  </cols>
  <sheetData>
    <row r="1" spans="1:8" ht="15.75">
      <c r="A1" s="266" t="s">
        <v>199</v>
      </c>
      <c r="B1" s="266"/>
      <c r="C1" s="266"/>
      <c r="D1" s="266"/>
      <c r="G1" s="261" t="s">
        <v>242</v>
      </c>
      <c r="H1" s="261"/>
    </row>
    <row r="2" spans="1:8" s="80" customFormat="1" ht="15.75">
      <c r="A2" s="293" t="s">
        <v>246</v>
      </c>
      <c r="B2" s="293"/>
      <c r="C2" s="293"/>
      <c r="D2" s="293"/>
      <c r="E2" s="293"/>
      <c r="F2" s="293"/>
      <c r="G2" s="276"/>
      <c r="H2" s="276"/>
    </row>
    <row r="3" spans="1:8">
      <c r="A3" s="81"/>
      <c r="B3" s="82"/>
      <c r="C3" s="82"/>
      <c r="D3" s="82"/>
      <c r="E3" s="82"/>
    </row>
    <row r="4" spans="1:8" ht="25.5">
      <c r="A4" s="85" t="s">
        <v>61</v>
      </c>
      <c r="B4" s="85" t="s">
        <v>153</v>
      </c>
      <c r="C4" s="85" t="s">
        <v>154</v>
      </c>
      <c r="D4" s="85" t="s">
        <v>155</v>
      </c>
      <c r="E4" s="86"/>
    </row>
    <row r="5" spans="1:8" s="91" customFormat="1">
      <c r="A5" s="87">
        <v>0</v>
      </c>
      <c r="B5" s="88">
        <v>-134</v>
      </c>
      <c r="C5" s="89">
        <v>405</v>
      </c>
      <c r="D5" s="89">
        <v>271</v>
      </c>
      <c r="E5" s="90"/>
    </row>
    <row r="6" spans="1:8">
      <c r="A6" s="87">
        <v>1</v>
      </c>
      <c r="B6" s="88">
        <v>-228</v>
      </c>
      <c r="C6" s="89">
        <v>601</v>
      </c>
      <c r="D6" s="89">
        <v>373</v>
      </c>
      <c r="E6" s="90"/>
    </row>
    <row r="7" spans="1:8">
      <c r="A7" s="87">
        <v>2</v>
      </c>
      <c r="B7" s="88">
        <v>-221</v>
      </c>
      <c r="C7" s="89">
        <v>553</v>
      </c>
      <c r="D7" s="89">
        <v>332</v>
      </c>
      <c r="E7" s="90"/>
    </row>
    <row r="8" spans="1:8">
      <c r="A8" s="87">
        <v>3</v>
      </c>
      <c r="B8" s="88">
        <v>-204</v>
      </c>
      <c r="C8" s="89">
        <v>503</v>
      </c>
      <c r="D8" s="89">
        <v>299</v>
      </c>
      <c r="E8" s="90"/>
    </row>
    <row r="9" spans="1:8">
      <c r="A9" s="87">
        <v>4</v>
      </c>
      <c r="B9" s="88">
        <v>-193</v>
      </c>
      <c r="C9" s="89">
        <v>491</v>
      </c>
      <c r="D9" s="89">
        <v>298</v>
      </c>
      <c r="E9" s="90"/>
    </row>
    <row r="10" spans="1:8">
      <c r="A10" s="87">
        <v>5</v>
      </c>
      <c r="B10" s="88">
        <v>-174</v>
      </c>
      <c r="C10" s="89">
        <v>454</v>
      </c>
      <c r="D10" s="89">
        <v>280</v>
      </c>
      <c r="E10" s="90"/>
    </row>
    <row r="11" spans="1:8">
      <c r="A11" s="87">
        <v>6</v>
      </c>
      <c r="B11" s="88">
        <v>-160</v>
      </c>
      <c r="C11" s="89">
        <v>396</v>
      </c>
      <c r="D11" s="89">
        <v>236</v>
      </c>
      <c r="E11" s="90"/>
    </row>
    <row r="12" spans="1:8">
      <c r="A12" s="87">
        <v>7</v>
      </c>
      <c r="B12" s="88">
        <v>-138</v>
      </c>
      <c r="C12" s="89">
        <v>348</v>
      </c>
      <c r="D12" s="89">
        <v>210</v>
      </c>
      <c r="E12" s="90"/>
    </row>
    <row r="13" spans="1:8">
      <c r="A13" s="87">
        <v>8</v>
      </c>
      <c r="B13" s="88">
        <v>-136</v>
      </c>
      <c r="C13" s="89">
        <v>328</v>
      </c>
      <c r="D13" s="89">
        <v>192</v>
      </c>
      <c r="E13" s="90"/>
    </row>
    <row r="14" spans="1:8">
      <c r="A14" s="87">
        <v>9</v>
      </c>
      <c r="B14" s="88">
        <v>-118</v>
      </c>
      <c r="C14" s="89">
        <v>285</v>
      </c>
      <c r="D14" s="89">
        <v>167</v>
      </c>
      <c r="E14" s="90"/>
    </row>
    <row r="15" spans="1:8">
      <c r="A15" s="87">
        <v>10</v>
      </c>
      <c r="B15" s="88">
        <v>-116</v>
      </c>
      <c r="C15" s="89">
        <v>304</v>
      </c>
      <c r="D15" s="89">
        <v>188</v>
      </c>
      <c r="E15" s="90"/>
    </row>
    <row r="16" spans="1:8">
      <c r="A16" s="87">
        <v>11</v>
      </c>
      <c r="B16" s="88">
        <v>-105</v>
      </c>
      <c r="C16" s="89">
        <v>245</v>
      </c>
      <c r="D16" s="89">
        <v>140</v>
      </c>
      <c r="E16" s="90"/>
    </row>
    <row r="17" spans="1:5">
      <c r="A17" s="87">
        <v>12</v>
      </c>
      <c r="B17" s="88">
        <v>-98</v>
      </c>
      <c r="C17" s="89">
        <v>253</v>
      </c>
      <c r="D17" s="89">
        <v>155</v>
      </c>
      <c r="E17" s="90"/>
    </row>
    <row r="18" spans="1:5">
      <c r="A18" s="87">
        <v>13</v>
      </c>
      <c r="B18" s="88">
        <v>-84</v>
      </c>
      <c r="C18" s="89">
        <v>230</v>
      </c>
      <c r="D18" s="89">
        <v>146</v>
      </c>
      <c r="E18" s="90"/>
    </row>
    <row r="19" spans="1:5">
      <c r="A19" s="87">
        <v>14</v>
      </c>
      <c r="B19" s="88">
        <v>-90</v>
      </c>
      <c r="C19" s="89">
        <v>245</v>
      </c>
      <c r="D19" s="89">
        <v>155</v>
      </c>
      <c r="E19" s="90"/>
    </row>
    <row r="20" spans="1:5">
      <c r="A20" s="87">
        <v>15</v>
      </c>
      <c r="B20" s="88">
        <v>-83</v>
      </c>
      <c r="C20" s="89">
        <v>262</v>
      </c>
      <c r="D20" s="89">
        <v>179</v>
      </c>
      <c r="E20" s="90"/>
    </row>
    <row r="21" spans="1:5">
      <c r="A21" s="87">
        <v>16</v>
      </c>
      <c r="B21" s="88">
        <v>-97</v>
      </c>
      <c r="C21" s="89">
        <v>308</v>
      </c>
      <c r="D21" s="89">
        <v>211</v>
      </c>
      <c r="E21" s="90"/>
    </row>
    <row r="22" spans="1:5">
      <c r="A22" s="87">
        <v>17</v>
      </c>
      <c r="B22" s="88">
        <v>-101</v>
      </c>
      <c r="C22" s="89">
        <v>323</v>
      </c>
      <c r="D22" s="89">
        <v>222</v>
      </c>
      <c r="E22" s="90"/>
    </row>
    <row r="23" spans="1:5">
      <c r="A23" s="87">
        <v>18</v>
      </c>
      <c r="B23" s="88">
        <v>-176</v>
      </c>
      <c r="C23" s="89">
        <v>795</v>
      </c>
      <c r="D23" s="89">
        <v>619</v>
      </c>
      <c r="E23" s="90"/>
    </row>
    <row r="24" spans="1:5">
      <c r="A24" s="87">
        <v>19</v>
      </c>
      <c r="B24" s="88">
        <v>-286</v>
      </c>
      <c r="C24" s="89">
        <v>1822</v>
      </c>
      <c r="D24" s="89">
        <v>1536</v>
      </c>
      <c r="E24" s="90"/>
    </row>
    <row r="25" spans="1:5">
      <c r="A25" s="87">
        <v>20</v>
      </c>
      <c r="B25" s="88">
        <v>-373</v>
      </c>
      <c r="C25" s="89">
        <v>1910</v>
      </c>
      <c r="D25" s="89">
        <v>1537</v>
      </c>
      <c r="E25" s="90"/>
    </row>
    <row r="26" spans="1:5">
      <c r="A26" s="87">
        <v>21</v>
      </c>
      <c r="B26" s="88">
        <v>-613</v>
      </c>
      <c r="C26" s="89">
        <v>1973</v>
      </c>
      <c r="D26" s="89">
        <v>1360</v>
      </c>
      <c r="E26" s="90"/>
    </row>
    <row r="27" spans="1:5">
      <c r="A27" s="87">
        <v>22</v>
      </c>
      <c r="B27" s="88">
        <v>-757</v>
      </c>
      <c r="C27" s="89">
        <v>2138</v>
      </c>
      <c r="D27" s="89">
        <v>1381</v>
      </c>
      <c r="E27" s="90"/>
    </row>
    <row r="28" spans="1:5">
      <c r="A28" s="87">
        <v>23</v>
      </c>
      <c r="B28" s="88">
        <v>-891</v>
      </c>
      <c r="C28" s="89">
        <v>2634</v>
      </c>
      <c r="D28" s="89">
        <v>1743</v>
      </c>
      <c r="E28" s="90"/>
    </row>
    <row r="29" spans="1:5">
      <c r="A29" s="87">
        <v>24</v>
      </c>
      <c r="B29" s="88">
        <v>-905</v>
      </c>
      <c r="C29" s="89">
        <v>2241</v>
      </c>
      <c r="D29" s="89">
        <v>1336</v>
      </c>
      <c r="E29" s="90"/>
    </row>
    <row r="30" spans="1:5">
      <c r="A30" s="87">
        <v>25</v>
      </c>
      <c r="B30" s="88">
        <v>-985</v>
      </c>
      <c r="C30" s="89">
        <v>2024</v>
      </c>
      <c r="D30" s="89">
        <v>1039</v>
      </c>
      <c r="E30" s="90"/>
    </row>
    <row r="31" spans="1:5">
      <c r="A31" s="87">
        <v>26</v>
      </c>
      <c r="B31" s="88">
        <v>-865</v>
      </c>
      <c r="C31" s="89">
        <v>1885</v>
      </c>
      <c r="D31" s="89">
        <v>1020</v>
      </c>
      <c r="E31" s="90"/>
    </row>
    <row r="32" spans="1:5">
      <c r="A32" s="87">
        <v>27</v>
      </c>
      <c r="B32" s="88">
        <v>-741</v>
      </c>
      <c r="C32" s="89">
        <v>1586</v>
      </c>
      <c r="D32" s="89">
        <v>845</v>
      </c>
      <c r="E32" s="90"/>
    </row>
    <row r="33" spans="1:5">
      <c r="A33" s="87">
        <v>28</v>
      </c>
      <c r="B33" s="88">
        <v>-704</v>
      </c>
      <c r="C33" s="89">
        <v>1433</v>
      </c>
      <c r="D33" s="89">
        <v>729</v>
      </c>
      <c r="E33" s="90"/>
    </row>
    <row r="34" spans="1:5">
      <c r="A34" s="87">
        <v>29</v>
      </c>
      <c r="B34" s="88">
        <v>-589</v>
      </c>
      <c r="C34" s="89">
        <v>1255</v>
      </c>
      <c r="D34" s="89">
        <v>666</v>
      </c>
      <c r="E34" s="90"/>
    </row>
    <row r="35" spans="1:5">
      <c r="A35" s="87">
        <v>30</v>
      </c>
      <c r="B35" s="88">
        <v>-525</v>
      </c>
      <c r="C35" s="89">
        <v>1097</v>
      </c>
      <c r="D35" s="89">
        <v>572</v>
      </c>
      <c r="E35" s="90"/>
    </row>
    <row r="36" spans="1:5">
      <c r="A36" s="87">
        <v>31</v>
      </c>
      <c r="B36" s="88">
        <v>-476</v>
      </c>
      <c r="C36" s="89">
        <v>975</v>
      </c>
      <c r="D36" s="89">
        <v>499</v>
      </c>
      <c r="E36" s="90"/>
    </row>
    <row r="37" spans="1:5">
      <c r="A37" s="87">
        <v>32</v>
      </c>
      <c r="B37" s="88">
        <v>-409</v>
      </c>
      <c r="C37" s="89">
        <v>913</v>
      </c>
      <c r="D37" s="89">
        <v>504</v>
      </c>
      <c r="E37" s="90"/>
    </row>
    <row r="38" spans="1:5">
      <c r="A38" s="87">
        <v>33</v>
      </c>
      <c r="B38" s="88">
        <v>-383</v>
      </c>
      <c r="C38" s="89">
        <v>835</v>
      </c>
      <c r="D38" s="89">
        <v>452</v>
      </c>
      <c r="E38" s="90"/>
    </row>
    <row r="39" spans="1:5">
      <c r="A39" s="87">
        <v>34</v>
      </c>
      <c r="B39" s="88">
        <v>-351</v>
      </c>
      <c r="C39" s="89">
        <v>723</v>
      </c>
      <c r="D39" s="89">
        <v>372</v>
      </c>
      <c r="E39" s="90"/>
    </row>
    <row r="40" spans="1:5">
      <c r="A40" s="87">
        <v>35</v>
      </c>
      <c r="B40" s="88">
        <v>-325</v>
      </c>
      <c r="C40" s="89">
        <v>683</v>
      </c>
      <c r="D40" s="89">
        <v>358</v>
      </c>
      <c r="E40" s="90"/>
    </row>
    <row r="41" spans="1:5">
      <c r="A41" s="87">
        <v>36</v>
      </c>
      <c r="B41" s="88">
        <v>-299</v>
      </c>
      <c r="C41" s="89">
        <v>591</v>
      </c>
      <c r="D41" s="89">
        <v>292</v>
      </c>
      <c r="E41" s="90"/>
    </row>
    <row r="42" spans="1:5">
      <c r="A42" s="87">
        <v>37</v>
      </c>
      <c r="B42" s="88">
        <v>-276</v>
      </c>
      <c r="C42" s="89">
        <v>542</v>
      </c>
      <c r="D42" s="89">
        <v>266</v>
      </c>
      <c r="E42" s="90"/>
    </row>
    <row r="43" spans="1:5">
      <c r="A43" s="87">
        <v>38</v>
      </c>
      <c r="B43" s="88">
        <v>-233</v>
      </c>
      <c r="C43" s="89">
        <v>470</v>
      </c>
      <c r="D43" s="89">
        <v>237</v>
      </c>
      <c r="E43" s="90"/>
    </row>
    <row r="44" spans="1:5">
      <c r="A44" s="87">
        <v>39</v>
      </c>
      <c r="B44" s="88">
        <v>-215</v>
      </c>
      <c r="C44" s="89">
        <v>421</v>
      </c>
      <c r="D44" s="89">
        <v>206</v>
      </c>
      <c r="E44" s="90"/>
    </row>
    <row r="45" spans="1:5">
      <c r="A45" s="87">
        <v>40</v>
      </c>
      <c r="B45" s="88">
        <v>-198</v>
      </c>
      <c r="C45" s="89">
        <v>402</v>
      </c>
      <c r="D45" s="89">
        <v>204</v>
      </c>
      <c r="E45" s="90"/>
    </row>
    <row r="46" spans="1:5">
      <c r="A46" s="87">
        <v>41</v>
      </c>
      <c r="B46" s="88">
        <v>-183</v>
      </c>
      <c r="C46" s="89">
        <v>358</v>
      </c>
      <c r="D46" s="89">
        <v>175</v>
      </c>
      <c r="E46" s="90"/>
    </row>
    <row r="47" spans="1:5">
      <c r="A47" s="87">
        <v>42</v>
      </c>
      <c r="B47" s="88">
        <v>-176</v>
      </c>
      <c r="C47" s="89">
        <v>317</v>
      </c>
      <c r="D47" s="89">
        <v>141</v>
      </c>
      <c r="E47" s="90"/>
    </row>
    <row r="48" spans="1:5">
      <c r="A48" s="87">
        <v>43</v>
      </c>
      <c r="B48" s="88">
        <v>-166</v>
      </c>
      <c r="C48" s="89">
        <v>298</v>
      </c>
      <c r="D48" s="89">
        <v>132</v>
      </c>
      <c r="E48" s="90"/>
    </row>
    <row r="49" spans="1:5">
      <c r="A49" s="87">
        <v>44</v>
      </c>
      <c r="B49" s="88">
        <v>-162</v>
      </c>
      <c r="C49" s="89">
        <v>241</v>
      </c>
      <c r="D49" s="89">
        <v>79</v>
      </c>
      <c r="E49" s="90"/>
    </row>
    <row r="50" spans="1:5">
      <c r="A50" s="87">
        <v>45</v>
      </c>
      <c r="B50" s="88">
        <v>-149</v>
      </c>
      <c r="C50" s="89">
        <v>253</v>
      </c>
      <c r="D50" s="89">
        <v>104</v>
      </c>
      <c r="E50" s="90"/>
    </row>
    <row r="51" spans="1:5">
      <c r="A51" s="87">
        <v>46</v>
      </c>
      <c r="B51" s="88">
        <v>-136</v>
      </c>
      <c r="C51" s="89">
        <v>230</v>
      </c>
      <c r="D51" s="89">
        <v>94</v>
      </c>
      <c r="E51" s="90"/>
    </row>
    <row r="52" spans="1:5">
      <c r="A52" s="87">
        <v>47</v>
      </c>
      <c r="B52" s="88">
        <v>-125</v>
      </c>
      <c r="C52" s="89">
        <v>234</v>
      </c>
      <c r="D52" s="89">
        <v>109</v>
      </c>
      <c r="E52" s="90"/>
    </row>
    <row r="53" spans="1:5">
      <c r="A53" s="87">
        <v>48</v>
      </c>
      <c r="B53" s="88">
        <v>-119</v>
      </c>
      <c r="C53" s="89">
        <v>195</v>
      </c>
      <c r="D53" s="89">
        <v>76</v>
      </c>
      <c r="E53" s="90"/>
    </row>
    <row r="54" spans="1:5">
      <c r="A54" s="87">
        <v>49</v>
      </c>
      <c r="B54" s="88">
        <v>-139</v>
      </c>
      <c r="C54" s="89">
        <v>198</v>
      </c>
      <c r="D54" s="89">
        <v>59</v>
      </c>
      <c r="E54" s="90"/>
    </row>
    <row r="55" spans="1:5">
      <c r="A55" s="87">
        <v>50</v>
      </c>
      <c r="B55" s="88">
        <v>-121</v>
      </c>
      <c r="C55" s="89">
        <v>150</v>
      </c>
      <c r="D55" s="89">
        <v>29</v>
      </c>
      <c r="E55" s="90"/>
    </row>
    <row r="56" spans="1:5">
      <c r="A56" s="87">
        <v>51</v>
      </c>
      <c r="B56" s="88">
        <v>-112</v>
      </c>
      <c r="C56" s="89">
        <v>147</v>
      </c>
      <c r="D56" s="89">
        <v>35</v>
      </c>
      <c r="E56" s="90"/>
    </row>
    <row r="57" spans="1:5">
      <c r="A57" s="87">
        <v>52</v>
      </c>
      <c r="B57" s="88">
        <v>-116</v>
      </c>
      <c r="C57" s="89">
        <v>136</v>
      </c>
      <c r="D57" s="89">
        <v>20</v>
      </c>
      <c r="E57" s="90"/>
    </row>
    <row r="58" spans="1:5">
      <c r="A58" s="87">
        <v>53</v>
      </c>
      <c r="B58" s="88">
        <v>-97</v>
      </c>
      <c r="C58" s="89">
        <v>138</v>
      </c>
      <c r="D58" s="89">
        <v>41</v>
      </c>
      <c r="E58" s="90"/>
    </row>
    <row r="59" spans="1:5">
      <c r="A59" s="87">
        <v>54</v>
      </c>
      <c r="B59" s="88">
        <v>-93</v>
      </c>
      <c r="C59" s="89">
        <v>131</v>
      </c>
      <c r="D59" s="89">
        <v>38</v>
      </c>
      <c r="E59" s="90"/>
    </row>
    <row r="60" spans="1:5">
      <c r="A60" s="87">
        <v>55</v>
      </c>
      <c r="B60" s="88">
        <v>-96</v>
      </c>
      <c r="C60" s="89">
        <v>114</v>
      </c>
      <c r="D60" s="89">
        <v>18</v>
      </c>
      <c r="E60" s="90"/>
    </row>
    <row r="61" spans="1:5">
      <c r="A61" s="87">
        <v>56</v>
      </c>
      <c r="B61" s="88">
        <v>-85</v>
      </c>
      <c r="C61" s="89">
        <v>123</v>
      </c>
      <c r="D61" s="89">
        <v>38</v>
      </c>
      <c r="E61" s="90"/>
    </row>
    <row r="62" spans="1:5">
      <c r="A62" s="87">
        <v>57</v>
      </c>
      <c r="B62" s="88">
        <v>-83</v>
      </c>
      <c r="C62" s="89">
        <v>103</v>
      </c>
      <c r="D62" s="89">
        <v>20</v>
      </c>
      <c r="E62" s="90"/>
    </row>
    <row r="63" spans="1:5">
      <c r="A63" s="87">
        <v>58</v>
      </c>
      <c r="B63" s="88">
        <v>-92</v>
      </c>
      <c r="C63" s="89">
        <v>103</v>
      </c>
      <c r="D63" s="89">
        <v>11</v>
      </c>
      <c r="E63" s="90"/>
    </row>
    <row r="64" spans="1:5">
      <c r="A64" s="87">
        <v>59</v>
      </c>
      <c r="B64" s="88">
        <v>-83</v>
      </c>
      <c r="C64" s="89">
        <v>91</v>
      </c>
      <c r="D64" s="89">
        <v>8</v>
      </c>
      <c r="E64" s="90"/>
    </row>
    <row r="65" spans="1:5">
      <c r="A65" s="87">
        <v>60</v>
      </c>
      <c r="B65" s="88">
        <v>-80</v>
      </c>
      <c r="C65" s="89">
        <v>81</v>
      </c>
      <c r="D65" s="89">
        <v>1</v>
      </c>
      <c r="E65" s="90"/>
    </row>
    <row r="66" spans="1:5">
      <c r="A66" s="87">
        <v>61</v>
      </c>
      <c r="B66" s="88">
        <v>-72</v>
      </c>
      <c r="C66" s="89">
        <v>85</v>
      </c>
      <c r="D66" s="89">
        <v>13</v>
      </c>
      <c r="E66" s="90"/>
    </row>
    <row r="67" spans="1:5">
      <c r="A67" s="87">
        <v>62</v>
      </c>
      <c r="B67" s="88">
        <v>-60</v>
      </c>
      <c r="C67" s="89">
        <v>77</v>
      </c>
      <c r="D67" s="89">
        <v>17</v>
      </c>
      <c r="E67" s="90"/>
    </row>
    <row r="68" spans="1:5">
      <c r="A68" s="87">
        <v>63</v>
      </c>
      <c r="B68" s="88">
        <v>-72</v>
      </c>
      <c r="C68" s="89">
        <v>73</v>
      </c>
      <c r="D68" s="89">
        <v>1</v>
      </c>
      <c r="E68" s="90"/>
    </row>
    <row r="69" spans="1:5">
      <c r="A69" s="87">
        <v>64</v>
      </c>
      <c r="B69" s="88">
        <v>-58</v>
      </c>
      <c r="C69" s="89">
        <v>67</v>
      </c>
      <c r="D69" s="89">
        <v>9</v>
      </c>
      <c r="E69" s="90"/>
    </row>
    <row r="70" spans="1:5">
      <c r="A70" s="87">
        <v>65</v>
      </c>
      <c r="B70" s="88">
        <v>-61</v>
      </c>
      <c r="C70" s="89">
        <v>65</v>
      </c>
      <c r="D70" s="89">
        <v>4</v>
      </c>
      <c r="E70" s="90"/>
    </row>
    <row r="71" spans="1:5">
      <c r="A71" s="87">
        <v>66</v>
      </c>
      <c r="B71" s="88">
        <v>-60</v>
      </c>
      <c r="C71" s="89">
        <v>62</v>
      </c>
      <c r="D71" s="89">
        <v>2</v>
      </c>
      <c r="E71" s="90"/>
    </row>
    <row r="72" spans="1:5">
      <c r="A72" s="87">
        <v>67</v>
      </c>
      <c r="B72" s="88">
        <v>-64</v>
      </c>
      <c r="C72" s="89">
        <v>53</v>
      </c>
      <c r="D72" s="89">
        <v>-11</v>
      </c>
      <c r="E72" s="90"/>
    </row>
    <row r="73" spans="1:5">
      <c r="A73" s="87">
        <v>68</v>
      </c>
      <c r="B73" s="88">
        <v>-57</v>
      </c>
      <c r="C73" s="89">
        <v>45</v>
      </c>
      <c r="D73" s="89">
        <v>-12</v>
      </c>
      <c r="E73" s="90"/>
    </row>
    <row r="74" spans="1:5">
      <c r="A74" s="87">
        <v>69</v>
      </c>
      <c r="B74" s="88">
        <v>-60</v>
      </c>
      <c r="C74" s="89">
        <v>45</v>
      </c>
      <c r="D74" s="89">
        <v>-15</v>
      </c>
      <c r="E74" s="90"/>
    </row>
    <row r="75" spans="1:5">
      <c r="A75" s="87">
        <v>70</v>
      </c>
      <c r="B75" s="88">
        <v>-44</v>
      </c>
      <c r="C75" s="89">
        <v>32</v>
      </c>
      <c r="D75" s="89">
        <v>-12</v>
      </c>
      <c r="E75" s="90"/>
    </row>
    <row r="76" spans="1:5">
      <c r="A76" s="87">
        <v>71</v>
      </c>
      <c r="B76" s="88">
        <v>-43</v>
      </c>
      <c r="C76" s="89">
        <v>25</v>
      </c>
      <c r="D76" s="89">
        <v>-18</v>
      </c>
      <c r="E76" s="90"/>
    </row>
    <row r="77" spans="1:5">
      <c r="A77" s="87">
        <v>72</v>
      </c>
      <c r="B77" s="88">
        <v>-37</v>
      </c>
      <c r="C77" s="89">
        <v>40</v>
      </c>
      <c r="D77" s="89">
        <v>3</v>
      </c>
      <c r="E77" s="90"/>
    </row>
    <row r="78" spans="1:5">
      <c r="A78" s="87">
        <v>73</v>
      </c>
      <c r="B78" s="88">
        <v>-35</v>
      </c>
      <c r="C78" s="89">
        <v>21</v>
      </c>
      <c r="D78" s="89">
        <v>-14</v>
      </c>
      <c r="E78" s="90"/>
    </row>
    <row r="79" spans="1:5">
      <c r="A79" s="87">
        <v>74</v>
      </c>
      <c r="B79" s="88">
        <v>-32</v>
      </c>
      <c r="C79" s="89">
        <v>18</v>
      </c>
      <c r="D79" s="89">
        <v>-14</v>
      </c>
      <c r="E79" s="90"/>
    </row>
    <row r="80" spans="1:5">
      <c r="A80" s="87">
        <v>75</v>
      </c>
      <c r="B80" s="88">
        <v>-21</v>
      </c>
      <c r="C80" s="89">
        <v>19</v>
      </c>
      <c r="D80" s="89">
        <v>-2</v>
      </c>
      <c r="E80" s="90"/>
    </row>
    <row r="81" spans="1:5">
      <c r="A81" s="87">
        <v>76</v>
      </c>
      <c r="B81" s="88">
        <v>-26</v>
      </c>
      <c r="C81" s="89">
        <v>21</v>
      </c>
      <c r="D81" s="89">
        <v>-5</v>
      </c>
      <c r="E81" s="90"/>
    </row>
    <row r="82" spans="1:5">
      <c r="A82" s="87">
        <v>77</v>
      </c>
      <c r="B82" s="88">
        <v>-26</v>
      </c>
      <c r="C82" s="89">
        <v>13</v>
      </c>
      <c r="D82" s="89">
        <v>-13</v>
      </c>
      <c r="E82" s="90"/>
    </row>
    <row r="83" spans="1:5">
      <c r="A83" s="87">
        <v>78</v>
      </c>
      <c r="B83" s="88">
        <v>-21</v>
      </c>
      <c r="C83" s="89">
        <v>16</v>
      </c>
      <c r="D83" s="89">
        <v>-5</v>
      </c>
      <c r="E83" s="90"/>
    </row>
    <row r="84" spans="1:5">
      <c r="A84" s="87">
        <v>79</v>
      </c>
      <c r="B84" s="88">
        <v>-23</v>
      </c>
      <c r="C84" s="89">
        <v>18</v>
      </c>
      <c r="D84" s="89">
        <v>-5</v>
      </c>
      <c r="E84" s="90"/>
    </row>
    <row r="85" spans="1:5">
      <c r="A85" s="87">
        <v>80</v>
      </c>
      <c r="B85" s="88">
        <v>-22</v>
      </c>
      <c r="C85" s="89">
        <v>13</v>
      </c>
      <c r="D85" s="89">
        <v>-9</v>
      </c>
      <c r="E85" s="90"/>
    </row>
    <row r="86" spans="1:5">
      <c r="A86" s="87">
        <v>81</v>
      </c>
      <c r="B86" s="88">
        <v>-19</v>
      </c>
      <c r="C86" s="89">
        <v>10</v>
      </c>
      <c r="D86" s="89">
        <v>-9</v>
      </c>
      <c r="E86" s="90"/>
    </row>
    <row r="87" spans="1:5">
      <c r="A87" s="87">
        <v>82</v>
      </c>
      <c r="B87" s="88">
        <v>-13</v>
      </c>
      <c r="C87" s="89">
        <v>14</v>
      </c>
      <c r="D87" s="89">
        <v>1</v>
      </c>
      <c r="E87" s="90"/>
    </row>
    <row r="88" spans="1:5">
      <c r="A88" s="87">
        <v>83</v>
      </c>
      <c r="B88" s="88">
        <v>-11</v>
      </c>
      <c r="C88" s="89">
        <v>8</v>
      </c>
      <c r="D88" s="89">
        <v>-3</v>
      </c>
      <c r="E88" s="90"/>
    </row>
    <row r="89" spans="1:5">
      <c r="A89" s="87">
        <v>84</v>
      </c>
      <c r="B89" s="88">
        <v>-13</v>
      </c>
      <c r="C89" s="89">
        <v>9</v>
      </c>
      <c r="D89" s="89">
        <v>-4</v>
      </c>
      <c r="E89" s="90"/>
    </row>
    <row r="90" spans="1:5">
      <c r="A90" s="87">
        <v>85</v>
      </c>
      <c r="B90" s="88">
        <v>-8</v>
      </c>
      <c r="C90" s="89">
        <v>9</v>
      </c>
      <c r="D90" s="89">
        <v>1</v>
      </c>
      <c r="E90" s="90"/>
    </row>
    <row r="91" spans="1:5">
      <c r="A91" s="87">
        <v>86</v>
      </c>
      <c r="B91" s="88">
        <v>-12</v>
      </c>
      <c r="C91" s="89">
        <v>5</v>
      </c>
      <c r="D91" s="89">
        <v>-7</v>
      </c>
      <c r="E91" s="90"/>
    </row>
    <row r="92" spans="1:5">
      <c r="A92" s="87">
        <v>87</v>
      </c>
      <c r="B92" s="88">
        <v>-14</v>
      </c>
      <c r="C92" s="89">
        <v>3</v>
      </c>
      <c r="D92" s="89">
        <v>-11</v>
      </c>
      <c r="E92" s="90"/>
    </row>
    <row r="93" spans="1:5">
      <c r="A93" s="87">
        <v>88</v>
      </c>
      <c r="B93" s="88">
        <v>-7</v>
      </c>
      <c r="C93" s="89">
        <v>3</v>
      </c>
      <c r="D93" s="89">
        <v>-4</v>
      </c>
      <c r="E93" s="90"/>
    </row>
    <row r="94" spans="1:5">
      <c r="A94" s="87">
        <v>89</v>
      </c>
      <c r="B94" s="88">
        <v>-5</v>
      </c>
      <c r="C94" s="89">
        <v>3</v>
      </c>
      <c r="D94" s="89">
        <v>-2</v>
      </c>
      <c r="E94" s="90"/>
    </row>
    <row r="95" spans="1:5">
      <c r="A95" s="93" t="s">
        <v>63</v>
      </c>
      <c r="B95" s="94">
        <v>-36</v>
      </c>
      <c r="C95" s="95">
        <v>5</v>
      </c>
      <c r="D95" s="95">
        <v>-31</v>
      </c>
      <c r="E95" s="90"/>
    </row>
    <row r="96" spans="1:5">
      <c r="B96" s="84"/>
      <c r="C96" s="84"/>
      <c r="D96" s="84"/>
      <c r="E96" s="90"/>
    </row>
    <row r="97" spans="1:10">
      <c r="A97" s="96" t="s">
        <v>107</v>
      </c>
      <c r="F97" s="84"/>
      <c r="G97" s="84"/>
      <c r="H97" s="84"/>
      <c r="I97" s="84"/>
      <c r="J97" s="84"/>
    </row>
    <row r="98" spans="1:10">
      <c r="A98" s="294" t="s">
        <v>157</v>
      </c>
      <c r="B98" s="294"/>
      <c r="C98" s="294"/>
      <c r="G98" s="84"/>
      <c r="H98" s="84"/>
      <c r="I98" s="84"/>
      <c r="J98" s="84"/>
    </row>
    <row r="99" spans="1:10" ht="12.75" customHeight="1">
      <c r="A99" s="272" t="s">
        <v>156</v>
      </c>
      <c r="B99" s="272"/>
      <c r="C99" s="272"/>
      <c r="D99" s="241"/>
      <c r="G99" s="84"/>
      <c r="H99" s="84"/>
      <c r="I99" s="84"/>
      <c r="J99" s="84"/>
    </row>
    <row r="101" spans="1:10">
      <c r="A101" s="292" t="s">
        <v>106</v>
      </c>
      <c r="B101" s="292"/>
    </row>
    <row r="102" spans="1:10" ht="12" customHeight="1"/>
  </sheetData>
  <mergeCells count="7">
    <mergeCell ref="A101:B101"/>
    <mergeCell ref="G1:H1"/>
    <mergeCell ref="A2:F2"/>
    <mergeCell ref="G2:H2"/>
    <mergeCell ref="A1:D1"/>
    <mergeCell ref="A98:C98"/>
    <mergeCell ref="A99:C99"/>
  </mergeCells>
  <hyperlinks>
    <hyperlink ref="G1:H1" location="Contents!A1" display="Back to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C1"/>
    </sheetView>
  </sheetViews>
  <sheetFormatPr defaultRowHeight="12.75"/>
  <cols>
    <col min="1" max="1" width="17.28515625" style="42" customWidth="1"/>
    <col min="2" max="2" width="25.28515625" style="42" customWidth="1"/>
    <col min="3" max="3" width="26" style="42" customWidth="1"/>
    <col min="4" max="4" width="7.5703125" style="42" customWidth="1"/>
    <col min="5" max="16384" width="9.140625" style="42"/>
  </cols>
  <sheetData>
    <row r="1" spans="1:6" ht="15.75">
      <c r="A1" s="266" t="s">
        <v>199</v>
      </c>
      <c r="B1" s="266"/>
      <c r="C1" s="266"/>
      <c r="E1" s="261" t="s">
        <v>242</v>
      </c>
      <c r="F1" s="261"/>
    </row>
    <row r="2" spans="1:6" ht="15.75">
      <c r="A2" s="295" t="s">
        <v>200</v>
      </c>
      <c r="B2" s="295"/>
      <c r="C2" s="295"/>
      <c r="D2" s="295"/>
      <c r="E2" s="295"/>
    </row>
    <row r="4" spans="1:6" s="231" customFormat="1" ht="30" customHeight="1">
      <c r="A4" s="230" t="s">
        <v>158</v>
      </c>
      <c r="B4" s="230" t="s">
        <v>159</v>
      </c>
      <c r="C4" s="230" t="s">
        <v>160</v>
      </c>
    </row>
    <row r="5" spans="1:6" s="98" customFormat="1">
      <c r="A5" s="246">
        <v>-22900</v>
      </c>
      <c r="B5" s="246">
        <v>138400</v>
      </c>
      <c r="C5" s="246">
        <v>238400</v>
      </c>
    </row>
    <row r="7" spans="1:6">
      <c r="A7" s="292" t="s">
        <v>106</v>
      </c>
      <c r="B7" s="292"/>
    </row>
  </sheetData>
  <mergeCells count="4">
    <mergeCell ref="A7:B7"/>
    <mergeCell ref="E1:F1"/>
    <mergeCell ref="A1:C1"/>
    <mergeCell ref="A2:E2"/>
  </mergeCells>
  <hyperlinks>
    <hyperlink ref="E1:F1" location="Contents!A1" display="Back to Contents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Contents</vt:lpstr>
      <vt:lpstr>Data 5.1</vt:lpstr>
      <vt:lpstr>Data 5.2</vt:lpstr>
      <vt:lpstr>Data 5.3</vt:lpstr>
      <vt:lpstr>Data 5.4</vt:lpstr>
      <vt:lpstr>Data 5.5</vt:lpstr>
      <vt:lpstr>Data 5.6</vt:lpstr>
      <vt:lpstr>Data 5.7</vt:lpstr>
      <vt:lpstr>Data 5.8</vt:lpstr>
      <vt:lpstr>Figure 5.8</vt:lpstr>
      <vt:lpstr>Data 5.9</vt:lpstr>
      <vt:lpstr>Data 5.10</vt:lpstr>
      <vt:lpstr>Figure 5.10</vt:lpstr>
      <vt:lpstr>Data 5.11 (Map)</vt:lpstr>
      <vt:lpstr>Data 5.12 (Map)</vt:lpstr>
      <vt:lpstr>Data 5.13</vt:lpstr>
      <vt:lpstr>Data 5.14 (Map)</vt:lpstr>
      <vt:lpstr>Figure 5.1</vt:lpstr>
      <vt:lpstr>Figure 5.2</vt:lpstr>
      <vt:lpstr>Figure 5.3</vt:lpstr>
      <vt:lpstr>Figure 5.4</vt:lpstr>
      <vt:lpstr>Figure 5.5 </vt:lpstr>
      <vt:lpstr>Figure 5.6</vt:lpstr>
      <vt:lpstr>Figure 5.7</vt:lpstr>
      <vt:lpstr>Figure 5.9</vt:lpstr>
      <vt:lpstr>Figure 5.13 </vt:lpstr>
      <vt:lpstr>'Data 5.10'!Figure5_10</vt:lpstr>
      <vt:lpstr>'Data 5.14 (Map)'!Figure5_14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2017-07-17T14:39:18Z</cp:lastPrinted>
  <dcterms:created xsi:type="dcterms:W3CDTF">2017-07-10T09:43:58Z</dcterms:created>
  <dcterms:modified xsi:type="dcterms:W3CDTF">2017-07-31T17:36:14Z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