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740" activeTab="0"/>
  </bookViews>
  <sheets>
    <sheet name="Figure 1a" sheetId="1" r:id="rId1"/>
    <sheet name="Fig 1a data" sheetId="2" state="hidden" r:id="rId2"/>
    <sheet name="Fig 1a chart data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CHPname">'[3]Pivot'!$G$47:$H$87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 localSheetId="2">'[4]Scratchpad'!#REF!</definedName>
    <definedName name="ProjBirths" localSheetId="1">'[4]Scratchpad'!#REF!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<sst xmlns="http://schemas.openxmlformats.org/spreadsheetml/2006/main" count="274" uniqueCount="80">
  <si>
    <t>Figure 1a Life Expectancy at birth in Council areas, Scotland, 1991-1993 to 2008-2010</t>
  </si>
  <si>
    <t>MALE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</si>
  <si>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</si>
  <si>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</si>
  <si>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</si>
  <si>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</si>
  <si>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</si>
  <si>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</si>
  <si>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</si>
  <si>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</si>
  <si>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</si>
  <si>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</si>
  <si>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</si>
  <si>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</si>
  <si>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</si>
  <si>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</si>
  <si>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</si>
  <si>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</si>
  <si>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</si>
  <si>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</si>
  <si>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Years</t>
  </si>
  <si>
    <t>male le</t>
  </si>
  <si>
    <t>male lower ci</t>
  </si>
  <si>
    <t>male upper ci</t>
  </si>
  <si>
    <t>SCOTLAND</t>
  </si>
  <si>
    <t>Aberdeen City Council</t>
  </si>
  <si>
    <t>Aberdeenshire Council</t>
  </si>
  <si>
    <t>Angus Council</t>
  </si>
  <si>
    <t>Argyll &amp; Bute Council</t>
  </si>
  <si>
    <t>Clackmannanshire</t>
  </si>
  <si>
    <t>Dumfries &amp;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</si>
  <si>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</si>
  <si>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</si>
  <si>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</si>
  <si>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</si>
  <si>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</si>
  <si>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Edinburgh City Council</t>
  </si>
  <si>
    <t>Eilean Siar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</si>
  <si>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</si>
  <si>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</si>
  <si>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</si>
  <si>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</si>
  <si>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</si>
  <si>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</si>
  <si>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Moray Council</t>
  </si>
  <si>
    <t>North Ayrshire Council</t>
  </si>
  <si>
    <t>North Lanarkshire Council</t>
  </si>
  <si>
    <t>Orkney Islands Council</t>
  </si>
  <si>
    <t>Perth &amp;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</si>
  <si>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</si>
  <si>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</si>
  <si>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</si>
  <si>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</si>
  <si>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</si>
  <si>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</si>
  <si>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</si>
  <si>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 Lothian Council</t>
  </si>
  <si>
    <t>FEMALE</t>
  </si>
  <si>
    <t>female le</t>
  </si>
  <si>
    <t>female lower ci</t>
  </si>
  <si>
    <t>female upper ci</t>
  </si>
  <si>
    <t>© Crown copyright 2011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</si>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</sst>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#,##0.0"/>
    <numFmt numFmtId="176" formatCode="00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dd\-mmm\-yy\ hh:mm"/>
    <numFmt numFmtId="182" formatCode="0.000%"/>
    <numFmt numFmtId="183" formatCode="0.0000%"/>
    <numFmt numFmtId="184" formatCode="#,##0.000"/>
    <numFmt numFmtId="185" formatCode="#,##0.0000"/>
    <numFmt numFmtId="186" formatCode="#,##0.00000"/>
    <numFmt numFmtId="187" formatCode="#,##0.000000"/>
    <numFmt numFmtId="188" formatCode="0.00000%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00000"/>
    <numFmt numFmtId="195" formatCode="0.000000000"/>
    <numFmt numFmtId="196" formatCode="#,##0\ \ \ "/>
    <numFmt numFmtId="197" formatCode="0.00\ \ \ \ "/>
    <numFmt numFmtId="198" formatCode="0.0\ \ \ \ "/>
    <numFmt numFmtId="199" formatCode="0\ \ \ \ "/>
    <numFmt numFmtId="200" formatCode="_-* #,##0.0_-;\-* #,##0.0_-;_-* &quot;-&quot;??_-;_-@_-"/>
    <numFmt numFmtId="201" formatCode="_-* #,##0_-;\-* #,##0_-;_-* &quot;-&quot;??_-;_-@_-"/>
    <numFmt numFmtId="202" formatCode="#,##0.0\ \ \ "/>
    <numFmt numFmtId="203" formatCode="#,##0.00\ \ \ "/>
    <numFmt numFmtId="204" formatCode="0.0;[Red]0.0"/>
    <numFmt numFmtId="205" formatCode="0.000000000000000"/>
    <numFmt numFmtId="206" formatCode="0.0000000000"/>
    <numFmt numFmtId="207" formatCode="0_)"/>
    <numFmt numFmtId="208" formatCode="0.0\ 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sz val="12"/>
      <name val="Arial"/>
      <family val="0"/>
    </font>
    <font>
      <vertAlign val="superscript"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0" xfId="20" applyFont="1" applyFill="1" applyAlignment="1">
      <alignment/>
    </xf>
    <xf numFmtId="0" fontId="2" fillId="2" borderId="0" xfId="2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 horizontal="right"/>
    </xf>
    <xf numFmtId="168" fontId="5" fillId="2" borderId="1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wrapText="1"/>
    </xf>
    <xf numFmtId="168" fontId="0" fillId="0" borderId="0" xfId="0" applyNumberFormat="1" applyFill="1" applyBorder="1" applyAlignment="1">
      <alignment/>
    </xf>
    <xf numFmtId="168" fontId="0" fillId="2" borderId="1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1235"/>
          <c:w val="0.865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1a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data'!$H$4:$H$21</c:f>
              <c:numCache>
                <c:ptCount val="18"/>
                <c:pt idx="0">
                  <c:v>77.26</c:v>
                </c:pt>
                <c:pt idx="1">
                  <c:v>77.44</c:v>
                </c:pt>
                <c:pt idx="2">
                  <c:v>77.56</c:v>
                </c:pt>
                <c:pt idx="3">
                  <c:v>77.86</c:v>
                </c:pt>
                <c:pt idx="4">
                  <c:v>77.99</c:v>
                </c:pt>
                <c:pt idx="5">
                  <c:v>78.16</c:v>
                </c:pt>
                <c:pt idx="6">
                  <c:v>78.28</c:v>
                </c:pt>
                <c:pt idx="7">
                  <c:v>78.45</c:v>
                </c:pt>
                <c:pt idx="8">
                  <c:v>78.67</c:v>
                </c:pt>
                <c:pt idx="9">
                  <c:v>78.9</c:v>
                </c:pt>
                <c:pt idx="10">
                  <c:v>78.95</c:v>
                </c:pt>
                <c:pt idx="11">
                  <c:v>79.12</c:v>
                </c:pt>
                <c:pt idx="12">
                  <c:v>79.32</c:v>
                </c:pt>
                <c:pt idx="13">
                  <c:v>79.66</c:v>
                </c:pt>
                <c:pt idx="14">
                  <c:v>79.84</c:v>
                </c:pt>
                <c:pt idx="15">
                  <c:v>80</c:v>
                </c:pt>
                <c:pt idx="16">
                  <c:v>80.23691947921183</c:v>
                </c:pt>
                <c:pt idx="17">
                  <c:v>80.52026962752612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1a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data'!$F$4:$F$21</c:f>
              <c:numCache>
                <c:ptCount val="18"/>
                <c:pt idx="0">
                  <c:v>77.16574836567774</c:v>
                </c:pt>
                <c:pt idx="1">
                  <c:v>77.34818238891894</c:v>
                </c:pt>
                <c:pt idx="2">
                  <c:v>77.4653225600039</c:v>
                </c:pt>
                <c:pt idx="3">
                  <c:v>77.77077437949475</c:v>
                </c:pt>
                <c:pt idx="4">
                  <c:v>77.89581820366021</c:v>
                </c:pt>
                <c:pt idx="5">
                  <c:v>78.0647045301215</c:v>
                </c:pt>
                <c:pt idx="6">
                  <c:v>78.18610901420044</c:v>
                </c:pt>
                <c:pt idx="7">
                  <c:v>78.3617084590253</c:v>
                </c:pt>
                <c:pt idx="8">
                  <c:v>78.57749963325398</c:v>
                </c:pt>
                <c:pt idx="9">
                  <c:v>78.8106070869853</c:v>
                </c:pt>
                <c:pt idx="10">
                  <c:v>78.86268089335994</c:v>
                </c:pt>
                <c:pt idx="11">
                  <c:v>79.02720714063949</c:v>
                </c:pt>
                <c:pt idx="12">
                  <c:v>79.23062045509047</c:v>
                </c:pt>
                <c:pt idx="13">
                  <c:v>79.57428372029334</c:v>
                </c:pt>
                <c:pt idx="14">
                  <c:v>79.745873244147</c:v>
                </c:pt>
                <c:pt idx="15">
                  <c:v>79.91631589912808</c:v>
                </c:pt>
                <c:pt idx="16">
                  <c:v>80.14882214748442</c:v>
                </c:pt>
                <c:pt idx="17">
                  <c:v>80.43269286567434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1a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data'!$G$4:$G$21</c:f>
              <c:numCache>
                <c:ptCount val="18"/>
                <c:pt idx="0">
                  <c:v>77.07</c:v>
                </c:pt>
                <c:pt idx="1">
                  <c:v>77.26</c:v>
                </c:pt>
                <c:pt idx="2">
                  <c:v>77.37</c:v>
                </c:pt>
                <c:pt idx="3">
                  <c:v>77.68</c:v>
                </c:pt>
                <c:pt idx="4">
                  <c:v>77.8</c:v>
                </c:pt>
                <c:pt idx="5">
                  <c:v>77.97</c:v>
                </c:pt>
                <c:pt idx="6">
                  <c:v>78.1</c:v>
                </c:pt>
                <c:pt idx="7">
                  <c:v>78.27</c:v>
                </c:pt>
                <c:pt idx="8">
                  <c:v>78.49</c:v>
                </c:pt>
                <c:pt idx="9">
                  <c:v>78.72</c:v>
                </c:pt>
                <c:pt idx="10">
                  <c:v>78.77</c:v>
                </c:pt>
                <c:pt idx="11">
                  <c:v>78.94</c:v>
                </c:pt>
                <c:pt idx="12">
                  <c:v>79.14</c:v>
                </c:pt>
                <c:pt idx="13">
                  <c:v>79.48</c:v>
                </c:pt>
                <c:pt idx="14">
                  <c:v>79.66</c:v>
                </c:pt>
                <c:pt idx="15">
                  <c:v>79.83</c:v>
                </c:pt>
                <c:pt idx="16">
                  <c:v>80.06072481575701</c:v>
                </c:pt>
                <c:pt idx="17">
                  <c:v>80.34511610382256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1a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data'!$E$4:$E$21</c:f>
              <c:numCache>
                <c:ptCount val="18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72.35</c:v>
                </c:pt>
                <c:pt idx="5">
                  <c:v>72.52</c:v>
                </c:pt>
                <c:pt idx="6">
                  <c:v>72.75</c:v>
                </c:pt>
                <c:pt idx="7">
                  <c:v>72.96</c:v>
                </c:pt>
                <c:pt idx="8">
                  <c:v>73.22</c:v>
                </c:pt>
                <c:pt idx="9">
                  <c:v>73.45</c:v>
                </c:pt>
                <c:pt idx="10">
                  <c:v>73.61</c:v>
                </c:pt>
                <c:pt idx="11">
                  <c:v>73.89</c:v>
                </c:pt>
                <c:pt idx="12">
                  <c:v>74.34</c:v>
                </c:pt>
                <c:pt idx="13">
                  <c:v>74.74</c:v>
                </c:pt>
                <c:pt idx="14">
                  <c:v>74.95</c:v>
                </c:pt>
                <c:pt idx="15">
                  <c:v>75.14</c:v>
                </c:pt>
                <c:pt idx="16">
                  <c:v>75.49336889709305</c:v>
                </c:pt>
                <c:pt idx="17">
                  <c:v>75.94322268375383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1a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data'!$C$4:$C$21</c:f>
              <c:numCache>
                <c:ptCount val="18"/>
                <c:pt idx="0">
                  <c:v>71.46597493074096</c:v>
                </c:pt>
                <c:pt idx="1">
                  <c:v>71.69974797887325</c:v>
                </c:pt>
                <c:pt idx="2">
                  <c:v>71.87484420646133</c:v>
                </c:pt>
                <c:pt idx="3">
                  <c:v>72.09680757176524</c:v>
                </c:pt>
                <c:pt idx="4">
                  <c:v>72.25616479300813</c:v>
                </c:pt>
                <c:pt idx="5">
                  <c:v>72.42588428823923</c:v>
                </c:pt>
                <c:pt idx="6">
                  <c:v>72.65566107608485</c:v>
                </c:pt>
                <c:pt idx="7">
                  <c:v>72.86423107098749</c:v>
                </c:pt>
                <c:pt idx="8">
                  <c:v>73.11915668985563</c:v>
                </c:pt>
                <c:pt idx="9">
                  <c:v>73.34450418476811</c:v>
                </c:pt>
                <c:pt idx="10">
                  <c:v>73.50674665386529</c:v>
                </c:pt>
                <c:pt idx="11">
                  <c:v>73.78681004067018</c:v>
                </c:pt>
                <c:pt idx="12">
                  <c:v>74.23910828065144</c:v>
                </c:pt>
                <c:pt idx="13">
                  <c:v>74.6363228355884</c:v>
                </c:pt>
                <c:pt idx="14">
                  <c:v>74.84591260054302</c:v>
                </c:pt>
                <c:pt idx="15">
                  <c:v>75.04270147220494</c:v>
                </c:pt>
                <c:pt idx="16">
                  <c:v>75.39478672278186</c:v>
                </c:pt>
                <c:pt idx="17">
                  <c:v>75.84557827649233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1a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data'!$D$4:$D$21</c:f>
              <c:numCache>
                <c:ptCount val="18"/>
                <c:pt idx="0">
                  <c:v>71.37</c:v>
                </c:pt>
                <c:pt idx="1">
                  <c:v>71.6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</c:v>
                </c:pt>
                <c:pt idx="10">
                  <c:v>73.41</c:v>
                </c:pt>
                <c:pt idx="11">
                  <c:v>73.69</c:v>
                </c:pt>
                <c:pt idx="12">
                  <c:v>74.14</c:v>
                </c:pt>
                <c:pt idx="13">
                  <c:v>74.54</c:v>
                </c:pt>
                <c:pt idx="14">
                  <c:v>74.75</c:v>
                </c:pt>
                <c:pt idx="15">
                  <c:v>74.94</c:v>
                </c:pt>
                <c:pt idx="16">
                  <c:v>75.29620454847067</c:v>
                </c:pt>
                <c:pt idx="17">
                  <c:v>75.74793386923083</c:v>
                </c:pt>
              </c:numCache>
            </c:numRef>
          </c:val>
          <c:smooth val="0"/>
        </c:ser>
        <c:marker val="1"/>
        <c:axId val="61521677"/>
        <c:axId val="16824182"/>
      </c:lineChart>
      <c:catAx>
        <c:axId val="6152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24182"/>
        <c:crossesAt val="0"/>
        <c:auto val="1"/>
        <c:lblOffset val="100"/>
        <c:tickLblSkip val="1"/>
        <c:noMultiLvlLbl val="0"/>
      </c:catAx>
      <c:valAx>
        <c:axId val="1682418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52167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25"/>
          <c:y val="0.9525"/>
          <c:w val="0.9875"/>
          <c:h val="0.04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Footer>&amp;C© Crown copyright 2011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0.01025</cdr:y>
    </cdr:from>
    <cdr:to>
      <cdr:x>0.88575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57150"/>
          <a:ext cx="6943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1a  Life expectancy at birth in Council areas, Scotland, 1991-1993 to 2008- 2010:</a:t>
          </a:r>
        </a:p>
      </cdr:txBody>
    </cdr:sp>
  </cdr:relSizeAnchor>
  <cdr:relSizeAnchor xmlns:cdr="http://schemas.openxmlformats.org/drawingml/2006/chartDrawing">
    <cdr:from>
      <cdr:x>0.2615</cdr:x>
      <cdr:y>0.0525</cdr:y>
    </cdr:from>
    <cdr:to>
      <cdr:x>0.738</cdr:x>
      <cdr:y>0.115</cdr:y>
    </cdr:to>
    <cdr:sp textlink="'Fig 1a chart data'!$C$1">
      <cdr:nvSpPr>
        <cdr:cNvPr id="2" name="TextBox 2"/>
        <cdr:cNvSpPr txBox="1">
          <a:spLocks noChangeArrowheads="1"/>
        </cdr:cNvSpPr>
      </cdr:nvSpPr>
      <cdr:spPr>
        <a:xfrm>
          <a:off x="2428875" y="295275"/>
          <a:ext cx="4438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2f9988a-c4be-4957-8ca8-7cdcace021f7}" type="TxLink">
            <a:rPr lang="en-US" cap="none" sz="1200" b="1" i="0" u="none" baseline="0">
              <a:latin typeface="Arial"/>
              <a:ea typeface="Arial"/>
              <a:cs typeface="Arial"/>
            </a:rPr>
            <a:t>SCOTLAND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LIFE%20TABLES\2008-2010\publication\web\figures\without%20headers\0810le-Fi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1"/>
  <sheetViews>
    <sheetView zoomScale="70" zoomScaleNormal="70" workbookViewId="0" topLeftCell="A1">
      <selection activeCell="A29" sqref="A29"/>
    </sheetView>
  </sheetViews>
  <sheetFormatPr defaultColWidth="9.140625" defaultRowHeight="12.75"/>
  <cols>
    <col min="1" max="1" width="33.140625" style="7" customWidth="1"/>
    <col min="2" max="55" width="13.7109375" style="3" customWidth="1"/>
    <col min="56" max="16384" width="9.140625" style="3" customWidth="1"/>
  </cols>
  <sheetData>
    <row r="1" spans="1:5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2"/>
    </row>
    <row r="2" spans="1:53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2"/>
    </row>
    <row r="3" spans="1:53" ht="4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A3" s="2"/>
    </row>
    <row r="4" spans="1:53" s="7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BA4" s="6"/>
    </row>
    <row r="5" spans="1:55" s="7" customFormat="1" ht="12.75" customHeight="1">
      <c r="A5" s="8" t="s">
        <v>1</v>
      </c>
      <c r="B5" s="22" t="s">
        <v>2</v>
      </c>
      <c r="C5" s="22"/>
      <c r="D5" s="22"/>
      <c r="E5" s="22" t="s">
        <v>3</v>
      </c>
      <c r="F5" s="22"/>
      <c r="G5" s="22"/>
      <c r="H5" s="22" t="s">
        <v>4</v>
      </c>
      <c r="I5" s="22"/>
      <c r="J5" s="22"/>
      <c r="K5" s="22" t="s">
        <v>5</v>
      </c>
      <c r="L5" s="22"/>
      <c r="M5" s="22"/>
      <c r="N5" s="22" t="s">
        <v>6</v>
      </c>
      <c r="O5" s="22"/>
      <c r="P5" s="22"/>
      <c r="Q5" s="22" t="s">
        <v>7</v>
      </c>
      <c r="R5" s="22"/>
      <c r="S5" s="22"/>
      <c r="T5" s="22" t="s">
        <v>8</v>
      </c>
      <c r="U5" s="22"/>
      <c r="V5" s="22"/>
      <c r="W5" s="22" t="s">
        <v>9</v>
      </c>
      <c r="X5" s="22"/>
      <c r="Y5" s="22"/>
      <c r="Z5" s="22" t="s">
        <v>10</v>
      </c>
      <c r="AA5" s="22"/>
      <c r="AB5" s="22"/>
      <c r="AC5" s="22" t="s">
        <v>11</v>
      </c>
      <c r="AD5" s="22"/>
      <c r="AE5" s="22"/>
      <c r="AF5" s="22" t="s">
        <v>12</v>
      </c>
      <c r="AG5" s="22"/>
      <c r="AH5" s="22"/>
      <c r="AI5" s="22" t="s">
        <v>13</v>
      </c>
      <c r="AJ5" s="22"/>
      <c r="AK5" s="22"/>
      <c r="AL5" s="22" t="s">
        <v>14</v>
      </c>
      <c r="AM5" s="22"/>
      <c r="AN5" s="22"/>
      <c r="AO5" s="22" t="s">
        <v>15</v>
      </c>
      <c r="AP5" s="22"/>
      <c r="AQ5" s="22"/>
      <c r="AR5" s="22" t="s">
        <v>16</v>
      </c>
      <c r="AS5" s="22"/>
      <c r="AT5" s="22"/>
      <c r="AU5" s="22" t="s">
        <v>17</v>
      </c>
      <c r="AV5" s="22"/>
      <c r="AW5" s="22"/>
      <c r="AX5" s="22" t="s">
        <v>18</v>
      </c>
      <c r="AY5" s="22"/>
      <c r="AZ5" s="22"/>
      <c r="BA5" s="22" t="s">
        <v>19</v>
      </c>
      <c r="BB5" s="22"/>
      <c r="BC5" s="22"/>
    </row>
    <row r="6" spans="1:55" s="7" customFormat="1" ht="12.75" customHeight="1">
      <c r="A6" s="9"/>
      <c r="B6" s="23" t="s">
        <v>20</v>
      </c>
      <c r="C6" s="23"/>
      <c r="D6" s="23"/>
      <c r="E6" s="23" t="s">
        <v>20</v>
      </c>
      <c r="F6" s="23"/>
      <c r="G6" s="23"/>
      <c r="H6" s="23" t="s">
        <v>20</v>
      </c>
      <c r="I6" s="23"/>
      <c r="J6" s="23"/>
      <c r="K6" s="23" t="s">
        <v>20</v>
      </c>
      <c r="L6" s="23"/>
      <c r="M6" s="23"/>
      <c r="N6" s="23" t="s">
        <v>20</v>
      </c>
      <c r="O6" s="23"/>
      <c r="P6" s="23"/>
      <c r="Q6" s="23" t="s">
        <v>20</v>
      </c>
      <c r="R6" s="23"/>
      <c r="S6" s="23"/>
      <c r="T6" s="23" t="s">
        <v>20</v>
      </c>
      <c r="U6" s="23"/>
      <c r="V6" s="23"/>
      <c r="W6" s="23" t="s">
        <v>20</v>
      </c>
      <c r="X6" s="23"/>
      <c r="Y6" s="23"/>
      <c r="Z6" s="23" t="s">
        <v>20</v>
      </c>
      <c r="AA6" s="23"/>
      <c r="AB6" s="23"/>
      <c r="AC6" s="23" t="s">
        <v>20</v>
      </c>
      <c r="AD6" s="23"/>
      <c r="AE6" s="23"/>
      <c r="AF6" s="23" t="s">
        <v>20</v>
      </c>
      <c r="AG6" s="23"/>
      <c r="AH6" s="23"/>
      <c r="AI6" s="23" t="s">
        <v>20</v>
      </c>
      <c r="AJ6" s="23"/>
      <c r="AK6" s="23"/>
      <c r="AL6" s="23" t="s">
        <v>20</v>
      </c>
      <c r="AM6" s="23"/>
      <c r="AN6" s="23"/>
      <c r="AO6" s="23" t="s">
        <v>20</v>
      </c>
      <c r="AP6" s="23"/>
      <c r="AQ6" s="23"/>
      <c r="AR6" s="23" t="s">
        <v>20</v>
      </c>
      <c r="AS6" s="23"/>
      <c r="AT6" s="23"/>
      <c r="AU6" s="23" t="s">
        <v>20</v>
      </c>
      <c r="AV6" s="23"/>
      <c r="AW6" s="23"/>
      <c r="AX6" s="23" t="s">
        <v>20</v>
      </c>
      <c r="AY6" s="23"/>
      <c r="AZ6" s="23"/>
      <c r="BA6" s="23" t="s">
        <v>20</v>
      </c>
      <c r="BB6" s="23"/>
      <c r="BC6" s="23"/>
    </row>
    <row r="7" spans="1:55" s="7" customFormat="1" ht="12.75" customHeight="1">
      <c r="A7" s="10"/>
      <c r="B7" s="11" t="s">
        <v>21</v>
      </c>
      <c r="C7" s="11" t="s">
        <v>22</v>
      </c>
      <c r="D7" s="11" t="s">
        <v>23</v>
      </c>
      <c r="E7" s="11" t="s">
        <v>21</v>
      </c>
      <c r="F7" s="11" t="s">
        <v>22</v>
      </c>
      <c r="G7" s="11" t="s">
        <v>23</v>
      </c>
      <c r="H7" s="11" t="s">
        <v>21</v>
      </c>
      <c r="I7" s="11" t="s">
        <v>22</v>
      </c>
      <c r="J7" s="11" t="s">
        <v>23</v>
      </c>
      <c r="K7" s="11" t="s">
        <v>21</v>
      </c>
      <c r="L7" s="11" t="s">
        <v>22</v>
      </c>
      <c r="M7" s="11" t="s">
        <v>23</v>
      </c>
      <c r="N7" s="11" t="s">
        <v>21</v>
      </c>
      <c r="O7" s="11" t="s">
        <v>22</v>
      </c>
      <c r="P7" s="11" t="s">
        <v>23</v>
      </c>
      <c r="Q7" s="11" t="s">
        <v>21</v>
      </c>
      <c r="R7" s="11" t="s">
        <v>22</v>
      </c>
      <c r="S7" s="11" t="s">
        <v>23</v>
      </c>
      <c r="T7" s="11" t="s">
        <v>21</v>
      </c>
      <c r="U7" s="11" t="s">
        <v>22</v>
      </c>
      <c r="V7" s="11" t="s">
        <v>23</v>
      </c>
      <c r="W7" s="11" t="s">
        <v>21</v>
      </c>
      <c r="X7" s="11" t="s">
        <v>22</v>
      </c>
      <c r="Y7" s="11" t="s">
        <v>23</v>
      </c>
      <c r="Z7" s="11" t="s">
        <v>21</v>
      </c>
      <c r="AA7" s="11" t="s">
        <v>22</v>
      </c>
      <c r="AB7" s="11" t="s">
        <v>23</v>
      </c>
      <c r="AC7" s="11" t="s">
        <v>21</v>
      </c>
      <c r="AD7" s="11" t="s">
        <v>22</v>
      </c>
      <c r="AE7" s="11" t="s">
        <v>23</v>
      </c>
      <c r="AF7" s="11" t="s">
        <v>21</v>
      </c>
      <c r="AG7" s="11" t="s">
        <v>22</v>
      </c>
      <c r="AH7" s="11" t="s">
        <v>23</v>
      </c>
      <c r="AI7" s="11" t="s">
        <v>21</v>
      </c>
      <c r="AJ7" s="11" t="s">
        <v>22</v>
      </c>
      <c r="AK7" s="11" t="s">
        <v>23</v>
      </c>
      <c r="AL7" s="11" t="s">
        <v>21</v>
      </c>
      <c r="AM7" s="11" t="s">
        <v>22</v>
      </c>
      <c r="AN7" s="11" t="s">
        <v>23</v>
      </c>
      <c r="AO7" s="11" t="s">
        <v>21</v>
      </c>
      <c r="AP7" s="11" t="s">
        <v>22</v>
      </c>
      <c r="AQ7" s="11" t="s">
        <v>23</v>
      </c>
      <c r="AR7" s="11" t="s">
        <v>21</v>
      </c>
      <c r="AS7" s="11" t="s">
        <v>22</v>
      </c>
      <c r="AT7" s="11" t="s">
        <v>23</v>
      </c>
      <c r="AU7" s="11" t="s">
        <v>21</v>
      </c>
      <c r="AV7" s="11" t="s">
        <v>22</v>
      </c>
      <c r="AW7" s="11" t="s">
        <v>23</v>
      </c>
      <c r="AX7" s="11" t="s">
        <v>21</v>
      </c>
      <c r="AY7" s="11" t="s">
        <v>22</v>
      </c>
      <c r="AZ7" s="11" t="s">
        <v>23</v>
      </c>
      <c r="BA7" s="11" t="s">
        <v>21</v>
      </c>
      <c r="BB7" s="11" t="s">
        <v>22</v>
      </c>
      <c r="BC7" s="11" t="s">
        <v>23</v>
      </c>
    </row>
    <row r="8" spans="1:55" s="9" customFormat="1" ht="12.75" customHeight="1">
      <c r="A8" s="12" t="s">
        <v>24</v>
      </c>
      <c r="B8" s="12">
        <v>71.46597493074096</v>
      </c>
      <c r="C8" s="12">
        <v>71.37</v>
      </c>
      <c r="D8" s="12">
        <v>71.56</v>
      </c>
      <c r="E8" s="12">
        <v>71.69974797887325</v>
      </c>
      <c r="F8" s="12">
        <v>71.6</v>
      </c>
      <c r="G8" s="12">
        <v>71.8</v>
      </c>
      <c r="H8" s="12">
        <v>71.87484420646133</v>
      </c>
      <c r="I8" s="12">
        <v>71.78</v>
      </c>
      <c r="J8" s="12">
        <v>71.97</v>
      </c>
      <c r="K8" s="12">
        <v>72.09680757176524</v>
      </c>
      <c r="L8" s="12">
        <v>72</v>
      </c>
      <c r="M8" s="12">
        <v>72.19</v>
      </c>
      <c r="N8" s="12">
        <v>72.25616479300813</v>
      </c>
      <c r="O8" s="12">
        <v>72.16</v>
      </c>
      <c r="P8" s="12">
        <v>72.35</v>
      </c>
      <c r="Q8" s="12">
        <v>72.42588428823923</v>
      </c>
      <c r="R8" s="12">
        <v>72.33</v>
      </c>
      <c r="S8" s="12">
        <v>72.52</v>
      </c>
      <c r="T8" s="12">
        <v>72.65566107608485</v>
      </c>
      <c r="U8" s="12">
        <v>72.56</v>
      </c>
      <c r="V8" s="12">
        <v>72.75</v>
      </c>
      <c r="W8" s="12">
        <v>72.86423107098749</v>
      </c>
      <c r="X8" s="12">
        <v>72.77</v>
      </c>
      <c r="Y8" s="12">
        <v>72.96</v>
      </c>
      <c r="Z8" s="12">
        <v>73.11915668985563</v>
      </c>
      <c r="AA8" s="12">
        <v>73.02</v>
      </c>
      <c r="AB8" s="12">
        <v>73.22</v>
      </c>
      <c r="AC8" s="12">
        <v>73.34450418476811</v>
      </c>
      <c r="AD8" s="12">
        <v>73.24</v>
      </c>
      <c r="AE8" s="12">
        <v>73.45</v>
      </c>
      <c r="AF8" s="12">
        <v>73.50674665386529</v>
      </c>
      <c r="AG8" s="12">
        <v>73.41</v>
      </c>
      <c r="AH8" s="12">
        <v>73.61</v>
      </c>
      <c r="AI8" s="12">
        <v>73.78681004067018</v>
      </c>
      <c r="AJ8" s="12">
        <v>73.69</v>
      </c>
      <c r="AK8" s="12">
        <v>73.89</v>
      </c>
      <c r="AL8" s="12">
        <v>74.23910828065144</v>
      </c>
      <c r="AM8" s="12">
        <v>74.14</v>
      </c>
      <c r="AN8" s="12">
        <v>74.34</v>
      </c>
      <c r="AO8" s="12">
        <v>74.6363228355884</v>
      </c>
      <c r="AP8" s="12">
        <v>74.54</v>
      </c>
      <c r="AQ8" s="12">
        <v>74.74</v>
      </c>
      <c r="AR8" s="12">
        <v>74.84591260054302</v>
      </c>
      <c r="AS8" s="12">
        <v>74.75</v>
      </c>
      <c r="AT8" s="12">
        <v>74.95</v>
      </c>
      <c r="AU8" s="12">
        <v>75.04270147220494</v>
      </c>
      <c r="AV8" s="12">
        <v>74.94</v>
      </c>
      <c r="AW8" s="12">
        <v>75.14</v>
      </c>
      <c r="AX8" s="12">
        <v>75.39478672278186</v>
      </c>
      <c r="AY8" s="12">
        <v>75.29620454847067</v>
      </c>
      <c r="AZ8" s="12">
        <v>75.49336889709305</v>
      </c>
      <c r="BA8" s="12">
        <v>75.84557827649233</v>
      </c>
      <c r="BB8" s="12">
        <v>75.74793386923083</v>
      </c>
      <c r="BC8" s="12">
        <v>75.94322268375383</v>
      </c>
    </row>
    <row r="9" spans="1:55" ht="24" customHeight="1">
      <c r="A9" s="13" t="s">
        <v>25</v>
      </c>
      <c r="B9" s="13">
        <v>72.65224180598435</v>
      </c>
      <c r="C9" s="13">
        <v>72.2</v>
      </c>
      <c r="D9" s="13">
        <v>73.1</v>
      </c>
      <c r="E9" s="13">
        <v>73.22282717035812</v>
      </c>
      <c r="F9" s="13">
        <v>72.8</v>
      </c>
      <c r="G9" s="13">
        <v>73.7</v>
      </c>
      <c r="H9" s="13">
        <v>73.18691023331418</v>
      </c>
      <c r="I9" s="13">
        <v>72.7</v>
      </c>
      <c r="J9" s="13">
        <v>73.6</v>
      </c>
      <c r="K9" s="13">
        <v>72.86063625639667</v>
      </c>
      <c r="L9" s="13">
        <v>72.4</v>
      </c>
      <c r="M9" s="13">
        <v>73.3</v>
      </c>
      <c r="N9" s="13">
        <v>72.81462814685347</v>
      </c>
      <c r="O9" s="13">
        <v>72.3</v>
      </c>
      <c r="P9" s="13">
        <v>73.3</v>
      </c>
      <c r="Q9" s="13">
        <v>73.23808610427973</v>
      </c>
      <c r="R9" s="13">
        <v>72.8</v>
      </c>
      <c r="S9" s="13">
        <v>73.7</v>
      </c>
      <c r="T9" s="13">
        <v>73.68426077331625</v>
      </c>
      <c r="U9" s="13">
        <v>73.2</v>
      </c>
      <c r="V9" s="13">
        <v>74.2</v>
      </c>
      <c r="W9" s="13">
        <v>73.83800160011148</v>
      </c>
      <c r="X9" s="13">
        <v>73.4</v>
      </c>
      <c r="Y9" s="13">
        <v>74.3</v>
      </c>
      <c r="Z9" s="13">
        <v>73.73791669869706</v>
      </c>
      <c r="AA9" s="13">
        <v>73.3</v>
      </c>
      <c r="AB9" s="13">
        <v>74.2</v>
      </c>
      <c r="AC9" s="13">
        <v>73.85184948131823</v>
      </c>
      <c r="AD9" s="13">
        <v>73.4</v>
      </c>
      <c r="AE9" s="13">
        <v>74.3</v>
      </c>
      <c r="AF9" s="13">
        <v>74.1410816505577</v>
      </c>
      <c r="AG9" s="13">
        <v>73.6</v>
      </c>
      <c r="AH9" s="13">
        <v>74.6</v>
      </c>
      <c r="AI9" s="13">
        <v>74.38275826841563</v>
      </c>
      <c r="AJ9" s="13">
        <v>73.9</v>
      </c>
      <c r="AK9" s="13">
        <v>74.9</v>
      </c>
      <c r="AL9" s="13">
        <v>74.95105177748201</v>
      </c>
      <c r="AM9" s="13">
        <v>74.5</v>
      </c>
      <c r="AN9" s="13">
        <v>75.4</v>
      </c>
      <c r="AO9" s="13">
        <v>74.90316225573257</v>
      </c>
      <c r="AP9" s="13">
        <v>74.4</v>
      </c>
      <c r="AQ9" s="13">
        <v>75.4</v>
      </c>
      <c r="AR9" s="13">
        <v>75.20120226098734</v>
      </c>
      <c r="AS9" s="13">
        <v>74.7</v>
      </c>
      <c r="AT9" s="13">
        <v>75.7</v>
      </c>
      <c r="AU9" s="13">
        <v>75.40916164375837</v>
      </c>
      <c r="AV9" s="13">
        <v>74.9</v>
      </c>
      <c r="AW9" s="13">
        <v>75.9</v>
      </c>
      <c r="AX9" s="13">
        <v>75.72566687332872</v>
      </c>
      <c r="AY9" s="13">
        <v>75.2545297544126</v>
      </c>
      <c r="AZ9" s="13">
        <v>76.19680399224484</v>
      </c>
      <c r="BA9" s="13">
        <v>76.29883769530663</v>
      </c>
      <c r="BB9" s="13">
        <v>75.82075396891402</v>
      </c>
      <c r="BC9" s="13">
        <v>76.77692142169924</v>
      </c>
    </row>
    <row r="10" spans="1:55" ht="12.75" customHeight="1">
      <c r="A10" s="13" t="s">
        <v>26</v>
      </c>
      <c r="B10" s="13">
        <v>73.863327107771</v>
      </c>
      <c r="C10" s="13">
        <v>73.4</v>
      </c>
      <c r="D10" s="13">
        <v>74.3</v>
      </c>
      <c r="E10" s="13">
        <v>73.90323683129873</v>
      </c>
      <c r="F10" s="13">
        <v>73.4</v>
      </c>
      <c r="G10" s="13">
        <v>74.4</v>
      </c>
      <c r="H10" s="13">
        <v>74.3072352627002</v>
      </c>
      <c r="I10" s="13">
        <v>73.9</v>
      </c>
      <c r="J10" s="13">
        <v>74.8</v>
      </c>
      <c r="K10" s="13">
        <v>74.8665579910594</v>
      </c>
      <c r="L10" s="13">
        <v>74.4</v>
      </c>
      <c r="M10" s="13">
        <v>75.3</v>
      </c>
      <c r="N10" s="13">
        <v>75.12834347692302</v>
      </c>
      <c r="O10" s="13">
        <v>74.7</v>
      </c>
      <c r="P10" s="13">
        <v>75.6</v>
      </c>
      <c r="Q10" s="13">
        <v>75.07506910257784</v>
      </c>
      <c r="R10" s="13">
        <v>74.6</v>
      </c>
      <c r="S10" s="13">
        <v>75.5</v>
      </c>
      <c r="T10" s="13">
        <v>75.05139228805066</v>
      </c>
      <c r="U10" s="13">
        <v>74.6</v>
      </c>
      <c r="V10" s="13">
        <v>75.5</v>
      </c>
      <c r="W10" s="13">
        <v>75.1806473838008</v>
      </c>
      <c r="X10" s="13">
        <v>74.7</v>
      </c>
      <c r="Y10" s="13">
        <v>75.7</v>
      </c>
      <c r="Z10" s="13">
        <v>75.54512853133963</v>
      </c>
      <c r="AA10" s="13">
        <v>75.1</v>
      </c>
      <c r="AB10" s="13">
        <v>76</v>
      </c>
      <c r="AC10" s="13">
        <v>75.97632026464832</v>
      </c>
      <c r="AD10" s="13">
        <v>75.5</v>
      </c>
      <c r="AE10" s="13">
        <v>76.4</v>
      </c>
      <c r="AF10" s="13">
        <v>76.1011976515167</v>
      </c>
      <c r="AG10" s="13">
        <v>75.6</v>
      </c>
      <c r="AH10" s="13">
        <v>76.6</v>
      </c>
      <c r="AI10" s="13">
        <v>76.29605666681644</v>
      </c>
      <c r="AJ10" s="13">
        <v>75.8</v>
      </c>
      <c r="AK10" s="13">
        <v>76.8</v>
      </c>
      <c r="AL10" s="13">
        <v>76.6814460699122</v>
      </c>
      <c r="AM10" s="13">
        <v>76.2</v>
      </c>
      <c r="AN10" s="13">
        <v>77.2</v>
      </c>
      <c r="AO10" s="13">
        <v>76.9595307389202</v>
      </c>
      <c r="AP10" s="13">
        <v>76.5</v>
      </c>
      <c r="AQ10" s="13">
        <v>77.4</v>
      </c>
      <c r="AR10" s="13">
        <v>77.49787517827555</v>
      </c>
      <c r="AS10" s="13">
        <v>77</v>
      </c>
      <c r="AT10" s="13">
        <v>78</v>
      </c>
      <c r="AU10" s="13">
        <v>77.45547283999638</v>
      </c>
      <c r="AV10" s="13">
        <v>77</v>
      </c>
      <c r="AW10" s="13">
        <v>77.9</v>
      </c>
      <c r="AX10" s="13">
        <v>77.9899298549088</v>
      </c>
      <c r="AY10" s="13">
        <v>77.54341719170829</v>
      </c>
      <c r="AZ10" s="13">
        <v>78.4364425181093</v>
      </c>
      <c r="BA10" s="13">
        <v>78.15098588147875</v>
      </c>
      <c r="BB10" s="13">
        <v>77.70363654804946</v>
      </c>
      <c r="BC10" s="13">
        <v>78.59833521490803</v>
      </c>
    </row>
    <row r="11" spans="1:55" ht="12.75" customHeight="1">
      <c r="A11" s="13" t="s">
        <v>27</v>
      </c>
      <c r="B11" s="13">
        <v>73.40457480060547</v>
      </c>
      <c r="C11" s="13">
        <v>72.8</v>
      </c>
      <c r="D11" s="13">
        <v>74</v>
      </c>
      <c r="E11" s="13">
        <v>73.30879617450722</v>
      </c>
      <c r="F11" s="13">
        <v>72.7</v>
      </c>
      <c r="G11" s="13">
        <v>73.9</v>
      </c>
      <c r="H11" s="13">
        <v>73.54870586196284</v>
      </c>
      <c r="I11" s="13">
        <v>72.9</v>
      </c>
      <c r="J11" s="13">
        <v>74.2</v>
      </c>
      <c r="K11" s="13">
        <v>73.48217510972454</v>
      </c>
      <c r="L11" s="13">
        <v>72.9</v>
      </c>
      <c r="M11" s="13">
        <v>74.1</v>
      </c>
      <c r="N11" s="13">
        <v>74.13504256136554</v>
      </c>
      <c r="O11" s="13">
        <v>73.5</v>
      </c>
      <c r="P11" s="13">
        <v>74.8</v>
      </c>
      <c r="Q11" s="13">
        <v>74.61363715552821</v>
      </c>
      <c r="R11" s="13">
        <v>74</v>
      </c>
      <c r="S11" s="13">
        <v>75.2</v>
      </c>
      <c r="T11" s="13">
        <v>75.01810830928207</v>
      </c>
      <c r="U11" s="13">
        <v>74.4</v>
      </c>
      <c r="V11" s="13">
        <v>75.6</v>
      </c>
      <c r="W11" s="13">
        <v>74.73131301859118</v>
      </c>
      <c r="X11" s="13">
        <v>74.1</v>
      </c>
      <c r="Y11" s="13">
        <v>75.4</v>
      </c>
      <c r="Z11" s="13">
        <v>74.65345271155157</v>
      </c>
      <c r="AA11" s="13">
        <v>74</v>
      </c>
      <c r="AB11" s="13">
        <v>75.3</v>
      </c>
      <c r="AC11" s="13">
        <v>74.69439097448122</v>
      </c>
      <c r="AD11" s="13">
        <v>74</v>
      </c>
      <c r="AE11" s="13">
        <v>75.4</v>
      </c>
      <c r="AF11" s="13">
        <v>75.27021403790573</v>
      </c>
      <c r="AG11" s="13">
        <v>74.6</v>
      </c>
      <c r="AH11" s="13">
        <v>76</v>
      </c>
      <c r="AI11" s="13">
        <v>75.74237139651225</v>
      </c>
      <c r="AJ11" s="13">
        <v>75.1</v>
      </c>
      <c r="AK11" s="13">
        <v>76.4</v>
      </c>
      <c r="AL11" s="13">
        <v>75.73625688624898</v>
      </c>
      <c r="AM11" s="13">
        <v>75.1</v>
      </c>
      <c r="AN11" s="13">
        <v>76.4</v>
      </c>
      <c r="AO11" s="13">
        <v>76.16076544197757</v>
      </c>
      <c r="AP11" s="13">
        <v>75.5</v>
      </c>
      <c r="AQ11" s="13">
        <v>76.8</v>
      </c>
      <c r="AR11" s="13">
        <v>75.97723738807451</v>
      </c>
      <c r="AS11" s="13">
        <v>75.3</v>
      </c>
      <c r="AT11" s="13">
        <v>76.7</v>
      </c>
      <c r="AU11" s="13">
        <v>76.76382749880636</v>
      </c>
      <c r="AV11" s="13">
        <v>76</v>
      </c>
      <c r="AW11" s="13">
        <v>77.5</v>
      </c>
      <c r="AX11" s="13">
        <v>76.93073637170501</v>
      </c>
      <c r="AY11" s="13">
        <v>76.18884866884191</v>
      </c>
      <c r="AZ11" s="13">
        <v>77.6726240745681</v>
      </c>
      <c r="BA11" s="13">
        <v>77.5876067715036</v>
      </c>
      <c r="BB11" s="13">
        <v>76.8679766317614</v>
      </c>
      <c r="BC11" s="13">
        <v>78.30723691124581</v>
      </c>
    </row>
    <row r="12" spans="1:55" ht="12.75" customHeight="1">
      <c r="A12" s="13" t="s">
        <v>28</v>
      </c>
      <c r="B12" s="13">
        <v>71.95824346210516</v>
      </c>
      <c r="C12" s="13">
        <v>71.2</v>
      </c>
      <c r="D12" s="13">
        <v>72.7</v>
      </c>
      <c r="E12" s="13">
        <v>71.4550608771604</v>
      </c>
      <c r="F12" s="13">
        <v>70.7</v>
      </c>
      <c r="G12" s="13">
        <v>72.2</v>
      </c>
      <c r="H12" s="13">
        <v>71.60792993206195</v>
      </c>
      <c r="I12" s="13">
        <v>70.9</v>
      </c>
      <c r="J12" s="13">
        <v>72.3</v>
      </c>
      <c r="K12" s="13">
        <v>72.185610049756</v>
      </c>
      <c r="L12" s="13">
        <v>71.4</v>
      </c>
      <c r="M12" s="13">
        <v>72.9</v>
      </c>
      <c r="N12" s="13">
        <v>72.89370432971056</v>
      </c>
      <c r="O12" s="13">
        <v>72.2</v>
      </c>
      <c r="P12" s="13">
        <v>73.6</v>
      </c>
      <c r="Q12" s="13">
        <v>72.93347847210501</v>
      </c>
      <c r="R12" s="13">
        <v>72.2</v>
      </c>
      <c r="S12" s="13">
        <v>73.7</v>
      </c>
      <c r="T12" s="13">
        <v>72.7659217532038</v>
      </c>
      <c r="U12" s="13">
        <v>72</v>
      </c>
      <c r="V12" s="13">
        <v>73.5</v>
      </c>
      <c r="W12" s="13">
        <v>73.10708440581456</v>
      </c>
      <c r="X12" s="13">
        <v>72.4</v>
      </c>
      <c r="Y12" s="13">
        <v>73.9</v>
      </c>
      <c r="Z12" s="13">
        <v>73.55405997212969</v>
      </c>
      <c r="AA12" s="13">
        <v>72.8</v>
      </c>
      <c r="AB12" s="13">
        <v>74.3</v>
      </c>
      <c r="AC12" s="13">
        <v>74.45967814495087</v>
      </c>
      <c r="AD12" s="13">
        <v>73.7</v>
      </c>
      <c r="AE12" s="13">
        <v>75.2</v>
      </c>
      <c r="AF12" s="13">
        <v>74.79002579754179</v>
      </c>
      <c r="AG12" s="13">
        <v>74.1</v>
      </c>
      <c r="AH12" s="13">
        <v>75.5</v>
      </c>
      <c r="AI12" s="13">
        <v>74.77530517144821</v>
      </c>
      <c r="AJ12" s="13">
        <v>74</v>
      </c>
      <c r="AK12" s="13">
        <v>75.5</v>
      </c>
      <c r="AL12" s="13">
        <v>75.08418112184137</v>
      </c>
      <c r="AM12" s="13">
        <v>74.3</v>
      </c>
      <c r="AN12" s="13">
        <v>75.8</v>
      </c>
      <c r="AO12" s="13">
        <v>75.77389121270427</v>
      </c>
      <c r="AP12" s="13">
        <v>75</v>
      </c>
      <c r="AQ12" s="13">
        <v>76.5</v>
      </c>
      <c r="AR12" s="13">
        <v>76.17201200769681</v>
      </c>
      <c r="AS12" s="13">
        <v>75.4</v>
      </c>
      <c r="AT12" s="13">
        <v>76.9</v>
      </c>
      <c r="AU12" s="13">
        <v>76.26920753029587</v>
      </c>
      <c r="AV12" s="13">
        <v>75.5</v>
      </c>
      <c r="AW12" s="13">
        <v>77</v>
      </c>
      <c r="AX12" s="13">
        <v>76.53062055038707</v>
      </c>
      <c r="AY12" s="13">
        <v>75.78817770342208</v>
      </c>
      <c r="AZ12" s="13">
        <v>77.27306339735206</v>
      </c>
      <c r="BA12" s="13">
        <v>77.0331754270153</v>
      </c>
      <c r="BB12" s="13">
        <v>76.3245461730518</v>
      </c>
      <c r="BC12" s="13">
        <v>77.74180468097879</v>
      </c>
    </row>
    <row r="13" spans="1:55" ht="20.25" customHeight="1">
      <c r="A13" s="13" t="s">
        <v>29</v>
      </c>
      <c r="B13" s="13">
        <v>71.52642256954225</v>
      </c>
      <c r="C13" s="13">
        <v>70.5</v>
      </c>
      <c r="D13" s="13">
        <v>72.5</v>
      </c>
      <c r="E13" s="13">
        <v>72.05804031486515</v>
      </c>
      <c r="F13" s="13">
        <v>71.1</v>
      </c>
      <c r="G13" s="13">
        <v>73.1</v>
      </c>
      <c r="H13" s="13">
        <v>72.98860038933041</v>
      </c>
      <c r="I13" s="13">
        <v>72</v>
      </c>
      <c r="J13" s="13">
        <v>74</v>
      </c>
      <c r="K13" s="13">
        <v>72.99669735488165</v>
      </c>
      <c r="L13" s="13">
        <v>72</v>
      </c>
      <c r="M13" s="13">
        <v>74</v>
      </c>
      <c r="N13" s="13">
        <v>72.6848095725776</v>
      </c>
      <c r="O13" s="13">
        <v>71.7</v>
      </c>
      <c r="P13" s="13">
        <v>73.6</v>
      </c>
      <c r="Q13" s="13">
        <v>72.6847959879714</v>
      </c>
      <c r="R13" s="13">
        <v>71.7</v>
      </c>
      <c r="S13" s="13">
        <v>73.7</v>
      </c>
      <c r="T13" s="13">
        <v>72.71448713330591</v>
      </c>
      <c r="U13" s="13">
        <v>71.7</v>
      </c>
      <c r="V13" s="13">
        <v>73.7</v>
      </c>
      <c r="W13" s="13">
        <v>73.20522478464964</v>
      </c>
      <c r="X13" s="13">
        <v>72.2</v>
      </c>
      <c r="Y13" s="13">
        <v>74.2</v>
      </c>
      <c r="Z13" s="13">
        <v>73.24834951031885</v>
      </c>
      <c r="AA13" s="13">
        <v>72.2</v>
      </c>
      <c r="AB13" s="13">
        <v>74.2</v>
      </c>
      <c r="AC13" s="13">
        <v>73.38068182013309</v>
      </c>
      <c r="AD13" s="13">
        <v>72.4</v>
      </c>
      <c r="AE13" s="13">
        <v>74.4</v>
      </c>
      <c r="AF13" s="13">
        <v>73.53201041407756</v>
      </c>
      <c r="AG13" s="13">
        <v>72.5</v>
      </c>
      <c r="AH13" s="13">
        <v>74.6</v>
      </c>
      <c r="AI13" s="13">
        <v>73.15208909808553</v>
      </c>
      <c r="AJ13" s="13">
        <v>72.1</v>
      </c>
      <c r="AK13" s="13">
        <v>74.2</v>
      </c>
      <c r="AL13" s="13">
        <v>73.19992051002782</v>
      </c>
      <c r="AM13" s="13">
        <v>72.1</v>
      </c>
      <c r="AN13" s="13">
        <v>74.3</v>
      </c>
      <c r="AO13" s="13">
        <v>73.16698698297547</v>
      </c>
      <c r="AP13" s="13">
        <v>72.1</v>
      </c>
      <c r="AQ13" s="13">
        <v>74.3</v>
      </c>
      <c r="AR13" s="13">
        <v>74.05481437684033</v>
      </c>
      <c r="AS13" s="13">
        <v>73</v>
      </c>
      <c r="AT13" s="13">
        <v>75.1</v>
      </c>
      <c r="AU13" s="13">
        <v>74.50383642331757</v>
      </c>
      <c r="AV13" s="13">
        <v>73.5</v>
      </c>
      <c r="AW13" s="13">
        <v>75.5</v>
      </c>
      <c r="AX13" s="13">
        <v>74.9688834316082</v>
      </c>
      <c r="AY13" s="13">
        <v>74.00268377998384</v>
      </c>
      <c r="AZ13" s="13">
        <v>75.93508308323257</v>
      </c>
      <c r="BA13" s="13">
        <v>75.6152784709537</v>
      </c>
      <c r="BB13" s="13">
        <v>74.64596814121015</v>
      </c>
      <c r="BC13" s="13">
        <v>76.58458880069725</v>
      </c>
    </row>
    <row r="14" spans="1:55" ht="12.75" customHeight="1">
      <c r="A14" s="13" t="s">
        <v>30</v>
      </c>
      <c r="B14" s="13">
        <v>72.54162421477045</v>
      </c>
      <c r="C14" s="13">
        <v>72</v>
      </c>
      <c r="D14" s="13">
        <v>73.1</v>
      </c>
      <c r="E14" s="13">
        <v>72.97765245193048</v>
      </c>
      <c r="F14" s="13">
        <v>72.4</v>
      </c>
      <c r="G14" s="13">
        <v>73.5</v>
      </c>
      <c r="H14" s="13">
        <v>73.3286207968092</v>
      </c>
      <c r="I14" s="13">
        <v>72.8</v>
      </c>
      <c r="J14" s="13">
        <v>73.9</v>
      </c>
      <c r="K14" s="13">
        <v>73.66925476081147</v>
      </c>
      <c r="L14" s="13">
        <v>73.1</v>
      </c>
      <c r="M14" s="13">
        <v>74.2</v>
      </c>
      <c r="N14" s="13">
        <v>73.85154571372158</v>
      </c>
      <c r="O14" s="13">
        <v>73.3</v>
      </c>
      <c r="P14" s="13">
        <v>74.4</v>
      </c>
      <c r="Q14" s="13">
        <v>74.06191580220327</v>
      </c>
      <c r="R14" s="13">
        <v>73.5</v>
      </c>
      <c r="S14" s="13">
        <v>74.6</v>
      </c>
      <c r="T14" s="13">
        <v>74.33902705322201</v>
      </c>
      <c r="U14" s="13">
        <v>73.8</v>
      </c>
      <c r="V14" s="13">
        <v>74.9</v>
      </c>
      <c r="W14" s="13">
        <v>74.88624518569313</v>
      </c>
      <c r="X14" s="13">
        <v>74.3</v>
      </c>
      <c r="Y14" s="13">
        <v>75.4</v>
      </c>
      <c r="Z14" s="13">
        <v>74.92693206059685</v>
      </c>
      <c r="AA14" s="13">
        <v>74.3</v>
      </c>
      <c r="AB14" s="13">
        <v>75.5</v>
      </c>
      <c r="AC14" s="13">
        <v>75.1775036736567</v>
      </c>
      <c r="AD14" s="13">
        <v>74.6</v>
      </c>
      <c r="AE14" s="13">
        <v>75.8</v>
      </c>
      <c r="AF14" s="13">
        <v>74.80406215780728</v>
      </c>
      <c r="AG14" s="13">
        <v>74.2</v>
      </c>
      <c r="AH14" s="13">
        <v>75.4</v>
      </c>
      <c r="AI14" s="13">
        <v>75.42203567567813</v>
      </c>
      <c r="AJ14" s="13">
        <v>74.8</v>
      </c>
      <c r="AK14" s="13">
        <v>76</v>
      </c>
      <c r="AL14" s="13">
        <v>75.67110988331073</v>
      </c>
      <c r="AM14" s="13">
        <v>75.1</v>
      </c>
      <c r="AN14" s="13">
        <v>76.3</v>
      </c>
      <c r="AO14" s="13">
        <v>76.07445006909721</v>
      </c>
      <c r="AP14" s="13">
        <v>75.5</v>
      </c>
      <c r="AQ14" s="13">
        <v>76.7</v>
      </c>
      <c r="AR14" s="13">
        <v>76.1793600348711</v>
      </c>
      <c r="AS14" s="13">
        <v>75.6</v>
      </c>
      <c r="AT14" s="13">
        <v>76.8</v>
      </c>
      <c r="AU14" s="13">
        <v>76.41714063526453</v>
      </c>
      <c r="AV14" s="13">
        <v>75.8</v>
      </c>
      <c r="AW14" s="13">
        <v>77</v>
      </c>
      <c r="AX14" s="13">
        <v>76.79690598745125</v>
      </c>
      <c r="AY14" s="13">
        <v>76.19820363378079</v>
      </c>
      <c r="AZ14" s="13">
        <v>77.39560834112172</v>
      </c>
      <c r="BA14" s="13">
        <v>76.70175471065869</v>
      </c>
      <c r="BB14" s="13">
        <v>76.1034239862902</v>
      </c>
      <c r="BC14" s="13">
        <v>77.30008543502719</v>
      </c>
    </row>
    <row r="15" spans="1:55" ht="12.75" customHeight="1">
      <c r="A15" s="13" t="s">
        <v>31</v>
      </c>
      <c r="B15" s="13">
        <v>71.09114054049653</v>
      </c>
      <c r="C15" s="13">
        <v>70.5</v>
      </c>
      <c r="D15" s="13">
        <v>71.6</v>
      </c>
      <c r="E15" s="13">
        <v>70.91564495620592</v>
      </c>
      <c r="F15" s="13">
        <v>70.3</v>
      </c>
      <c r="G15" s="13">
        <v>71.5</v>
      </c>
      <c r="H15" s="13">
        <v>71.05851094933847</v>
      </c>
      <c r="I15" s="13">
        <v>70.5</v>
      </c>
      <c r="J15" s="13">
        <v>71.7</v>
      </c>
      <c r="K15" s="13">
        <v>71.30970721193023</v>
      </c>
      <c r="L15" s="13">
        <v>70.7</v>
      </c>
      <c r="M15" s="13">
        <v>71.9</v>
      </c>
      <c r="N15" s="13">
        <v>71.51466872563499</v>
      </c>
      <c r="O15" s="13">
        <v>70.9</v>
      </c>
      <c r="P15" s="13">
        <v>72.1</v>
      </c>
      <c r="Q15" s="13">
        <v>71.70973048727856</v>
      </c>
      <c r="R15" s="13">
        <v>71.1</v>
      </c>
      <c r="S15" s="13">
        <v>72.3</v>
      </c>
      <c r="T15" s="13">
        <v>71.69178088089411</v>
      </c>
      <c r="U15" s="13">
        <v>71.1</v>
      </c>
      <c r="V15" s="13">
        <v>72.3</v>
      </c>
      <c r="W15" s="13">
        <v>71.86139937223703</v>
      </c>
      <c r="X15" s="13">
        <v>71.3</v>
      </c>
      <c r="Y15" s="13">
        <v>72.5</v>
      </c>
      <c r="Z15" s="13">
        <v>71.75324393182886</v>
      </c>
      <c r="AA15" s="13">
        <v>71.1</v>
      </c>
      <c r="AB15" s="13">
        <v>72.4</v>
      </c>
      <c r="AC15" s="13">
        <v>72.05685034797153</v>
      </c>
      <c r="AD15" s="13">
        <v>71.4</v>
      </c>
      <c r="AE15" s="13">
        <v>72.7</v>
      </c>
      <c r="AF15" s="13">
        <v>71.98134449398052</v>
      </c>
      <c r="AG15" s="13">
        <v>71.3</v>
      </c>
      <c r="AH15" s="13">
        <v>72.6</v>
      </c>
      <c r="AI15" s="13">
        <v>72.45124829987273</v>
      </c>
      <c r="AJ15" s="13">
        <v>71.8</v>
      </c>
      <c r="AK15" s="13">
        <v>73.1</v>
      </c>
      <c r="AL15" s="13">
        <v>72.97460942616559</v>
      </c>
      <c r="AM15" s="13">
        <v>72.4</v>
      </c>
      <c r="AN15" s="13">
        <v>73.6</v>
      </c>
      <c r="AO15" s="13">
        <v>73.60855827306814</v>
      </c>
      <c r="AP15" s="13">
        <v>73</v>
      </c>
      <c r="AQ15" s="13">
        <v>74.2</v>
      </c>
      <c r="AR15" s="13">
        <v>73.75359983203604</v>
      </c>
      <c r="AS15" s="13">
        <v>73.1</v>
      </c>
      <c r="AT15" s="13">
        <v>74.4</v>
      </c>
      <c r="AU15" s="13">
        <v>73.74385529386811</v>
      </c>
      <c r="AV15" s="13">
        <v>73.1</v>
      </c>
      <c r="AW15" s="13">
        <v>74.4</v>
      </c>
      <c r="AX15" s="13">
        <v>73.70431422851574</v>
      </c>
      <c r="AY15" s="13">
        <v>73.03955965521612</v>
      </c>
      <c r="AZ15" s="13">
        <v>74.36906880181536</v>
      </c>
      <c r="BA15" s="13">
        <v>73.8503682568713</v>
      </c>
      <c r="BB15" s="13">
        <v>73.18047450912951</v>
      </c>
      <c r="BC15" s="13">
        <v>74.5202620046131</v>
      </c>
    </row>
    <row r="16" spans="1:55" ht="12.75" customHeight="1">
      <c r="A16" s="13" t="s">
        <v>32</v>
      </c>
      <c r="B16" s="13">
        <v>71.52387253999203</v>
      </c>
      <c r="C16" s="13">
        <v>70.9</v>
      </c>
      <c r="D16" s="13">
        <v>72.1</v>
      </c>
      <c r="E16" s="13">
        <v>71.32922959339389</v>
      </c>
      <c r="F16" s="13">
        <v>70.7</v>
      </c>
      <c r="G16" s="13">
        <v>71.9</v>
      </c>
      <c r="H16" s="13">
        <v>71.40428051259215</v>
      </c>
      <c r="I16" s="13">
        <v>70.8</v>
      </c>
      <c r="J16" s="13">
        <v>72</v>
      </c>
      <c r="K16" s="13">
        <v>72.06782151738491</v>
      </c>
      <c r="L16" s="13">
        <v>71.4</v>
      </c>
      <c r="M16" s="13">
        <v>72.7</v>
      </c>
      <c r="N16" s="13">
        <v>72.3925711048891</v>
      </c>
      <c r="O16" s="13">
        <v>71.8</v>
      </c>
      <c r="P16" s="13">
        <v>73</v>
      </c>
      <c r="Q16" s="13">
        <v>73.04923460778238</v>
      </c>
      <c r="R16" s="13">
        <v>72.5</v>
      </c>
      <c r="S16" s="13">
        <v>73.6</v>
      </c>
      <c r="T16" s="13">
        <v>72.61114227677739</v>
      </c>
      <c r="U16" s="13">
        <v>72</v>
      </c>
      <c r="V16" s="13">
        <v>73.2</v>
      </c>
      <c r="W16" s="13">
        <v>72.98665887325907</v>
      </c>
      <c r="X16" s="13">
        <v>72.4</v>
      </c>
      <c r="Y16" s="13">
        <v>73.6</v>
      </c>
      <c r="Z16" s="13">
        <v>72.49604864886157</v>
      </c>
      <c r="AA16" s="13">
        <v>71.8</v>
      </c>
      <c r="AB16" s="13">
        <v>73.2</v>
      </c>
      <c r="AC16" s="13">
        <v>72.78951868314923</v>
      </c>
      <c r="AD16" s="13">
        <v>72.1</v>
      </c>
      <c r="AE16" s="13">
        <v>73.5</v>
      </c>
      <c r="AF16" s="13">
        <v>72.5160588393732</v>
      </c>
      <c r="AG16" s="13">
        <v>71.8</v>
      </c>
      <c r="AH16" s="13">
        <v>73.2</v>
      </c>
      <c r="AI16" s="13">
        <v>73.48289773583011</v>
      </c>
      <c r="AJ16" s="13">
        <v>72.8</v>
      </c>
      <c r="AK16" s="13">
        <v>74.2</v>
      </c>
      <c r="AL16" s="13">
        <v>73.68814594887901</v>
      </c>
      <c r="AM16" s="13">
        <v>73</v>
      </c>
      <c r="AN16" s="13">
        <v>74.4</v>
      </c>
      <c r="AO16" s="13">
        <v>74.45501138834435</v>
      </c>
      <c r="AP16" s="13">
        <v>73.8</v>
      </c>
      <c r="AQ16" s="13">
        <v>75.1</v>
      </c>
      <c r="AR16" s="13">
        <v>74.01402635609257</v>
      </c>
      <c r="AS16" s="13">
        <v>73.3</v>
      </c>
      <c r="AT16" s="13">
        <v>74.7</v>
      </c>
      <c r="AU16" s="13">
        <v>74.5513649183824</v>
      </c>
      <c r="AV16" s="13">
        <v>73.9</v>
      </c>
      <c r="AW16" s="13">
        <v>75.2</v>
      </c>
      <c r="AX16" s="13">
        <v>74.55282651969506</v>
      </c>
      <c r="AY16" s="13">
        <v>73.8964755454945</v>
      </c>
      <c r="AZ16" s="13">
        <v>75.20917749389562</v>
      </c>
      <c r="BA16" s="13">
        <v>75.38974283549473</v>
      </c>
      <c r="BB16" s="13">
        <v>74.75439622693258</v>
      </c>
      <c r="BC16" s="13">
        <v>76.02508944405687</v>
      </c>
    </row>
    <row r="17" spans="1:55" ht="24" customHeight="1">
      <c r="A17" s="13" t="s">
        <v>33</v>
      </c>
      <c r="B17" s="13">
        <v>74.03871573406617</v>
      </c>
      <c r="C17" s="13">
        <v>73.4</v>
      </c>
      <c r="D17" s="13">
        <v>74.7</v>
      </c>
      <c r="E17" s="13">
        <v>74.26876010939553</v>
      </c>
      <c r="F17" s="13">
        <v>73.6</v>
      </c>
      <c r="G17" s="13">
        <v>74.9</v>
      </c>
      <c r="H17" s="13">
        <v>74.89383351145196</v>
      </c>
      <c r="I17" s="13">
        <v>74.3</v>
      </c>
      <c r="J17" s="13">
        <v>75.5</v>
      </c>
      <c r="K17" s="13">
        <v>74.7689335264419</v>
      </c>
      <c r="L17" s="13">
        <v>74.1</v>
      </c>
      <c r="M17" s="13">
        <v>75.4</v>
      </c>
      <c r="N17" s="13">
        <v>75.03339651354327</v>
      </c>
      <c r="O17" s="13">
        <v>74.4</v>
      </c>
      <c r="P17" s="13">
        <v>75.7</v>
      </c>
      <c r="Q17" s="13">
        <v>74.80993352123122</v>
      </c>
      <c r="R17" s="13">
        <v>74.2</v>
      </c>
      <c r="S17" s="13">
        <v>75.5</v>
      </c>
      <c r="T17" s="13">
        <v>75.78382653902061</v>
      </c>
      <c r="U17" s="13">
        <v>75.2</v>
      </c>
      <c r="V17" s="13">
        <v>76.4</v>
      </c>
      <c r="W17" s="13">
        <v>75.86878468360881</v>
      </c>
      <c r="X17" s="13">
        <v>75.2</v>
      </c>
      <c r="Y17" s="13">
        <v>76.5</v>
      </c>
      <c r="Z17" s="13">
        <v>76.5253340873989</v>
      </c>
      <c r="AA17" s="13">
        <v>75.9</v>
      </c>
      <c r="AB17" s="13">
        <v>77.2</v>
      </c>
      <c r="AC17" s="13">
        <v>76.53469993563151</v>
      </c>
      <c r="AD17" s="13">
        <v>75.9</v>
      </c>
      <c r="AE17" s="13">
        <v>77.2</v>
      </c>
      <c r="AF17" s="13">
        <v>77.1814802553993</v>
      </c>
      <c r="AG17" s="13">
        <v>76.5</v>
      </c>
      <c r="AH17" s="13">
        <v>77.8</v>
      </c>
      <c r="AI17" s="13">
        <v>77.0077812237382</v>
      </c>
      <c r="AJ17" s="13">
        <v>76.3</v>
      </c>
      <c r="AK17" s="13">
        <v>77.7</v>
      </c>
      <c r="AL17" s="13">
        <v>77.6601055456133</v>
      </c>
      <c r="AM17" s="13">
        <v>77</v>
      </c>
      <c r="AN17" s="13">
        <v>78.3</v>
      </c>
      <c r="AO17" s="13">
        <v>77.97900056849359</v>
      </c>
      <c r="AP17" s="13">
        <v>77.3</v>
      </c>
      <c r="AQ17" s="13">
        <v>78.6</v>
      </c>
      <c r="AR17" s="13">
        <v>77.99915801397358</v>
      </c>
      <c r="AS17" s="13">
        <v>77.4</v>
      </c>
      <c r="AT17" s="13">
        <v>78.6</v>
      </c>
      <c r="AU17" s="13">
        <v>78.00180339499849</v>
      </c>
      <c r="AV17" s="13">
        <v>77.3</v>
      </c>
      <c r="AW17" s="13">
        <v>78.7</v>
      </c>
      <c r="AX17" s="13">
        <v>78.30162179201322</v>
      </c>
      <c r="AY17" s="13">
        <v>77.61637765309735</v>
      </c>
      <c r="AZ17" s="13">
        <v>78.9868659309291</v>
      </c>
      <c r="BA17" s="13">
        <v>79.39201674616336</v>
      </c>
      <c r="BB17" s="13">
        <v>78.73290186305874</v>
      </c>
      <c r="BC17" s="13">
        <v>80.05113162926799</v>
      </c>
    </row>
    <row r="18" spans="1:55" ht="12.75" customHeight="1">
      <c r="A18" s="13" t="s">
        <v>34</v>
      </c>
      <c r="B18" s="13">
        <v>73.19618457358688</v>
      </c>
      <c r="C18" s="13">
        <v>72.5</v>
      </c>
      <c r="D18" s="13">
        <v>73.9</v>
      </c>
      <c r="E18" s="13">
        <v>73.43931943265642</v>
      </c>
      <c r="F18" s="13">
        <v>72.7</v>
      </c>
      <c r="G18" s="13">
        <v>74.2</v>
      </c>
      <c r="H18" s="13">
        <v>73.4236257983979</v>
      </c>
      <c r="I18" s="13">
        <v>72.7</v>
      </c>
      <c r="J18" s="13">
        <v>74.2</v>
      </c>
      <c r="K18" s="13">
        <v>73.77397195953668</v>
      </c>
      <c r="L18" s="13">
        <v>73</v>
      </c>
      <c r="M18" s="13">
        <v>74.5</v>
      </c>
      <c r="N18" s="13">
        <v>73.98307506360092</v>
      </c>
      <c r="O18" s="13">
        <v>73.3</v>
      </c>
      <c r="P18" s="13">
        <v>74.7</v>
      </c>
      <c r="Q18" s="13">
        <v>73.95043684164091</v>
      </c>
      <c r="R18" s="13">
        <v>73.2</v>
      </c>
      <c r="S18" s="13">
        <v>74.7</v>
      </c>
      <c r="T18" s="13">
        <v>74.27398107522745</v>
      </c>
      <c r="U18" s="13">
        <v>73.6</v>
      </c>
      <c r="V18" s="13">
        <v>75</v>
      </c>
      <c r="W18" s="13">
        <v>74.63891745704683</v>
      </c>
      <c r="X18" s="13">
        <v>73.9</v>
      </c>
      <c r="Y18" s="13">
        <v>75.4</v>
      </c>
      <c r="Z18" s="13">
        <v>75.58359621125538</v>
      </c>
      <c r="AA18" s="13">
        <v>74.9</v>
      </c>
      <c r="AB18" s="13">
        <v>76.3</v>
      </c>
      <c r="AC18" s="13">
        <v>75.66183575400059</v>
      </c>
      <c r="AD18" s="13">
        <v>74.9</v>
      </c>
      <c r="AE18" s="13">
        <v>76.4</v>
      </c>
      <c r="AF18" s="13">
        <v>75.62566227648915</v>
      </c>
      <c r="AG18" s="13">
        <v>74.9</v>
      </c>
      <c r="AH18" s="13">
        <v>76.4</v>
      </c>
      <c r="AI18" s="13">
        <v>75.58433683581656</v>
      </c>
      <c r="AJ18" s="13">
        <v>74.8</v>
      </c>
      <c r="AK18" s="13">
        <v>76.3</v>
      </c>
      <c r="AL18" s="13">
        <v>76.07417056424082</v>
      </c>
      <c r="AM18" s="13">
        <v>75.4</v>
      </c>
      <c r="AN18" s="13">
        <v>76.8</v>
      </c>
      <c r="AO18" s="13">
        <v>76.28069236846063</v>
      </c>
      <c r="AP18" s="13">
        <v>75.6</v>
      </c>
      <c r="AQ18" s="13">
        <v>77</v>
      </c>
      <c r="AR18" s="13">
        <v>76.15576574335918</v>
      </c>
      <c r="AS18" s="13">
        <v>75.4</v>
      </c>
      <c r="AT18" s="13">
        <v>76.9</v>
      </c>
      <c r="AU18" s="13">
        <v>76.60201272565824</v>
      </c>
      <c r="AV18" s="13">
        <v>75.9</v>
      </c>
      <c r="AW18" s="13">
        <v>77.3</v>
      </c>
      <c r="AX18" s="13">
        <v>76.70192848883455</v>
      </c>
      <c r="AY18" s="13">
        <v>75.97649141302122</v>
      </c>
      <c r="AZ18" s="13">
        <v>77.42736556464789</v>
      </c>
      <c r="BA18" s="13">
        <v>77.2623318340508</v>
      </c>
      <c r="BB18" s="13">
        <v>76.53683838800279</v>
      </c>
      <c r="BC18" s="13">
        <v>77.9878252800988</v>
      </c>
    </row>
    <row r="19" spans="1:55" ht="12.75" customHeight="1">
      <c r="A19" s="13" t="s">
        <v>35</v>
      </c>
      <c r="B19" s="13">
        <v>74.6551007765225</v>
      </c>
      <c r="C19" s="13">
        <v>73.9</v>
      </c>
      <c r="D19" s="13">
        <v>75.4</v>
      </c>
      <c r="E19" s="13">
        <v>75.03027912867235</v>
      </c>
      <c r="F19" s="13">
        <v>74.3</v>
      </c>
      <c r="G19" s="13">
        <v>75.7</v>
      </c>
      <c r="H19" s="13">
        <v>74.88787436409817</v>
      </c>
      <c r="I19" s="13">
        <v>74.2</v>
      </c>
      <c r="J19" s="13">
        <v>75.6</v>
      </c>
      <c r="K19" s="13">
        <v>75.46136031179165</v>
      </c>
      <c r="L19" s="13">
        <v>74.7</v>
      </c>
      <c r="M19" s="13">
        <v>76.2</v>
      </c>
      <c r="N19" s="13">
        <v>75.6634059822854</v>
      </c>
      <c r="O19" s="13">
        <v>74.9</v>
      </c>
      <c r="P19" s="13">
        <v>76.4</v>
      </c>
      <c r="Q19" s="13">
        <v>75.93840791939712</v>
      </c>
      <c r="R19" s="13">
        <v>75.2</v>
      </c>
      <c r="S19" s="13">
        <v>76.6</v>
      </c>
      <c r="T19" s="13">
        <v>76.307899838478</v>
      </c>
      <c r="U19" s="13">
        <v>75.6</v>
      </c>
      <c r="V19" s="13">
        <v>77</v>
      </c>
      <c r="W19" s="13">
        <v>75.9204282611121</v>
      </c>
      <c r="X19" s="13">
        <v>75.2</v>
      </c>
      <c r="Y19" s="13">
        <v>76.7</v>
      </c>
      <c r="Z19" s="13">
        <v>76.0527821804364</v>
      </c>
      <c r="AA19" s="13">
        <v>75.3</v>
      </c>
      <c r="AB19" s="13">
        <v>76.8</v>
      </c>
      <c r="AC19" s="13">
        <v>75.70915046536703</v>
      </c>
      <c r="AD19" s="13">
        <v>74.9</v>
      </c>
      <c r="AE19" s="13">
        <v>76.5</v>
      </c>
      <c r="AF19" s="13">
        <v>75.9520445728313</v>
      </c>
      <c r="AG19" s="13">
        <v>75.2</v>
      </c>
      <c r="AH19" s="13">
        <v>76.7</v>
      </c>
      <c r="AI19" s="13">
        <v>76.39601992845202</v>
      </c>
      <c r="AJ19" s="13">
        <v>75.7</v>
      </c>
      <c r="AK19" s="13">
        <v>77.1</v>
      </c>
      <c r="AL19" s="13">
        <v>76.80488375352647</v>
      </c>
      <c r="AM19" s="13">
        <v>76.1</v>
      </c>
      <c r="AN19" s="13">
        <v>77.5</v>
      </c>
      <c r="AO19" s="13">
        <v>77.23481266106242</v>
      </c>
      <c r="AP19" s="13">
        <v>76.5</v>
      </c>
      <c r="AQ19" s="13">
        <v>78</v>
      </c>
      <c r="AR19" s="13">
        <v>77.38146004975926</v>
      </c>
      <c r="AS19" s="13">
        <v>76.6</v>
      </c>
      <c r="AT19" s="13">
        <v>78.1</v>
      </c>
      <c r="AU19" s="13">
        <v>77.42166130037586</v>
      </c>
      <c r="AV19" s="13">
        <v>76.7</v>
      </c>
      <c r="AW19" s="13">
        <v>78.2</v>
      </c>
      <c r="AX19" s="13">
        <v>77.83125364396314</v>
      </c>
      <c r="AY19" s="13">
        <v>77.06536949654507</v>
      </c>
      <c r="AZ19" s="13">
        <v>78.5971377913812</v>
      </c>
      <c r="BA19" s="13">
        <v>78.27202003791733</v>
      </c>
      <c r="BB19" s="13">
        <v>77.51206037883225</v>
      </c>
      <c r="BC19" s="13">
        <v>79.03197969700241</v>
      </c>
    </row>
    <row r="20" spans="1:55" ht="12.75" customHeight="1">
      <c r="A20" s="13" t="s">
        <v>36</v>
      </c>
      <c r="B20" s="13">
        <v>71.71644353610819</v>
      </c>
      <c r="C20" s="13">
        <v>71.4</v>
      </c>
      <c r="D20" s="13">
        <v>72.1</v>
      </c>
      <c r="E20" s="13">
        <v>72.07166835532016</v>
      </c>
      <c r="F20" s="13">
        <v>71.7</v>
      </c>
      <c r="G20" s="13">
        <v>72.4</v>
      </c>
      <c r="H20" s="13">
        <v>72.46272936985233</v>
      </c>
      <c r="I20" s="13">
        <v>72.1</v>
      </c>
      <c r="J20" s="13">
        <v>72.8</v>
      </c>
      <c r="K20" s="13">
        <v>72.61685470438573</v>
      </c>
      <c r="L20" s="13">
        <v>72.3</v>
      </c>
      <c r="M20" s="13">
        <v>73</v>
      </c>
      <c r="N20" s="13">
        <v>72.80305691115743</v>
      </c>
      <c r="O20" s="13">
        <v>72.5</v>
      </c>
      <c r="P20" s="13">
        <v>73.1</v>
      </c>
      <c r="Q20" s="13">
        <v>73.21933846842248</v>
      </c>
      <c r="R20" s="13">
        <v>72.9</v>
      </c>
      <c r="S20" s="13">
        <v>73.6</v>
      </c>
      <c r="T20" s="13">
        <v>73.63504481233754</v>
      </c>
      <c r="U20" s="13">
        <v>73.3</v>
      </c>
      <c r="V20" s="13">
        <v>74</v>
      </c>
      <c r="W20" s="13">
        <v>73.91139610490956</v>
      </c>
      <c r="X20" s="13">
        <v>73.6</v>
      </c>
      <c r="Y20" s="13">
        <v>74.3</v>
      </c>
      <c r="Z20" s="13">
        <v>73.91214962079984</v>
      </c>
      <c r="AA20" s="13">
        <v>73.6</v>
      </c>
      <c r="AB20" s="13">
        <v>74.3</v>
      </c>
      <c r="AC20" s="13">
        <v>74.38946863913091</v>
      </c>
      <c r="AD20" s="13">
        <v>74</v>
      </c>
      <c r="AE20" s="13">
        <v>74.7</v>
      </c>
      <c r="AF20" s="13">
        <v>74.83549916395674</v>
      </c>
      <c r="AG20" s="13">
        <v>74.5</v>
      </c>
      <c r="AH20" s="13">
        <v>75.2</v>
      </c>
      <c r="AI20" s="13">
        <v>75.31282924683362</v>
      </c>
      <c r="AJ20" s="13">
        <v>75</v>
      </c>
      <c r="AK20" s="13">
        <v>75.6</v>
      </c>
      <c r="AL20" s="13">
        <v>75.45581534610587</v>
      </c>
      <c r="AM20" s="13">
        <v>75.1</v>
      </c>
      <c r="AN20" s="13">
        <v>75.8</v>
      </c>
      <c r="AO20" s="13">
        <v>75.80700863565824</v>
      </c>
      <c r="AP20" s="13">
        <v>75.5</v>
      </c>
      <c r="AQ20" s="13">
        <v>76.1</v>
      </c>
      <c r="AR20" s="13">
        <v>76.15868269702926</v>
      </c>
      <c r="AS20" s="13">
        <v>75.8</v>
      </c>
      <c r="AT20" s="13">
        <v>76.5</v>
      </c>
      <c r="AU20" s="13">
        <v>76.45523965700347</v>
      </c>
      <c r="AV20" s="13">
        <v>76.1</v>
      </c>
      <c r="AW20" s="13">
        <v>76.8</v>
      </c>
      <c r="AX20" s="13">
        <v>76.85510198815308</v>
      </c>
      <c r="AY20" s="13">
        <v>76.51833635270386</v>
      </c>
      <c r="AZ20" s="13">
        <v>77.1918676236023</v>
      </c>
      <c r="BA20" s="13">
        <v>77.16578695974759</v>
      </c>
      <c r="BB20" s="13">
        <v>76.83597765003343</v>
      </c>
      <c r="BC20" s="13">
        <v>77.49559626946176</v>
      </c>
    </row>
    <row r="21" spans="1:55" ht="20.25" customHeight="1">
      <c r="A21" s="13" t="s">
        <v>37</v>
      </c>
      <c r="B21" s="13">
        <v>70.62743711487167</v>
      </c>
      <c r="C21" s="13">
        <v>69.3</v>
      </c>
      <c r="D21" s="13">
        <v>71.9</v>
      </c>
      <c r="E21" s="13">
        <v>71.30288240658311</v>
      </c>
      <c r="F21" s="13">
        <v>70</v>
      </c>
      <c r="G21" s="13">
        <v>72.6</v>
      </c>
      <c r="H21" s="13">
        <v>71.31997852550917</v>
      </c>
      <c r="I21" s="13">
        <v>70</v>
      </c>
      <c r="J21" s="13">
        <v>72.6</v>
      </c>
      <c r="K21" s="13">
        <v>70.99029431135757</v>
      </c>
      <c r="L21" s="13">
        <v>69.6</v>
      </c>
      <c r="M21" s="13">
        <v>72.3</v>
      </c>
      <c r="N21" s="13">
        <v>70.3948568767911</v>
      </c>
      <c r="O21" s="13">
        <v>69</v>
      </c>
      <c r="P21" s="13">
        <v>71.8</v>
      </c>
      <c r="Q21" s="13">
        <v>70.4440934144353</v>
      </c>
      <c r="R21" s="13">
        <v>69</v>
      </c>
      <c r="S21" s="13">
        <v>71.9</v>
      </c>
      <c r="T21" s="13">
        <v>70.9114872583372</v>
      </c>
      <c r="U21" s="13">
        <v>69.5</v>
      </c>
      <c r="V21" s="13">
        <v>72.4</v>
      </c>
      <c r="W21" s="13">
        <v>71.7338041515979</v>
      </c>
      <c r="X21" s="13">
        <v>70.4</v>
      </c>
      <c r="Y21" s="13">
        <v>73.1</v>
      </c>
      <c r="Z21" s="13">
        <v>72.25750849801423</v>
      </c>
      <c r="AA21" s="13">
        <v>70.9</v>
      </c>
      <c r="AB21" s="13">
        <v>73.6</v>
      </c>
      <c r="AC21" s="13">
        <v>72.32641572489133</v>
      </c>
      <c r="AD21" s="13">
        <v>71</v>
      </c>
      <c r="AE21" s="13">
        <v>73.6</v>
      </c>
      <c r="AF21" s="13">
        <v>71.64987033115654</v>
      </c>
      <c r="AG21" s="13">
        <v>70.2</v>
      </c>
      <c r="AH21" s="13">
        <v>73.1</v>
      </c>
      <c r="AI21" s="13">
        <v>72.22710681728078</v>
      </c>
      <c r="AJ21" s="13">
        <v>70.9</v>
      </c>
      <c r="AK21" s="13">
        <v>73.6</v>
      </c>
      <c r="AL21" s="13">
        <v>72.06284116172654</v>
      </c>
      <c r="AM21" s="13">
        <v>70.6</v>
      </c>
      <c r="AN21" s="13">
        <v>73.5</v>
      </c>
      <c r="AO21" s="13">
        <v>72.9568618629173</v>
      </c>
      <c r="AP21" s="13">
        <v>71.4</v>
      </c>
      <c r="AQ21" s="13">
        <v>74.5</v>
      </c>
      <c r="AR21" s="13">
        <v>72.92637514905205</v>
      </c>
      <c r="AS21" s="13">
        <v>71.3</v>
      </c>
      <c r="AT21" s="13">
        <v>74.5</v>
      </c>
      <c r="AU21" s="13">
        <v>73.5149929038001</v>
      </c>
      <c r="AV21" s="13">
        <v>72</v>
      </c>
      <c r="AW21" s="13">
        <v>75</v>
      </c>
      <c r="AX21" s="13">
        <v>73.49656985759698</v>
      </c>
      <c r="AY21" s="13">
        <v>72.06017564828755</v>
      </c>
      <c r="AZ21" s="13">
        <v>74.93296406690641</v>
      </c>
      <c r="BA21" s="13">
        <v>73.97458031553795</v>
      </c>
      <c r="BB21" s="13">
        <v>72.57900636958209</v>
      </c>
      <c r="BC21" s="13">
        <v>75.37015426149381</v>
      </c>
    </row>
    <row r="22" spans="1:55" ht="12.75" customHeight="1">
      <c r="A22" s="13" t="s">
        <v>38</v>
      </c>
      <c r="B22" s="13">
        <v>71.799278346474</v>
      </c>
      <c r="C22" s="13">
        <v>71.2</v>
      </c>
      <c r="D22" s="13">
        <v>72.4</v>
      </c>
      <c r="E22" s="13">
        <v>71.97195101904164</v>
      </c>
      <c r="F22" s="13">
        <v>71.4</v>
      </c>
      <c r="G22" s="13">
        <v>72.5</v>
      </c>
      <c r="H22" s="13">
        <v>72.38560017847735</v>
      </c>
      <c r="I22" s="13">
        <v>71.8</v>
      </c>
      <c r="J22" s="13">
        <v>72.9</v>
      </c>
      <c r="K22" s="13">
        <v>72.50335528944743</v>
      </c>
      <c r="L22" s="13">
        <v>72</v>
      </c>
      <c r="M22" s="13">
        <v>73.1</v>
      </c>
      <c r="N22" s="13">
        <v>72.75117679459586</v>
      </c>
      <c r="O22" s="13">
        <v>72.2</v>
      </c>
      <c r="P22" s="13">
        <v>73.3</v>
      </c>
      <c r="Q22" s="13">
        <v>72.6700301229497</v>
      </c>
      <c r="R22" s="13">
        <v>72.1</v>
      </c>
      <c r="S22" s="13">
        <v>73.3</v>
      </c>
      <c r="T22" s="13">
        <v>73.0846964093466</v>
      </c>
      <c r="U22" s="13">
        <v>72.5</v>
      </c>
      <c r="V22" s="13">
        <v>73.7</v>
      </c>
      <c r="W22" s="13">
        <v>73.29875647317056</v>
      </c>
      <c r="X22" s="13">
        <v>72.7</v>
      </c>
      <c r="Y22" s="13">
        <v>73.9</v>
      </c>
      <c r="Z22" s="13">
        <v>73.6030027580238</v>
      </c>
      <c r="AA22" s="13">
        <v>73</v>
      </c>
      <c r="AB22" s="13">
        <v>74.2</v>
      </c>
      <c r="AC22" s="13">
        <v>73.61835800661144</v>
      </c>
      <c r="AD22" s="13">
        <v>73.1</v>
      </c>
      <c r="AE22" s="13">
        <v>74.2</v>
      </c>
      <c r="AF22" s="13">
        <v>73.74875478877942</v>
      </c>
      <c r="AG22" s="13">
        <v>73.2</v>
      </c>
      <c r="AH22" s="13">
        <v>74.3</v>
      </c>
      <c r="AI22" s="13">
        <v>73.90420852829259</v>
      </c>
      <c r="AJ22" s="13">
        <v>73.3</v>
      </c>
      <c r="AK22" s="13">
        <v>74.5</v>
      </c>
      <c r="AL22" s="13">
        <v>74.43096883014678</v>
      </c>
      <c r="AM22" s="13">
        <v>73.9</v>
      </c>
      <c r="AN22" s="13">
        <v>75</v>
      </c>
      <c r="AO22" s="13">
        <v>74.53463742762737</v>
      </c>
      <c r="AP22" s="13">
        <v>74</v>
      </c>
      <c r="AQ22" s="13">
        <v>75.1</v>
      </c>
      <c r="AR22" s="13">
        <v>74.85856725128183</v>
      </c>
      <c r="AS22" s="13">
        <v>74.3</v>
      </c>
      <c r="AT22" s="13">
        <v>75.4</v>
      </c>
      <c r="AU22" s="13">
        <v>75.11222340374293</v>
      </c>
      <c r="AV22" s="13">
        <v>74.6</v>
      </c>
      <c r="AW22" s="13">
        <v>75.7</v>
      </c>
      <c r="AX22" s="13">
        <v>75.94379891031572</v>
      </c>
      <c r="AY22" s="13">
        <v>75.39106453881121</v>
      </c>
      <c r="AZ22" s="13">
        <v>76.49653328182023</v>
      </c>
      <c r="BA22" s="13">
        <v>76.36969384180799</v>
      </c>
      <c r="BB22" s="13">
        <v>75.82150628026574</v>
      </c>
      <c r="BC22" s="13">
        <v>76.91788140335024</v>
      </c>
    </row>
    <row r="23" spans="1:55" ht="12.75" customHeight="1">
      <c r="A23" s="13" t="s">
        <v>39</v>
      </c>
      <c r="B23" s="13">
        <v>72.53556522712813</v>
      </c>
      <c r="C23" s="13">
        <v>72.2</v>
      </c>
      <c r="D23" s="13">
        <v>72.9</v>
      </c>
      <c r="E23" s="13">
        <v>72.72212924505818</v>
      </c>
      <c r="F23" s="13">
        <v>72.4</v>
      </c>
      <c r="G23" s="13">
        <v>73.1</v>
      </c>
      <c r="H23" s="13">
        <v>72.9727588790862</v>
      </c>
      <c r="I23" s="13">
        <v>72.6</v>
      </c>
      <c r="J23" s="13">
        <v>73.3</v>
      </c>
      <c r="K23" s="13">
        <v>73.13139156862265</v>
      </c>
      <c r="L23" s="13">
        <v>72.8</v>
      </c>
      <c r="M23" s="13">
        <v>73.5</v>
      </c>
      <c r="N23" s="13">
        <v>73.333184872256</v>
      </c>
      <c r="O23" s="13">
        <v>73</v>
      </c>
      <c r="P23" s="13">
        <v>73.7</v>
      </c>
      <c r="Q23" s="13">
        <v>73.35373537499098</v>
      </c>
      <c r="R23" s="13">
        <v>73</v>
      </c>
      <c r="S23" s="13">
        <v>73.7</v>
      </c>
      <c r="T23" s="13">
        <v>73.76064814229589</v>
      </c>
      <c r="U23" s="13">
        <v>73.4</v>
      </c>
      <c r="V23" s="13">
        <v>74.1</v>
      </c>
      <c r="W23" s="13">
        <v>74.03130726446932</v>
      </c>
      <c r="X23" s="13">
        <v>73.7</v>
      </c>
      <c r="Y23" s="13">
        <v>74.4</v>
      </c>
      <c r="Z23" s="13">
        <v>74.47186903145668</v>
      </c>
      <c r="AA23" s="13">
        <v>74.1</v>
      </c>
      <c r="AB23" s="13">
        <v>74.8</v>
      </c>
      <c r="AC23" s="13">
        <v>74.33733024652787</v>
      </c>
      <c r="AD23" s="13">
        <v>74</v>
      </c>
      <c r="AE23" s="13">
        <v>74.7</v>
      </c>
      <c r="AF23" s="13">
        <v>74.56672749317819</v>
      </c>
      <c r="AG23" s="13">
        <v>74.2</v>
      </c>
      <c r="AH23" s="13">
        <v>74.9</v>
      </c>
      <c r="AI23" s="13">
        <v>74.69143632446003</v>
      </c>
      <c r="AJ23" s="13">
        <v>74.3</v>
      </c>
      <c r="AK23" s="13">
        <v>75.1</v>
      </c>
      <c r="AL23" s="13">
        <v>75.3938399434012</v>
      </c>
      <c r="AM23" s="13">
        <v>75</v>
      </c>
      <c r="AN23" s="13">
        <v>75.8</v>
      </c>
      <c r="AO23" s="13">
        <v>75.49491778099726</v>
      </c>
      <c r="AP23" s="13">
        <v>75.1</v>
      </c>
      <c r="AQ23" s="13">
        <v>75.9</v>
      </c>
      <c r="AR23" s="13">
        <v>75.84112523429162</v>
      </c>
      <c r="AS23" s="13">
        <v>75.5</v>
      </c>
      <c r="AT23" s="13">
        <v>76.2</v>
      </c>
      <c r="AU23" s="13">
        <v>75.88905782822243</v>
      </c>
      <c r="AV23" s="13">
        <v>75.5</v>
      </c>
      <c r="AW23" s="13">
        <v>76.3</v>
      </c>
      <c r="AX23" s="13">
        <v>76.11624386305176</v>
      </c>
      <c r="AY23" s="13">
        <v>75.7452041541082</v>
      </c>
      <c r="AZ23" s="13">
        <v>76.48728357199533</v>
      </c>
      <c r="BA23" s="13">
        <v>76.31319037764368</v>
      </c>
      <c r="BB23" s="13">
        <v>75.94101630214361</v>
      </c>
      <c r="BC23" s="13">
        <v>76.68536445314375</v>
      </c>
    </row>
    <row r="24" spans="1:55" ht="12.75" customHeight="1">
      <c r="A24" s="13" t="s">
        <v>40</v>
      </c>
      <c r="B24" s="13">
        <v>68.22691649397775</v>
      </c>
      <c r="C24" s="13">
        <v>67.9</v>
      </c>
      <c r="D24" s="13">
        <v>68.5</v>
      </c>
      <c r="E24" s="13">
        <v>68.24381064713903</v>
      </c>
      <c r="F24" s="13">
        <v>68</v>
      </c>
      <c r="G24" s="13">
        <v>68.5</v>
      </c>
      <c r="H24" s="13">
        <v>67.89147266681456</v>
      </c>
      <c r="I24" s="13">
        <v>67.6</v>
      </c>
      <c r="J24" s="13">
        <v>68.2</v>
      </c>
      <c r="K24" s="13">
        <v>67.96659134274499</v>
      </c>
      <c r="L24" s="13">
        <v>67.7</v>
      </c>
      <c r="M24" s="13">
        <v>68.3</v>
      </c>
      <c r="N24" s="13">
        <v>68.21365241623512</v>
      </c>
      <c r="O24" s="13">
        <v>67.9</v>
      </c>
      <c r="P24" s="13">
        <v>68.5</v>
      </c>
      <c r="Q24" s="13">
        <v>68.45253694694316</v>
      </c>
      <c r="R24" s="13">
        <v>68.2</v>
      </c>
      <c r="S24" s="13">
        <v>68.7</v>
      </c>
      <c r="T24" s="13">
        <v>68.5325066961472</v>
      </c>
      <c r="U24" s="13">
        <v>68.2</v>
      </c>
      <c r="V24" s="13">
        <v>68.8</v>
      </c>
      <c r="W24" s="13">
        <v>68.43935832423418</v>
      </c>
      <c r="X24" s="13">
        <v>68.1</v>
      </c>
      <c r="Y24" s="13">
        <v>68.7</v>
      </c>
      <c r="Z24" s="13">
        <v>68.65773141086518</v>
      </c>
      <c r="AA24" s="13">
        <v>68.4</v>
      </c>
      <c r="AB24" s="13">
        <v>69</v>
      </c>
      <c r="AC24" s="13">
        <v>68.94922416674825</v>
      </c>
      <c r="AD24" s="13">
        <v>68.6</v>
      </c>
      <c r="AE24" s="13">
        <v>69.3</v>
      </c>
      <c r="AF24" s="13">
        <v>69.08044560574601</v>
      </c>
      <c r="AG24" s="13">
        <v>68.8</v>
      </c>
      <c r="AH24" s="13">
        <v>69.4</v>
      </c>
      <c r="AI24" s="13">
        <v>69.31194187656622</v>
      </c>
      <c r="AJ24" s="13">
        <v>69</v>
      </c>
      <c r="AK24" s="13">
        <v>69.6</v>
      </c>
      <c r="AL24" s="13">
        <v>69.9494543522632</v>
      </c>
      <c r="AM24" s="13">
        <v>69.7</v>
      </c>
      <c r="AN24" s="13">
        <v>70.2</v>
      </c>
      <c r="AO24" s="13">
        <v>70.4502335747396</v>
      </c>
      <c r="AP24" s="13">
        <v>70.2</v>
      </c>
      <c r="AQ24" s="13">
        <v>70.7</v>
      </c>
      <c r="AR24" s="13">
        <v>70.75848133897397</v>
      </c>
      <c r="AS24" s="13">
        <v>70.5</v>
      </c>
      <c r="AT24" s="13">
        <v>71.1</v>
      </c>
      <c r="AU24" s="13">
        <v>70.743914680256</v>
      </c>
      <c r="AV24" s="13">
        <v>70.4</v>
      </c>
      <c r="AW24" s="13">
        <v>71</v>
      </c>
      <c r="AX24" s="13">
        <v>71.121007316716</v>
      </c>
      <c r="AY24" s="13">
        <v>70.82678975985054</v>
      </c>
      <c r="AZ24" s="13">
        <v>71.41522487358147</v>
      </c>
      <c r="BA24" s="13">
        <v>71.64444604980133</v>
      </c>
      <c r="BB24" s="13">
        <v>71.35070668690919</v>
      </c>
      <c r="BC24" s="13">
        <v>71.93818541269347</v>
      </c>
    </row>
    <row r="25" spans="1:55" ht="20.25" customHeight="1">
      <c r="A25" s="13" t="s">
        <v>41</v>
      </c>
      <c r="B25" s="13">
        <v>71.52431142834402</v>
      </c>
      <c r="C25" s="13">
        <v>71</v>
      </c>
      <c r="D25" s="13">
        <v>72</v>
      </c>
      <c r="E25" s="13">
        <v>72.03337625318262</v>
      </c>
      <c r="F25" s="13">
        <v>71.6</v>
      </c>
      <c r="G25" s="13">
        <v>72.5</v>
      </c>
      <c r="H25" s="13">
        <v>72.2869028052392</v>
      </c>
      <c r="I25" s="13">
        <v>71.8</v>
      </c>
      <c r="J25" s="13">
        <v>72.8</v>
      </c>
      <c r="K25" s="13">
        <v>72.50541044631025</v>
      </c>
      <c r="L25" s="13">
        <v>72</v>
      </c>
      <c r="M25" s="13">
        <v>73</v>
      </c>
      <c r="N25" s="13">
        <v>72.66062763773472</v>
      </c>
      <c r="O25" s="13">
        <v>72.2</v>
      </c>
      <c r="P25" s="13">
        <v>73.2</v>
      </c>
      <c r="Q25" s="13">
        <v>72.8395883196353</v>
      </c>
      <c r="R25" s="13">
        <v>72.3</v>
      </c>
      <c r="S25" s="13">
        <v>73.3</v>
      </c>
      <c r="T25" s="13">
        <v>72.98680221514364</v>
      </c>
      <c r="U25" s="13">
        <v>72.5</v>
      </c>
      <c r="V25" s="13">
        <v>73.5</v>
      </c>
      <c r="W25" s="13">
        <v>72.8983534441772</v>
      </c>
      <c r="X25" s="13">
        <v>72.4</v>
      </c>
      <c r="Y25" s="13">
        <v>73.4</v>
      </c>
      <c r="Z25" s="13">
        <v>73.20315578041684</v>
      </c>
      <c r="AA25" s="13">
        <v>72.7</v>
      </c>
      <c r="AB25" s="13">
        <v>73.7</v>
      </c>
      <c r="AC25" s="13">
        <v>73.786700294722</v>
      </c>
      <c r="AD25" s="13">
        <v>73.3</v>
      </c>
      <c r="AE25" s="13">
        <v>74.3</v>
      </c>
      <c r="AF25" s="13">
        <v>74.37385110491431</v>
      </c>
      <c r="AG25" s="13">
        <v>73.9</v>
      </c>
      <c r="AH25" s="13">
        <v>74.9</v>
      </c>
      <c r="AI25" s="13">
        <v>74.48387987485681</v>
      </c>
      <c r="AJ25" s="13">
        <v>74</v>
      </c>
      <c r="AK25" s="13">
        <v>75</v>
      </c>
      <c r="AL25" s="13">
        <v>74.95589967222347</v>
      </c>
      <c r="AM25" s="13">
        <v>74.5</v>
      </c>
      <c r="AN25" s="13">
        <v>75.4</v>
      </c>
      <c r="AO25" s="13">
        <v>75.16358753359539</v>
      </c>
      <c r="AP25" s="13">
        <v>74.7</v>
      </c>
      <c r="AQ25" s="13">
        <v>75.6</v>
      </c>
      <c r="AR25" s="13">
        <v>75.8430078209141</v>
      </c>
      <c r="AS25" s="13">
        <v>75.4</v>
      </c>
      <c r="AT25" s="13">
        <v>76.3</v>
      </c>
      <c r="AU25" s="13">
        <v>75.88731761310605</v>
      </c>
      <c r="AV25" s="13">
        <v>75.4</v>
      </c>
      <c r="AW25" s="13">
        <v>76.4</v>
      </c>
      <c r="AX25" s="13">
        <v>76.3292538398445</v>
      </c>
      <c r="AY25" s="13">
        <v>75.83456678063243</v>
      </c>
      <c r="AZ25" s="13">
        <v>76.82394089905657</v>
      </c>
      <c r="BA25" s="13">
        <v>76.39983525665349</v>
      </c>
      <c r="BB25" s="13">
        <v>75.90276007447639</v>
      </c>
      <c r="BC25" s="13">
        <v>76.89691043883059</v>
      </c>
    </row>
    <row r="26" spans="1:55" ht="12.75" customHeight="1">
      <c r="A26" s="13" t="s">
        <v>42</v>
      </c>
      <c r="B26" s="13">
        <v>69.61640315837691</v>
      </c>
      <c r="C26" s="13">
        <v>68.9</v>
      </c>
      <c r="D26" s="13">
        <v>70.3</v>
      </c>
      <c r="E26" s="13">
        <v>69.15766290084686</v>
      </c>
      <c r="F26" s="13">
        <v>68.4</v>
      </c>
      <c r="G26" s="13">
        <v>69.9</v>
      </c>
      <c r="H26" s="13">
        <v>69.04392371087783</v>
      </c>
      <c r="I26" s="13">
        <v>68.3</v>
      </c>
      <c r="J26" s="13">
        <v>69.8</v>
      </c>
      <c r="K26" s="13">
        <v>68.78441888357406</v>
      </c>
      <c r="L26" s="13">
        <v>68</v>
      </c>
      <c r="M26" s="13">
        <v>69.5</v>
      </c>
      <c r="N26" s="13">
        <v>69.19478203700362</v>
      </c>
      <c r="O26" s="13">
        <v>68.5</v>
      </c>
      <c r="P26" s="13">
        <v>69.9</v>
      </c>
      <c r="Q26" s="13">
        <v>69.26437947844947</v>
      </c>
      <c r="R26" s="13">
        <v>68.5</v>
      </c>
      <c r="S26" s="13">
        <v>70</v>
      </c>
      <c r="T26" s="13">
        <v>69.70692926103129</v>
      </c>
      <c r="U26" s="13">
        <v>68.9</v>
      </c>
      <c r="V26" s="13">
        <v>70.5</v>
      </c>
      <c r="W26" s="13">
        <v>69.98344585700875</v>
      </c>
      <c r="X26" s="13">
        <v>69.2</v>
      </c>
      <c r="Y26" s="13">
        <v>70.8</v>
      </c>
      <c r="Z26" s="13">
        <v>70.32804500426136</v>
      </c>
      <c r="AA26" s="13">
        <v>69.5</v>
      </c>
      <c r="AB26" s="13">
        <v>71.1</v>
      </c>
      <c r="AC26" s="13">
        <v>70.61495774988602</v>
      </c>
      <c r="AD26" s="13">
        <v>69.9</v>
      </c>
      <c r="AE26" s="13">
        <v>71.4</v>
      </c>
      <c r="AF26" s="13">
        <v>70.15927472342011</v>
      </c>
      <c r="AG26" s="13">
        <v>69.4</v>
      </c>
      <c r="AH26" s="13">
        <v>71</v>
      </c>
      <c r="AI26" s="13">
        <v>70.267090343048</v>
      </c>
      <c r="AJ26" s="13">
        <v>69.4</v>
      </c>
      <c r="AK26" s="13">
        <v>71.1</v>
      </c>
      <c r="AL26" s="13">
        <v>71.05159926481227</v>
      </c>
      <c r="AM26" s="13">
        <v>70.2</v>
      </c>
      <c r="AN26" s="13">
        <v>71.9</v>
      </c>
      <c r="AO26" s="13">
        <v>72.1619900114394</v>
      </c>
      <c r="AP26" s="13">
        <v>71.3</v>
      </c>
      <c r="AQ26" s="13">
        <v>73</v>
      </c>
      <c r="AR26" s="13">
        <v>72.48032094272502</v>
      </c>
      <c r="AS26" s="13">
        <v>71.7</v>
      </c>
      <c r="AT26" s="13">
        <v>73.3</v>
      </c>
      <c r="AU26" s="13">
        <v>72.82214841669708</v>
      </c>
      <c r="AV26" s="13">
        <v>72</v>
      </c>
      <c r="AW26" s="13">
        <v>73.7</v>
      </c>
      <c r="AX26" s="13">
        <v>73.12633826667269</v>
      </c>
      <c r="AY26" s="13">
        <v>72.30035966135469</v>
      </c>
      <c r="AZ26" s="13">
        <v>73.95231687199069</v>
      </c>
      <c r="BA26" s="13">
        <v>72.9770242590633</v>
      </c>
      <c r="BB26" s="13">
        <v>72.1700957920123</v>
      </c>
      <c r="BC26" s="13">
        <v>73.7839527261143</v>
      </c>
    </row>
    <row r="27" spans="1:55" ht="12.75" customHeight="1">
      <c r="A27" s="13" t="s">
        <v>43</v>
      </c>
      <c r="B27" s="13">
        <v>72.60022751538722</v>
      </c>
      <c r="C27" s="13">
        <v>71.9</v>
      </c>
      <c r="D27" s="13">
        <v>73.3</v>
      </c>
      <c r="E27" s="13">
        <v>73.06464785611047</v>
      </c>
      <c r="F27" s="13">
        <v>72.3</v>
      </c>
      <c r="G27" s="13">
        <v>73.8</v>
      </c>
      <c r="H27" s="13">
        <v>73.15468211806201</v>
      </c>
      <c r="I27" s="13">
        <v>72.4</v>
      </c>
      <c r="J27" s="13">
        <v>73.9</v>
      </c>
      <c r="K27" s="13">
        <v>73.41177027632628</v>
      </c>
      <c r="L27" s="13">
        <v>72.7</v>
      </c>
      <c r="M27" s="13">
        <v>74.2</v>
      </c>
      <c r="N27" s="13">
        <v>73.11393922251433</v>
      </c>
      <c r="O27" s="13">
        <v>72.3</v>
      </c>
      <c r="P27" s="13">
        <v>73.9</v>
      </c>
      <c r="Q27" s="13">
        <v>73.06249002704342</v>
      </c>
      <c r="R27" s="13">
        <v>72.3</v>
      </c>
      <c r="S27" s="13">
        <v>73.8</v>
      </c>
      <c r="T27" s="13">
        <v>73.52044312682337</v>
      </c>
      <c r="U27" s="13">
        <v>72.8</v>
      </c>
      <c r="V27" s="13">
        <v>74.3</v>
      </c>
      <c r="W27" s="13">
        <v>73.71725241784858</v>
      </c>
      <c r="X27" s="13">
        <v>73</v>
      </c>
      <c r="Y27" s="13">
        <v>74.4</v>
      </c>
      <c r="Z27" s="13">
        <v>74.2360527151027</v>
      </c>
      <c r="AA27" s="13">
        <v>73.5</v>
      </c>
      <c r="AB27" s="13">
        <v>75</v>
      </c>
      <c r="AC27" s="13">
        <v>74.11615538641743</v>
      </c>
      <c r="AD27" s="13">
        <v>73.3</v>
      </c>
      <c r="AE27" s="13">
        <v>74.9</v>
      </c>
      <c r="AF27" s="13">
        <v>74.64033246316954</v>
      </c>
      <c r="AG27" s="13">
        <v>73.9</v>
      </c>
      <c r="AH27" s="13">
        <v>75.4</v>
      </c>
      <c r="AI27" s="13">
        <v>74.8895974695025</v>
      </c>
      <c r="AJ27" s="13">
        <v>74.1</v>
      </c>
      <c r="AK27" s="13">
        <v>75.7</v>
      </c>
      <c r="AL27" s="13">
        <v>75.18142697832616</v>
      </c>
      <c r="AM27" s="13">
        <v>74.4</v>
      </c>
      <c r="AN27" s="13">
        <v>76</v>
      </c>
      <c r="AO27" s="13">
        <v>75.07420383232744</v>
      </c>
      <c r="AP27" s="13">
        <v>74.2</v>
      </c>
      <c r="AQ27" s="13">
        <v>75.9</v>
      </c>
      <c r="AR27" s="13">
        <v>75.98987351801665</v>
      </c>
      <c r="AS27" s="13">
        <v>75.2</v>
      </c>
      <c r="AT27" s="13">
        <v>76.8</v>
      </c>
      <c r="AU27" s="13">
        <v>76.34122695728962</v>
      </c>
      <c r="AV27" s="13">
        <v>75.6</v>
      </c>
      <c r="AW27" s="13">
        <v>77.1</v>
      </c>
      <c r="AX27" s="13">
        <v>76.55825290824123</v>
      </c>
      <c r="AY27" s="13">
        <v>75.80755289600816</v>
      </c>
      <c r="AZ27" s="13">
        <v>77.3089529204743</v>
      </c>
      <c r="BA27" s="13">
        <v>76.60915725447816</v>
      </c>
      <c r="BB27" s="13">
        <v>75.84164087317525</v>
      </c>
      <c r="BC27" s="13">
        <v>77.37667363578107</v>
      </c>
    </row>
    <row r="28" spans="1:55" ht="12.75" customHeight="1">
      <c r="A28" s="13" t="s">
        <v>44</v>
      </c>
      <c r="B28" s="13">
        <v>72.86605929173753</v>
      </c>
      <c r="C28" s="13">
        <v>72.2</v>
      </c>
      <c r="D28" s="13">
        <v>73.6</v>
      </c>
      <c r="E28" s="13">
        <v>72.63939881437463</v>
      </c>
      <c r="F28" s="13">
        <v>71.9</v>
      </c>
      <c r="G28" s="13">
        <v>73.4</v>
      </c>
      <c r="H28" s="13">
        <v>72.65442247501188</v>
      </c>
      <c r="I28" s="13">
        <v>71.9</v>
      </c>
      <c r="J28" s="13">
        <v>73.4</v>
      </c>
      <c r="K28" s="13">
        <v>73.04413380590123</v>
      </c>
      <c r="L28" s="13">
        <v>72.3</v>
      </c>
      <c r="M28" s="13">
        <v>73.8</v>
      </c>
      <c r="N28" s="13">
        <v>73.9157035213525</v>
      </c>
      <c r="O28" s="13">
        <v>73.2</v>
      </c>
      <c r="P28" s="13">
        <v>74.6</v>
      </c>
      <c r="Q28" s="13">
        <v>74.43689343944726</v>
      </c>
      <c r="R28" s="13">
        <v>73.7</v>
      </c>
      <c r="S28" s="13">
        <v>75.1</v>
      </c>
      <c r="T28" s="13">
        <v>74.64498338827018</v>
      </c>
      <c r="U28" s="13">
        <v>73.9</v>
      </c>
      <c r="V28" s="13">
        <v>75.4</v>
      </c>
      <c r="W28" s="13">
        <v>74.47131097657942</v>
      </c>
      <c r="X28" s="13">
        <v>73.7</v>
      </c>
      <c r="Y28" s="13">
        <v>75.2</v>
      </c>
      <c r="Z28" s="13">
        <v>74.31014809408825</v>
      </c>
      <c r="AA28" s="13">
        <v>73.6</v>
      </c>
      <c r="AB28" s="13">
        <v>75.1</v>
      </c>
      <c r="AC28" s="13">
        <v>74.0160888563239</v>
      </c>
      <c r="AD28" s="13">
        <v>73.2</v>
      </c>
      <c r="AE28" s="13">
        <v>74.8</v>
      </c>
      <c r="AF28" s="13">
        <v>74.13517359456753</v>
      </c>
      <c r="AG28" s="13">
        <v>73.4</v>
      </c>
      <c r="AH28" s="13">
        <v>74.9</v>
      </c>
      <c r="AI28" s="13">
        <v>74.89891881464814</v>
      </c>
      <c r="AJ28" s="13">
        <v>74.1</v>
      </c>
      <c r="AK28" s="13">
        <v>75.7</v>
      </c>
      <c r="AL28" s="13">
        <v>75.55763340774693</v>
      </c>
      <c r="AM28" s="13">
        <v>74.8</v>
      </c>
      <c r="AN28" s="13">
        <v>76.3</v>
      </c>
      <c r="AO28" s="13">
        <v>75.84466813763024</v>
      </c>
      <c r="AP28" s="13">
        <v>75.1</v>
      </c>
      <c r="AQ28" s="13">
        <v>76.6</v>
      </c>
      <c r="AR28" s="13">
        <v>75.91729776439828</v>
      </c>
      <c r="AS28" s="13">
        <v>75.2</v>
      </c>
      <c r="AT28" s="13">
        <v>76.7</v>
      </c>
      <c r="AU28" s="13">
        <v>76.36288591015483</v>
      </c>
      <c r="AV28" s="13">
        <v>75.6</v>
      </c>
      <c r="AW28" s="13">
        <v>77.1</v>
      </c>
      <c r="AX28" s="13">
        <v>76.67749385348286</v>
      </c>
      <c r="AY28" s="13">
        <v>75.93874039381397</v>
      </c>
      <c r="AZ28" s="13">
        <v>77.41624731315174</v>
      </c>
      <c r="BA28" s="13">
        <v>76.88746150855665</v>
      </c>
      <c r="BB28" s="13">
        <v>76.13869584214756</v>
      </c>
      <c r="BC28" s="13">
        <v>77.63622717496575</v>
      </c>
    </row>
    <row r="29" spans="1:55" ht="20.25" customHeight="1">
      <c r="A29" s="13" t="s">
        <v>45</v>
      </c>
      <c r="B29" s="13">
        <v>71.11595220974391</v>
      </c>
      <c r="C29" s="13">
        <v>70.5</v>
      </c>
      <c r="D29" s="13">
        <v>71.7</v>
      </c>
      <c r="E29" s="13">
        <v>71.56291209656821</v>
      </c>
      <c r="F29" s="13">
        <v>71</v>
      </c>
      <c r="G29" s="13">
        <v>72.1</v>
      </c>
      <c r="H29" s="13">
        <v>71.61228824590363</v>
      </c>
      <c r="I29" s="13">
        <v>71</v>
      </c>
      <c r="J29" s="13">
        <v>72.2</v>
      </c>
      <c r="K29" s="13">
        <v>71.86614414703904</v>
      </c>
      <c r="L29" s="13">
        <v>71.3</v>
      </c>
      <c r="M29" s="13">
        <v>72.5</v>
      </c>
      <c r="N29" s="13">
        <v>71.80474007877895</v>
      </c>
      <c r="O29" s="13">
        <v>71.2</v>
      </c>
      <c r="P29" s="13">
        <v>72.4</v>
      </c>
      <c r="Q29" s="13">
        <v>71.96696200745686</v>
      </c>
      <c r="R29" s="13">
        <v>71.4</v>
      </c>
      <c r="S29" s="13">
        <v>72.6</v>
      </c>
      <c r="T29" s="13">
        <v>72.48832758230232</v>
      </c>
      <c r="U29" s="13">
        <v>71.9</v>
      </c>
      <c r="V29" s="13">
        <v>73.1</v>
      </c>
      <c r="W29" s="13">
        <v>72.56743079680976</v>
      </c>
      <c r="X29" s="13">
        <v>71.9</v>
      </c>
      <c r="Y29" s="13">
        <v>73.2</v>
      </c>
      <c r="Z29" s="13">
        <v>72.48378798546773</v>
      </c>
      <c r="AA29" s="13">
        <v>71.8</v>
      </c>
      <c r="AB29" s="13">
        <v>73.1</v>
      </c>
      <c r="AC29" s="13">
        <v>72.2717036540533</v>
      </c>
      <c r="AD29" s="13">
        <v>71.6</v>
      </c>
      <c r="AE29" s="13">
        <v>72.9</v>
      </c>
      <c r="AF29" s="13">
        <v>72.677535289621</v>
      </c>
      <c r="AG29" s="13">
        <v>72</v>
      </c>
      <c r="AH29" s="13">
        <v>73.3</v>
      </c>
      <c r="AI29" s="13">
        <v>73.25799546247006</v>
      </c>
      <c r="AJ29" s="13">
        <v>72.6</v>
      </c>
      <c r="AK29" s="13">
        <v>73.9</v>
      </c>
      <c r="AL29" s="13">
        <v>73.8147889231883</v>
      </c>
      <c r="AM29" s="13">
        <v>73.2</v>
      </c>
      <c r="AN29" s="13">
        <v>74.4</v>
      </c>
      <c r="AO29" s="13">
        <v>73.93734160706113</v>
      </c>
      <c r="AP29" s="13">
        <v>73.3</v>
      </c>
      <c r="AQ29" s="13">
        <v>74.6</v>
      </c>
      <c r="AR29" s="13">
        <v>73.71498348352091</v>
      </c>
      <c r="AS29" s="13">
        <v>73.1</v>
      </c>
      <c r="AT29" s="13">
        <v>74.4</v>
      </c>
      <c r="AU29" s="13">
        <v>73.82403271537248</v>
      </c>
      <c r="AV29" s="13">
        <v>73.2</v>
      </c>
      <c r="AW29" s="13">
        <v>74.5</v>
      </c>
      <c r="AX29" s="13">
        <v>73.9777670835186</v>
      </c>
      <c r="AY29" s="13">
        <v>73.33621373098458</v>
      </c>
      <c r="AZ29" s="13">
        <v>74.61932043605262</v>
      </c>
      <c r="BA29" s="13">
        <v>75.03181164392005</v>
      </c>
      <c r="BB29" s="13">
        <v>74.39962651639587</v>
      </c>
      <c r="BC29" s="13">
        <v>75.66399677144423</v>
      </c>
    </row>
    <row r="30" spans="1:55" ht="12.75" customHeight="1">
      <c r="A30" s="13" t="s">
        <v>46</v>
      </c>
      <c r="B30" s="13">
        <v>70.248790767321</v>
      </c>
      <c r="C30" s="13">
        <v>69.9</v>
      </c>
      <c r="D30" s="13">
        <v>70.6</v>
      </c>
      <c r="E30" s="13">
        <v>70.6190269023362</v>
      </c>
      <c r="F30" s="13">
        <v>70.3</v>
      </c>
      <c r="G30" s="13">
        <v>71</v>
      </c>
      <c r="H30" s="13">
        <v>70.84566290055832</v>
      </c>
      <c r="I30" s="13">
        <v>70.5</v>
      </c>
      <c r="J30" s="13">
        <v>71.2</v>
      </c>
      <c r="K30" s="13">
        <v>71.15316293777465</v>
      </c>
      <c r="L30" s="13">
        <v>70.8</v>
      </c>
      <c r="M30" s="13">
        <v>71.5</v>
      </c>
      <c r="N30" s="13">
        <v>71.09692598800285</v>
      </c>
      <c r="O30" s="13">
        <v>70.7</v>
      </c>
      <c r="P30" s="13">
        <v>71.5</v>
      </c>
      <c r="Q30" s="13">
        <v>71.24502010317332</v>
      </c>
      <c r="R30" s="13">
        <v>70.9</v>
      </c>
      <c r="S30" s="13">
        <v>71.6</v>
      </c>
      <c r="T30" s="13">
        <v>71.4289107215287</v>
      </c>
      <c r="U30" s="13">
        <v>71.1</v>
      </c>
      <c r="V30" s="13">
        <v>71.8</v>
      </c>
      <c r="W30" s="13">
        <v>71.78840286188088</v>
      </c>
      <c r="X30" s="13">
        <v>71.4</v>
      </c>
      <c r="Y30" s="13">
        <v>72.2</v>
      </c>
      <c r="Z30" s="13">
        <v>71.82921733153103</v>
      </c>
      <c r="AA30" s="13">
        <v>71.4</v>
      </c>
      <c r="AB30" s="13">
        <v>72.2</v>
      </c>
      <c r="AC30" s="13">
        <v>71.95584294734937</v>
      </c>
      <c r="AD30" s="13">
        <v>71.6</v>
      </c>
      <c r="AE30" s="13">
        <v>72.4</v>
      </c>
      <c r="AF30" s="13">
        <v>71.92076754622963</v>
      </c>
      <c r="AG30" s="13">
        <v>71.5</v>
      </c>
      <c r="AH30" s="13">
        <v>72.3</v>
      </c>
      <c r="AI30" s="13">
        <v>72.37208189331298</v>
      </c>
      <c r="AJ30" s="13">
        <v>72</v>
      </c>
      <c r="AK30" s="13">
        <v>72.8</v>
      </c>
      <c r="AL30" s="13">
        <v>72.72313655770456</v>
      </c>
      <c r="AM30" s="13">
        <v>72.3</v>
      </c>
      <c r="AN30" s="13">
        <v>73.1</v>
      </c>
      <c r="AO30" s="13">
        <v>72.9887805245818</v>
      </c>
      <c r="AP30" s="13">
        <v>72.6</v>
      </c>
      <c r="AQ30" s="13">
        <v>73.4</v>
      </c>
      <c r="AR30" s="13">
        <v>72.71448882198091</v>
      </c>
      <c r="AS30" s="13">
        <v>72.3</v>
      </c>
      <c r="AT30" s="13">
        <v>73.1</v>
      </c>
      <c r="AU30" s="13">
        <v>73.08581478433699</v>
      </c>
      <c r="AV30" s="13">
        <v>72.7</v>
      </c>
      <c r="AW30" s="13">
        <v>73.5</v>
      </c>
      <c r="AX30" s="13">
        <v>73.74028788146178</v>
      </c>
      <c r="AY30" s="13">
        <v>73.35278758859792</v>
      </c>
      <c r="AZ30" s="13">
        <v>74.12778817432564</v>
      </c>
      <c r="BA30" s="13">
        <v>74.27572694163129</v>
      </c>
      <c r="BB30" s="13">
        <v>73.89024573558608</v>
      </c>
      <c r="BC30" s="13">
        <v>74.6612081476765</v>
      </c>
    </row>
    <row r="31" spans="1:55" s="14" customFormat="1" ht="12.75" customHeight="1">
      <c r="A31" s="7" t="s">
        <v>47</v>
      </c>
      <c r="B31" s="13">
        <v>73.08683972515799</v>
      </c>
      <c r="C31" s="13">
        <v>71.4</v>
      </c>
      <c r="D31" s="13">
        <v>74.8</v>
      </c>
      <c r="E31" s="13">
        <v>72.99414664432194</v>
      </c>
      <c r="F31" s="13">
        <v>71.4</v>
      </c>
      <c r="G31" s="13">
        <v>74.6</v>
      </c>
      <c r="H31" s="13">
        <v>73.29584816681205</v>
      </c>
      <c r="I31" s="13">
        <v>71.8</v>
      </c>
      <c r="J31" s="13">
        <v>74.8</v>
      </c>
      <c r="K31" s="13">
        <v>73.30958366439583</v>
      </c>
      <c r="L31" s="13">
        <v>71.9</v>
      </c>
      <c r="M31" s="13">
        <v>74.7</v>
      </c>
      <c r="N31" s="13">
        <v>73.43524258685477</v>
      </c>
      <c r="O31" s="13">
        <v>72</v>
      </c>
      <c r="P31" s="13">
        <v>74.9</v>
      </c>
      <c r="Q31" s="13">
        <v>73.37564285368282</v>
      </c>
      <c r="R31" s="13">
        <v>71.9</v>
      </c>
      <c r="S31" s="13">
        <v>74.8</v>
      </c>
      <c r="T31" s="13">
        <v>73.44733918212434</v>
      </c>
      <c r="U31" s="13">
        <v>72</v>
      </c>
      <c r="V31" s="13">
        <v>74.9</v>
      </c>
      <c r="W31" s="13">
        <v>74.04541922720328</v>
      </c>
      <c r="X31" s="13">
        <v>72.6</v>
      </c>
      <c r="Y31" s="13">
        <v>75.5</v>
      </c>
      <c r="Z31" s="13">
        <v>74.40976484356105</v>
      </c>
      <c r="AA31" s="13">
        <v>72.9</v>
      </c>
      <c r="AB31" s="13">
        <v>75.9</v>
      </c>
      <c r="AC31" s="13">
        <v>75.37188035576486</v>
      </c>
      <c r="AD31" s="13">
        <v>73.9</v>
      </c>
      <c r="AE31" s="13">
        <v>76.9</v>
      </c>
      <c r="AF31" s="13">
        <v>75.88981155395051</v>
      </c>
      <c r="AG31" s="13">
        <v>74.4</v>
      </c>
      <c r="AH31" s="13">
        <v>77.4</v>
      </c>
      <c r="AI31" s="13">
        <v>76.49234890697639</v>
      </c>
      <c r="AJ31" s="13">
        <v>75</v>
      </c>
      <c r="AK31" s="13">
        <v>78</v>
      </c>
      <c r="AL31" s="13">
        <v>76.26499531506818</v>
      </c>
      <c r="AM31" s="13">
        <v>74.8</v>
      </c>
      <c r="AN31" s="13">
        <v>77.7</v>
      </c>
      <c r="AO31" s="13">
        <v>76.03460317112686</v>
      </c>
      <c r="AP31" s="13">
        <v>74.6</v>
      </c>
      <c r="AQ31" s="13">
        <v>77.5</v>
      </c>
      <c r="AR31" s="13">
        <v>74.87354290848033</v>
      </c>
      <c r="AS31" s="13">
        <v>73.3</v>
      </c>
      <c r="AT31" s="13">
        <v>76.4</v>
      </c>
      <c r="AU31" s="13">
        <v>74.42725972598062</v>
      </c>
      <c r="AV31" s="13">
        <v>72.8</v>
      </c>
      <c r="AW31" s="13">
        <v>76.1</v>
      </c>
      <c r="AX31" s="13">
        <v>75.53948787556669</v>
      </c>
      <c r="AY31" s="13">
        <v>73.90862515522794</v>
      </c>
      <c r="AZ31" s="13">
        <v>77.17035059590545</v>
      </c>
      <c r="BA31" s="13">
        <v>77.3029772695891</v>
      </c>
      <c r="BB31" s="13">
        <v>75.64232889087575</v>
      </c>
      <c r="BC31" s="13">
        <v>78.96362564830247</v>
      </c>
    </row>
    <row r="32" spans="1:55" s="14" customFormat="1" ht="12.75" customHeight="1">
      <c r="A32" s="7" t="s">
        <v>48</v>
      </c>
      <c r="B32" s="13">
        <v>72.7483888720489</v>
      </c>
      <c r="C32" s="13">
        <v>72.2</v>
      </c>
      <c r="D32" s="13">
        <v>73.3</v>
      </c>
      <c r="E32" s="13">
        <v>73.21565133522547</v>
      </c>
      <c r="F32" s="13">
        <v>72.6</v>
      </c>
      <c r="G32" s="13">
        <v>73.8</v>
      </c>
      <c r="H32" s="13">
        <v>73.16578388856468</v>
      </c>
      <c r="I32" s="13">
        <v>72.6</v>
      </c>
      <c r="J32" s="13">
        <v>73.8</v>
      </c>
      <c r="K32" s="13">
        <v>73.61596342092788</v>
      </c>
      <c r="L32" s="13">
        <v>73</v>
      </c>
      <c r="M32" s="13">
        <v>74.2</v>
      </c>
      <c r="N32" s="13">
        <v>73.86786875805987</v>
      </c>
      <c r="O32" s="13">
        <v>73.3</v>
      </c>
      <c r="P32" s="13">
        <v>74.5</v>
      </c>
      <c r="Q32" s="13">
        <v>74.47233031776722</v>
      </c>
      <c r="R32" s="13">
        <v>73.9</v>
      </c>
      <c r="S32" s="13">
        <v>75.1</v>
      </c>
      <c r="T32" s="13">
        <v>74.80426517774418</v>
      </c>
      <c r="U32" s="13">
        <v>74.2</v>
      </c>
      <c r="V32" s="13">
        <v>75.4</v>
      </c>
      <c r="W32" s="13">
        <v>75.27524400425489</v>
      </c>
      <c r="X32" s="13">
        <v>74.7</v>
      </c>
      <c r="Y32" s="13">
        <v>75.9</v>
      </c>
      <c r="Z32" s="13">
        <v>75.44961778818063</v>
      </c>
      <c r="AA32" s="13">
        <v>74.9</v>
      </c>
      <c r="AB32" s="13">
        <v>76</v>
      </c>
      <c r="AC32" s="13">
        <v>75.95221230513413</v>
      </c>
      <c r="AD32" s="13">
        <v>75.3</v>
      </c>
      <c r="AE32" s="13">
        <v>76.6</v>
      </c>
      <c r="AF32" s="13">
        <v>76.04886650727832</v>
      </c>
      <c r="AG32" s="13">
        <v>75.4</v>
      </c>
      <c r="AH32" s="13">
        <v>76.7</v>
      </c>
      <c r="AI32" s="13">
        <v>76.26469649322996</v>
      </c>
      <c r="AJ32" s="13">
        <v>75.7</v>
      </c>
      <c r="AK32" s="13">
        <v>76.9</v>
      </c>
      <c r="AL32" s="13">
        <v>76.4423560709277</v>
      </c>
      <c r="AM32" s="13">
        <v>75.8</v>
      </c>
      <c r="AN32" s="13">
        <v>77.1</v>
      </c>
      <c r="AO32" s="13">
        <v>76.48515213015138</v>
      </c>
      <c r="AP32" s="13">
        <v>75.9</v>
      </c>
      <c r="AQ32" s="13">
        <v>77.1</v>
      </c>
      <c r="AR32" s="13">
        <v>76.8507339877686</v>
      </c>
      <c r="AS32" s="13">
        <v>76.3</v>
      </c>
      <c r="AT32" s="13">
        <v>77.5</v>
      </c>
      <c r="AU32" s="13">
        <v>77.49385510530426</v>
      </c>
      <c r="AV32" s="13">
        <v>76.9</v>
      </c>
      <c r="AW32" s="13">
        <v>78.1</v>
      </c>
      <c r="AX32" s="13">
        <v>78.16376121936618</v>
      </c>
      <c r="AY32" s="13">
        <v>77.5969183243633</v>
      </c>
      <c r="AZ32" s="13">
        <v>78.73060411436906</v>
      </c>
      <c r="BA32" s="13">
        <v>79.0569614773988</v>
      </c>
      <c r="BB32" s="13">
        <v>78.50703093519002</v>
      </c>
      <c r="BC32" s="13">
        <v>79.60689201960759</v>
      </c>
    </row>
    <row r="33" spans="1:55" s="14" customFormat="1" ht="20.25" customHeight="1">
      <c r="A33" s="7" t="s">
        <v>49</v>
      </c>
      <c r="B33" s="13">
        <v>70.53444104546843</v>
      </c>
      <c r="C33" s="13">
        <v>70</v>
      </c>
      <c r="D33" s="13">
        <v>71</v>
      </c>
      <c r="E33" s="13">
        <v>70.6981509547415</v>
      </c>
      <c r="F33" s="13">
        <v>70.2</v>
      </c>
      <c r="G33" s="13">
        <v>71.2</v>
      </c>
      <c r="H33" s="13">
        <v>71.40072637245878</v>
      </c>
      <c r="I33" s="13">
        <v>70.9</v>
      </c>
      <c r="J33" s="13">
        <v>71.9</v>
      </c>
      <c r="K33" s="13">
        <v>71.52001684201556</v>
      </c>
      <c r="L33" s="13">
        <v>71</v>
      </c>
      <c r="M33" s="13">
        <v>72</v>
      </c>
      <c r="N33" s="13">
        <v>71.5899006875398</v>
      </c>
      <c r="O33" s="13">
        <v>71.1</v>
      </c>
      <c r="P33" s="13">
        <v>72.1</v>
      </c>
      <c r="Q33" s="13">
        <v>71.31739792397438</v>
      </c>
      <c r="R33" s="13">
        <v>70.8</v>
      </c>
      <c r="S33" s="13">
        <v>71.8</v>
      </c>
      <c r="T33" s="13">
        <v>70.98146839155818</v>
      </c>
      <c r="U33" s="13">
        <v>70.4</v>
      </c>
      <c r="V33" s="13">
        <v>71.5</v>
      </c>
      <c r="W33" s="13">
        <v>71.07753571228108</v>
      </c>
      <c r="X33" s="13">
        <v>70.5</v>
      </c>
      <c r="Y33" s="13">
        <v>71.6</v>
      </c>
      <c r="Z33" s="13">
        <v>71.68657699546937</v>
      </c>
      <c r="AA33" s="13">
        <v>71.1</v>
      </c>
      <c r="AB33" s="13">
        <v>72.2</v>
      </c>
      <c r="AC33" s="13">
        <v>71.92697465965146</v>
      </c>
      <c r="AD33" s="13">
        <v>71.4</v>
      </c>
      <c r="AE33" s="13">
        <v>72.5</v>
      </c>
      <c r="AF33" s="13">
        <v>71.90497055420668</v>
      </c>
      <c r="AG33" s="13">
        <v>71.3</v>
      </c>
      <c r="AH33" s="13">
        <v>72.5</v>
      </c>
      <c r="AI33" s="13">
        <v>71.84126942386195</v>
      </c>
      <c r="AJ33" s="13">
        <v>71.3</v>
      </c>
      <c r="AK33" s="13">
        <v>72.4</v>
      </c>
      <c r="AL33" s="13">
        <v>72.6193190689272</v>
      </c>
      <c r="AM33" s="13">
        <v>72.1</v>
      </c>
      <c r="AN33" s="13">
        <v>73.2</v>
      </c>
      <c r="AO33" s="13">
        <v>73.38293079068809</v>
      </c>
      <c r="AP33" s="13">
        <v>72.9</v>
      </c>
      <c r="AQ33" s="13">
        <v>73.9</v>
      </c>
      <c r="AR33" s="13">
        <v>73.66023992964165</v>
      </c>
      <c r="AS33" s="13">
        <v>73.1</v>
      </c>
      <c r="AT33" s="13">
        <v>74.2</v>
      </c>
      <c r="AU33" s="13">
        <v>73.61604528610503</v>
      </c>
      <c r="AV33" s="13">
        <v>73.1</v>
      </c>
      <c r="AW33" s="13">
        <v>74.2</v>
      </c>
      <c r="AX33" s="13">
        <v>73.67676928002307</v>
      </c>
      <c r="AY33" s="13">
        <v>73.10171355125485</v>
      </c>
      <c r="AZ33" s="13">
        <v>74.25182500879129</v>
      </c>
      <c r="BA33" s="13">
        <v>73.8161967475773</v>
      </c>
      <c r="BB33" s="13">
        <v>73.24252274547958</v>
      </c>
      <c r="BC33" s="13">
        <v>74.38987074967501</v>
      </c>
    </row>
    <row r="34" spans="1:55" s="14" customFormat="1" ht="12.75" customHeight="1">
      <c r="A34" s="7" t="s">
        <v>50</v>
      </c>
      <c r="B34" s="13">
        <v>73.46777275857401</v>
      </c>
      <c r="C34" s="13">
        <v>72.8</v>
      </c>
      <c r="D34" s="13">
        <v>74.1</v>
      </c>
      <c r="E34" s="13">
        <v>74.12543970565405</v>
      </c>
      <c r="F34" s="13">
        <v>73.5</v>
      </c>
      <c r="G34" s="13">
        <v>74.8</v>
      </c>
      <c r="H34" s="13">
        <v>74.4820811474842</v>
      </c>
      <c r="I34" s="13">
        <v>73.9</v>
      </c>
      <c r="J34" s="13">
        <v>75.1</v>
      </c>
      <c r="K34" s="13">
        <v>74.80663558412421</v>
      </c>
      <c r="L34" s="13">
        <v>74.2</v>
      </c>
      <c r="M34" s="13">
        <v>75.4</v>
      </c>
      <c r="N34" s="13">
        <v>74.72696845210447</v>
      </c>
      <c r="O34" s="13">
        <v>74.1</v>
      </c>
      <c r="P34" s="13">
        <v>75.4</v>
      </c>
      <c r="Q34" s="13">
        <v>74.89245858040253</v>
      </c>
      <c r="R34" s="13">
        <v>74.2</v>
      </c>
      <c r="S34" s="13">
        <v>75.6</v>
      </c>
      <c r="T34" s="13">
        <v>74.94232901796704</v>
      </c>
      <c r="U34" s="13">
        <v>74.2</v>
      </c>
      <c r="V34" s="13">
        <v>75.6</v>
      </c>
      <c r="W34" s="13">
        <v>75.12442181053757</v>
      </c>
      <c r="X34" s="13">
        <v>74.4</v>
      </c>
      <c r="Y34" s="13">
        <v>75.8</v>
      </c>
      <c r="Z34" s="13">
        <v>75.71981193659957</v>
      </c>
      <c r="AA34" s="13">
        <v>75</v>
      </c>
      <c r="AB34" s="13">
        <v>76.4</v>
      </c>
      <c r="AC34" s="13">
        <v>75.38563051617508</v>
      </c>
      <c r="AD34" s="13">
        <v>74.7</v>
      </c>
      <c r="AE34" s="13">
        <v>76.1</v>
      </c>
      <c r="AF34" s="13">
        <v>75.40860887171807</v>
      </c>
      <c r="AG34" s="13">
        <v>74.7</v>
      </c>
      <c r="AH34" s="13">
        <v>76.1</v>
      </c>
      <c r="AI34" s="13">
        <v>75.22449814882188</v>
      </c>
      <c r="AJ34" s="13">
        <v>74.5</v>
      </c>
      <c r="AK34" s="13">
        <v>76</v>
      </c>
      <c r="AL34" s="13">
        <v>75.79213118585834</v>
      </c>
      <c r="AM34" s="13">
        <v>75.1</v>
      </c>
      <c r="AN34" s="13">
        <v>76.5</v>
      </c>
      <c r="AO34" s="13">
        <v>76.46174049987631</v>
      </c>
      <c r="AP34" s="13">
        <v>75.8</v>
      </c>
      <c r="AQ34" s="13">
        <v>77.2</v>
      </c>
      <c r="AR34" s="13">
        <v>76.58409039483105</v>
      </c>
      <c r="AS34" s="13">
        <v>75.9</v>
      </c>
      <c r="AT34" s="13">
        <v>77.3</v>
      </c>
      <c r="AU34" s="13">
        <v>77.12084196785827</v>
      </c>
      <c r="AV34" s="13">
        <v>76.5</v>
      </c>
      <c r="AW34" s="13">
        <v>77.8</v>
      </c>
      <c r="AX34" s="13">
        <v>77.14590082658728</v>
      </c>
      <c r="AY34" s="13">
        <v>76.46867920705095</v>
      </c>
      <c r="AZ34" s="13">
        <v>77.8231224461236</v>
      </c>
      <c r="BA34" s="13">
        <v>77.4901276081643</v>
      </c>
      <c r="BB34" s="13">
        <v>76.81541260969982</v>
      </c>
      <c r="BC34" s="13">
        <v>78.16484260662878</v>
      </c>
    </row>
    <row r="35" spans="1:55" s="14" customFormat="1" ht="12.75" customHeight="1">
      <c r="A35" s="7" t="s">
        <v>51</v>
      </c>
      <c r="B35" s="13">
        <v>72.08090144219405</v>
      </c>
      <c r="C35" s="13">
        <v>70.7</v>
      </c>
      <c r="D35" s="13">
        <v>73.5</v>
      </c>
      <c r="E35" s="13">
        <v>71.32177885189121</v>
      </c>
      <c r="F35" s="13">
        <v>70</v>
      </c>
      <c r="G35" s="13">
        <v>72.7</v>
      </c>
      <c r="H35" s="13">
        <v>71.11041391358398</v>
      </c>
      <c r="I35" s="13">
        <v>69.7</v>
      </c>
      <c r="J35" s="13">
        <v>72.5</v>
      </c>
      <c r="K35" s="13">
        <v>71.64467417749034</v>
      </c>
      <c r="L35" s="13">
        <v>70.2</v>
      </c>
      <c r="M35" s="13">
        <v>73.1</v>
      </c>
      <c r="N35" s="13">
        <v>72.09931361526722</v>
      </c>
      <c r="O35" s="13">
        <v>70.7</v>
      </c>
      <c r="P35" s="13">
        <v>73.5</v>
      </c>
      <c r="Q35" s="13">
        <v>72.09956046800914</v>
      </c>
      <c r="R35" s="13">
        <v>70.7</v>
      </c>
      <c r="S35" s="13">
        <v>73.5</v>
      </c>
      <c r="T35" s="13">
        <v>72.90046396337983</v>
      </c>
      <c r="U35" s="13">
        <v>71.6</v>
      </c>
      <c r="V35" s="13">
        <v>74.2</v>
      </c>
      <c r="W35" s="13">
        <v>74.21499419102891</v>
      </c>
      <c r="X35" s="13">
        <v>72.9</v>
      </c>
      <c r="Y35" s="13">
        <v>75.6</v>
      </c>
      <c r="Z35" s="13">
        <v>74.94383572079894</v>
      </c>
      <c r="AA35" s="13">
        <v>73.6</v>
      </c>
      <c r="AB35" s="13">
        <v>76.3</v>
      </c>
      <c r="AC35" s="13">
        <v>75.01496423714833</v>
      </c>
      <c r="AD35" s="13">
        <v>73.5</v>
      </c>
      <c r="AE35" s="13">
        <v>76.5</v>
      </c>
      <c r="AF35" s="13">
        <v>73.58168171121976</v>
      </c>
      <c r="AG35" s="13">
        <v>71.9</v>
      </c>
      <c r="AH35" s="13">
        <v>75.3</v>
      </c>
      <c r="AI35" s="13">
        <v>74.17165423448425</v>
      </c>
      <c r="AJ35" s="13">
        <v>72.5</v>
      </c>
      <c r="AK35" s="13">
        <v>75.9</v>
      </c>
      <c r="AL35" s="13">
        <v>75.34022111268578</v>
      </c>
      <c r="AM35" s="13">
        <v>73.6</v>
      </c>
      <c r="AN35" s="13">
        <v>77.1</v>
      </c>
      <c r="AO35" s="13">
        <v>76.56205223396607</v>
      </c>
      <c r="AP35" s="13">
        <v>74.8</v>
      </c>
      <c r="AQ35" s="13">
        <v>78.3</v>
      </c>
      <c r="AR35" s="13">
        <v>76.07597559093588</v>
      </c>
      <c r="AS35" s="13">
        <v>74.3</v>
      </c>
      <c r="AT35" s="13">
        <v>77.9</v>
      </c>
      <c r="AU35" s="13">
        <v>74.99243327274024</v>
      </c>
      <c r="AV35" s="13">
        <v>73.1</v>
      </c>
      <c r="AW35" s="13">
        <v>76.9</v>
      </c>
      <c r="AX35" s="13">
        <v>76.17344617800725</v>
      </c>
      <c r="AY35" s="13">
        <v>74.47353503095307</v>
      </c>
      <c r="AZ35" s="13">
        <v>77.87335732506143</v>
      </c>
      <c r="BA35" s="13">
        <v>77.23165125202497</v>
      </c>
      <c r="BB35" s="13">
        <v>75.73997398814556</v>
      </c>
      <c r="BC35" s="13">
        <v>78.72332851590438</v>
      </c>
    </row>
    <row r="36" spans="1:55" s="14" customFormat="1" ht="12.75" customHeight="1">
      <c r="A36" s="7" t="s">
        <v>52</v>
      </c>
      <c r="B36" s="13">
        <v>72.02689531549613</v>
      </c>
      <c r="C36" s="13">
        <v>71.4</v>
      </c>
      <c r="D36" s="13">
        <v>72.7</v>
      </c>
      <c r="E36" s="13">
        <v>72.90987755409361</v>
      </c>
      <c r="F36" s="13">
        <v>72.3</v>
      </c>
      <c r="G36" s="13">
        <v>73.6</v>
      </c>
      <c r="H36" s="13">
        <v>73.14049753741983</v>
      </c>
      <c r="I36" s="13">
        <v>72.5</v>
      </c>
      <c r="J36" s="13">
        <v>73.8</v>
      </c>
      <c r="K36" s="13">
        <v>73.71683640261378</v>
      </c>
      <c r="L36" s="13">
        <v>73.1</v>
      </c>
      <c r="M36" s="13">
        <v>74.3</v>
      </c>
      <c r="N36" s="13">
        <v>73.43557280895799</v>
      </c>
      <c r="O36" s="13">
        <v>72.8</v>
      </c>
      <c r="P36" s="13">
        <v>74.1</v>
      </c>
      <c r="Q36" s="13">
        <v>73.30786985937448</v>
      </c>
      <c r="R36" s="13">
        <v>72.6</v>
      </c>
      <c r="S36" s="13">
        <v>74</v>
      </c>
      <c r="T36" s="13">
        <v>73.84221543242164</v>
      </c>
      <c r="U36" s="13">
        <v>73.2</v>
      </c>
      <c r="V36" s="13">
        <v>74.5</v>
      </c>
      <c r="W36" s="13">
        <v>74.12672446483036</v>
      </c>
      <c r="X36" s="13">
        <v>73.5</v>
      </c>
      <c r="Y36" s="13">
        <v>74.8</v>
      </c>
      <c r="Z36" s="13">
        <v>74.22082858971713</v>
      </c>
      <c r="AA36" s="13">
        <v>73.5</v>
      </c>
      <c r="AB36" s="13">
        <v>74.9</v>
      </c>
      <c r="AC36" s="13">
        <v>73.90834441448797</v>
      </c>
      <c r="AD36" s="13">
        <v>73.2</v>
      </c>
      <c r="AE36" s="13">
        <v>74.6</v>
      </c>
      <c r="AF36" s="13">
        <v>74.04289190771489</v>
      </c>
      <c r="AG36" s="13">
        <v>73.3</v>
      </c>
      <c r="AH36" s="13">
        <v>74.7</v>
      </c>
      <c r="AI36" s="13">
        <v>74.45528293121386</v>
      </c>
      <c r="AJ36" s="13">
        <v>73.8</v>
      </c>
      <c r="AK36" s="13">
        <v>75.2</v>
      </c>
      <c r="AL36" s="13">
        <v>75.02845857533897</v>
      </c>
      <c r="AM36" s="13">
        <v>74.3</v>
      </c>
      <c r="AN36" s="13">
        <v>75.7</v>
      </c>
      <c r="AO36" s="13">
        <v>75.76689201990402</v>
      </c>
      <c r="AP36" s="13">
        <v>75.1</v>
      </c>
      <c r="AQ36" s="13">
        <v>76.5</v>
      </c>
      <c r="AR36" s="13">
        <v>75.68976115596695</v>
      </c>
      <c r="AS36" s="13">
        <v>75</v>
      </c>
      <c r="AT36" s="13">
        <v>76.4</v>
      </c>
      <c r="AU36" s="13">
        <v>75.54514595682353</v>
      </c>
      <c r="AV36" s="13">
        <v>74.8</v>
      </c>
      <c r="AW36" s="13">
        <v>76.3</v>
      </c>
      <c r="AX36" s="13">
        <v>75.86141561292608</v>
      </c>
      <c r="AY36" s="13">
        <v>75.1349325631001</v>
      </c>
      <c r="AZ36" s="13">
        <v>76.58789866275207</v>
      </c>
      <c r="BA36" s="13">
        <v>76.36004035311231</v>
      </c>
      <c r="BB36" s="13">
        <v>75.68847602846472</v>
      </c>
      <c r="BC36" s="13">
        <v>77.0316046777599</v>
      </c>
    </row>
    <row r="37" spans="1:55" s="14" customFormat="1" ht="20.25" customHeight="1">
      <c r="A37" s="7" t="s">
        <v>53</v>
      </c>
      <c r="B37" s="13">
        <v>71.64077265637603</v>
      </c>
      <c r="C37" s="13">
        <v>71.3</v>
      </c>
      <c r="D37" s="13">
        <v>72</v>
      </c>
      <c r="E37" s="13">
        <v>71.68408740282854</v>
      </c>
      <c r="F37" s="13">
        <v>71.3</v>
      </c>
      <c r="G37" s="13">
        <v>72.1</v>
      </c>
      <c r="H37" s="13">
        <v>71.66841474091659</v>
      </c>
      <c r="I37" s="13">
        <v>71.3</v>
      </c>
      <c r="J37" s="13">
        <v>72</v>
      </c>
      <c r="K37" s="13">
        <v>72.13059098019045</v>
      </c>
      <c r="L37" s="13">
        <v>71.8</v>
      </c>
      <c r="M37" s="13">
        <v>72.5</v>
      </c>
      <c r="N37" s="13">
        <v>72.32450523590144</v>
      </c>
      <c r="O37" s="13">
        <v>72</v>
      </c>
      <c r="P37" s="13">
        <v>72.7</v>
      </c>
      <c r="Q37" s="13">
        <v>72.58055439663028</v>
      </c>
      <c r="R37" s="13">
        <v>72.2</v>
      </c>
      <c r="S37" s="13">
        <v>73</v>
      </c>
      <c r="T37" s="13">
        <v>72.52919779179317</v>
      </c>
      <c r="U37" s="13">
        <v>72.1</v>
      </c>
      <c r="V37" s="13">
        <v>72.9</v>
      </c>
      <c r="W37" s="13">
        <v>72.8373351225782</v>
      </c>
      <c r="X37" s="13">
        <v>72.5</v>
      </c>
      <c r="Y37" s="13">
        <v>73.2</v>
      </c>
      <c r="Z37" s="13">
        <v>73.4250649591518</v>
      </c>
      <c r="AA37" s="13">
        <v>73</v>
      </c>
      <c r="AB37" s="13">
        <v>73.8</v>
      </c>
      <c r="AC37" s="13">
        <v>73.83909181660071</v>
      </c>
      <c r="AD37" s="13">
        <v>73.4</v>
      </c>
      <c r="AE37" s="13">
        <v>74.2</v>
      </c>
      <c r="AF37" s="13">
        <v>74.01242230232431</v>
      </c>
      <c r="AG37" s="13">
        <v>73.6</v>
      </c>
      <c r="AH37" s="13">
        <v>74.4</v>
      </c>
      <c r="AI37" s="13">
        <v>73.89863363426686</v>
      </c>
      <c r="AJ37" s="13">
        <v>73.5</v>
      </c>
      <c r="AK37" s="13">
        <v>74.3</v>
      </c>
      <c r="AL37" s="13">
        <v>74.28299905098274</v>
      </c>
      <c r="AM37" s="13">
        <v>73.9</v>
      </c>
      <c r="AN37" s="13">
        <v>74.7</v>
      </c>
      <c r="AO37" s="13">
        <v>74.42798744040411</v>
      </c>
      <c r="AP37" s="13">
        <v>74</v>
      </c>
      <c r="AQ37" s="13">
        <v>74.8</v>
      </c>
      <c r="AR37" s="13">
        <v>74.37181190840832</v>
      </c>
      <c r="AS37" s="13">
        <v>74</v>
      </c>
      <c r="AT37" s="13">
        <v>74.8</v>
      </c>
      <c r="AU37" s="13">
        <v>74.4574631229869</v>
      </c>
      <c r="AV37" s="13">
        <v>74.1</v>
      </c>
      <c r="AW37" s="13">
        <v>74.9</v>
      </c>
      <c r="AX37" s="13">
        <v>74.85115770366984</v>
      </c>
      <c r="AY37" s="13">
        <v>74.45510837478497</v>
      </c>
      <c r="AZ37" s="13">
        <v>75.24720703255471</v>
      </c>
      <c r="BA37" s="13">
        <v>75.73571250221973</v>
      </c>
      <c r="BB37" s="13">
        <v>75.34601558184413</v>
      </c>
      <c r="BC37" s="13">
        <v>76.12540942259533</v>
      </c>
    </row>
    <row r="38" spans="1:55" s="14" customFormat="1" ht="12.75" customHeight="1">
      <c r="A38" s="7" t="s">
        <v>54</v>
      </c>
      <c r="B38" s="13">
        <v>71.65884417532624</v>
      </c>
      <c r="C38" s="13">
        <v>70.8</v>
      </c>
      <c r="D38" s="13">
        <v>72.5</v>
      </c>
      <c r="E38" s="13">
        <v>72.17964469145295</v>
      </c>
      <c r="F38" s="13">
        <v>71.4</v>
      </c>
      <c r="G38" s="13">
        <v>73</v>
      </c>
      <c r="H38" s="13">
        <v>72.89543444978979</v>
      </c>
      <c r="I38" s="13">
        <v>72.1</v>
      </c>
      <c r="J38" s="13">
        <v>73.7</v>
      </c>
      <c r="K38" s="13">
        <v>73.21876225878634</v>
      </c>
      <c r="L38" s="13">
        <v>72.4</v>
      </c>
      <c r="M38" s="13">
        <v>74</v>
      </c>
      <c r="N38" s="13">
        <v>73.74010688471017</v>
      </c>
      <c r="O38" s="13">
        <v>73</v>
      </c>
      <c r="P38" s="13">
        <v>74.5</v>
      </c>
      <c r="Q38" s="13">
        <v>73.73298050082877</v>
      </c>
      <c r="R38" s="13">
        <v>73</v>
      </c>
      <c r="S38" s="13">
        <v>74.5</v>
      </c>
      <c r="T38" s="13">
        <v>74.40329269455157</v>
      </c>
      <c r="U38" s="13">
        <v>73.7</v>
      </c>
      <c r="V38" s="13">
        <v>75.2</v>
      </c>
      <c r="W38" s="13">
        <v>74.55344314587389</v>
      </c>
      <c r="X38" s="13">
        <v>73.8</v>
      </c>
      <c r="Y38" s="13">
        <v>75.3</v>
      </c>
      <c r="Z38" s="13">
        <v>74.99315771640039</v>
      </c>
      <c r="AA38" s="13">
        <v>74.2</v>
      </c>
      <c r="AB38" s="13">
        <v>75.7</v>
      </c>
      <c r="AC38" s="13">
        <v>75.1687706018384</v>
      </c>
      <c r="AD38" s="13">
        <v>74.4</v>
      </c>
      <c r="AE38" s="13">
        <v>75.9</v>
      </c>
      <c r="AF38" s="13">
        <v>75.49149792056333</v>
      </c>
      <c r="AG38" s="13">
        <v>74.7</v>
      </c>
      <c r="AH38" s="13">
        <v>76.2</v>
      </c>
      <c r="AI38" s="13">
        <v>75.68142902789967</v>
      </c>
      <c r="AJ38" s="13">
        <v>75</v>
      </c>
      <c r="AK38" s="13">
        <v>76.4</v>
      </c>
      <c r="AL38" s="13">
        <v>76.33623179844902</v>
      </c>
      <c r="AM38" s="13">
        <v>75.6</v>
      </c>
      <c r="AN38" s="13">
        <v>77</v>
      </c>
      <c r="AO38" s="13">
        <v>76.63980010349671</v>
      </c>
      <c r="AP38" s="13">
        <v>75.9</v>
      </c>
      <c r="AQ38" s="13">
        <v>77.3</v>
      </c>
      <c r="AR38" s="13">
        <v>76.80621549212069</v>
      </c>
      <c r="AS38" s="13">
        <v>76.1</v>
      </c>
      <c r="AT38" s="13">
        <v>77.5</v>
      </c>
      <c r="AU38" s="13">
        <v>77.01651799948078</v>
      </c>
      <c r="AV38" s="13">
        <v>76.3</v>
      </c>
      <c r="AW38" s="13">
        <v>77.8</v>
      </c>
      <c r="AX38" s="13">
        <v>77.30497247565555</v>
      </c>
      <c r="AY38" s="13">
        <v>76.5372918471861</v>
      </c>
      <c r="AZ38" s="13">
        <v>78.072653104125</v>
      </c>
      <c r="BA38" s="13">
        <v>77.81362251340087</v>
      </c>
      <c r="BB38" s="13">
        <v>77.05585931003723</v>
      </c>
      <c r="BC38" s="13">
        <v>78.57138571676451</v>
      </c>
    </row>
    <row r="39" spans="1:55" s="14" customFormat="1" ht="12.75" customHeight="1">
      <c r="A39" s="7" t="s">
        <v>55</v>
      </c>
      <c r="B39" s="13">
        <v>69.46599272197828</v>
      </c>
      <c r="C39" s="13">
        <v>68.8</v>
      </c>
      <c r="D39" s="13">
        <v>70.2</v>
      </c>
      <c r="E39" s="13">
        <v>70.17879632497747</v>
      </c>
      <c r="F39" s="13">
        <v>69.5</v>
      </c>
      <c r="G39" s="13">
        <v>70.9</v>
      </c>
      <c r="H39" s="13">
        <v>70.90739428757624</v>
      </c>
      <c r="I39" s="13">
        <v>70.2</v>
      </c>
      <c r="J39" s="13">
        <v>71.6</v>
      </c>
      <c r="K39" s="13">
        <v>70.42588940973575</v>
      </c>
      <c r="L39" s="13">
        <v>69.7</v>
      </c>
      <c r="M39" s="13">
        <v>71.2</v>
      </c>
      <c r="N39" s="13">
        <v>69.29321171209041</v>
      </c>
      <c r="O39" s="13">
        <v>68.5</v>
      </c>
      <c r="P39" s="13">
        <v>70.1</v>
      </c>
      <c r="Q39" s="13">
        <v>69.51507582558504</v>
      </c>
      <c r="R39" s="13">
        <v>68.8</v>
      </c>
      <c r="S39" s="13">
        <v>70.3</v>
      </c>
      <c r="T39" s="13">
        <v>69.85038513977013</v>
      </c>
      <c r="U39" s="13">
        <v>69.1</v>
      </c>
      <c r="V39" s="13">
        <v>70.6</v>
      </c>
      <c r="W39" s="13">
        <v>70.70711657885325</v>
      </c>
      <c r="X39" s="13">
        <v>70</v>
      </c>
      <c r="Y39" s="13">
        <v>71.5</v>
      </c>
      <c r="Z39" s="13">
        <v>70.84665219812648</v>
      </c>
      <c r="AA39" s="13">
        <v>70.1</v>
      </c>
      <c r="AB39" s="13">
        <v>71.6</v>
      </c>
      <c r="AC39" s="13">
        <v>70.80600867987437</v>
      </c>
      <c r="AD39" s="13">
        <v>70</v>
      </c>
      <c r="AE39" s="13">
        <v>71.6</v>
      </c>
      <c r="AF39" s="13">
        <v>70.77399665025114</v>
      </c>
      <c r="AG39" s="13">
        <v>70</v>
      </c>
      <c r="AH39" s="13">
        <v>71.6</v>
      </c>
      <c r="AI39" s="13">
        <v>70.7389968565938</v>
      </c>
      <c r="AJ39" s="13">
        <v>69.9</v>
      </c>
      <c r="AK39" s="13">
        <v>71.5</v>
      </c>
      <c r="AL39" s="13">
        <v>70.95291728953276</v>
      </c>
      <c r="AM39" s="13">
        <v>70.1</v>
      </c>
      <c r="AN39" s="13">
        <v>71.8</v>
      </c>
      <c r="AO39" s="13">
        <v>71.76623351085598</v>
      </c>
      <c r="AP39" s="13">
        <v>70.9</v>
      </c>
      <c r="AQ39" s="13">
        <v>72.6</v>
      </c>
      <c r="AR39" s="13">
        <v>71.91893400598521</v>
      </c>
      <c r="AS39" s="13">
        <v>71.1</v>
      </c>
      <c r="AT39" s="13">
        <v>72.7</v>
      </c>
      <c r="AU39" s="13">
        <v>72.0555663560739</v>
      </c>
      <c r="AV39" s="13">
        <v>71.3</v>
      </c>
      <c r="AW39" s="13">
        <v>72.8</v>
      </c>
      <c r="AX39" s="13">
        <v>72.48283250429893</v>
      </c>
      <c r="AY39" s="13">
        <v>71.73271866141015</v>
      </c>
      <c r="AZ39" s="13">
        <v>73.2329463471877</v>
      </c>
      <c r="BA39" s="13">
        <v>73.60632900373639</v>
      </c>
      <c r="BB39" s="13">
        <v>72.8646285923808</v>
      </c>
      <c r="BC39" s="13">
        <v>74.34802941509199</v>
      </c>
    </row>
    <row r="40" spans="1:55" s="14" customFormat="1" ht="12.75" customHeight="1">
      <c r="A40" s="15" t="s">
        <v>56</v>
      </c>
      <c r="B40" s="10">
        <v>71.34603080495998</v>
      </c>
      <c r="C40" s="10">
        <v>70.8</v>
      </c>
      <c r="D40" s="10">
        <v>71.9</v>
      </c>
      <c r="E40" s="10">
        <v>71.57549261547908</v>
      </c>
      <c r="F40" s="10">
        <v>71</v>
      </c>
      <c r="G40" s="10">
        <v>72.1</v>
      </c>
      <c r="H40" s="10">
        <v>72.01986165955708</v>
      </c>
      <c r="I40" s="10">
        <v>71.5</v>
      </c>
      <c r="J40" s="10">
        <v>72.6</v>
      </c>
      <c r="K40" s="10">
        <v>72.3532184617242</v>
      </c>
      <c r="L40" s="10">
        <v>71.8</v>
      </c>
      <c r="M40" s="10">
        <v>72.9</v>
      </c>
      <c r="N40" s="10">
        <v>72.34228270347877</v>
      </c>
      <c r="O40" s="10">
        <v>71.8</v>
      </c>
      <c r="P40" s="10">
        <v>72.9</v>
      </c>
      <c r="Q40" s="10">
        <v>71.90902098641654</v>
      </c>
      <c r="R40" s="10">
        <v>71.4</v>
      </c>
      <c r="S40" s="10">
        <v>72.5</v>
      </c>
      <c r="T40" s="10">
        <v>72.08364110292659</v>
      </c>
      <c r="U40" s="10">
        <v>71.5</v>
      </c>
      <c r="V40" s="10">
        <v>72.6</v>
      </c>
      <c r="W40" s="10">
        <v>72.39943758170321</v>
      </c>
      <c r="X40" s="10">
        <v>71.9</v>
      </c>
      <c r="Y40" s="10">
        <v>72.9</v>
      </c>
      <c r="Z40" s="10">
        <v>72.8653307208189</v>
      </c>
      <c r="AA40" s="10">
        <v>72.3</v>
      </c>
      <c r="AB40" s="10">
        <v>73.4</v>
      </c>
      <c r="AC40" s="10">
        <v>73.41454704407838</v>
      </c>
      <c r="AD40" s="10">
        <v>72.9</v>
      </c>
      <c r="AE40" s="10">
        <v>73.9</v>
      </c>
      <c r="AF40" s="10">
        <v>73.49519874697886</v>
      </c>
      <c r="AG40" s="10">
        <v>73</v>
      </c>
      <c r="AH40" s="10">
        <v>74</v>
      </c>
      <c r="AI40" s="10">
        <v>74.28506671915508</v>
      </c>
      <c r="AJ40" s="10">
        <v>73.8</v>
      </c>
      <c r="AK40" s="10">
        <v>74.8</v>
      </c>
      <c r="AL40" s="10">
        <v>74.26972523281381</v>
      </c>
      <c r="AM40" s="10">
        <v>73.7</v>
      </c>
      <c r="AN40" s="10">
        <v>74.8</v>
      </c>
      <c r="AO40" s="10">
        <v>75.15769548014224</v>
      </c>
      <c r="AP40" s="10">
        <v>74.6</v>
      </c>
      <c r="AQ40" s="10">
        <v>75.7</v>
      </c>
      <c r="AR40" s="10">
        <v>75.41798628763692</v>
      </c>
      <c r="AS40" s="10">
        <v>74.9</v>
      </c>
      <c r="AT40" s="10">
        <v>76</v>
      </c>
      <c r="AU40" s="10">
        <v>75.9577776517172</v>
      </c>
      <c r="AV40" s="10">
        <v>75.4</v>
      </c>
      <c r="AW40" s="10">
        <v>76.5</v>
      </c>
      <c r="AX40" s="10">
        <v>75.97116437305687</v>
      </c>
      <c r="AY40" s="10">
        <v>75.43341091416379</v>
      </c>
      <c r="AZ40" s="10">
        <v>76.50891783194994</v>
      </c>
      <c r="BA40" s="10">
        <v>76.19694484222822</v>
      </c>
      <c r="BB40" s="10">
        <v>75.68101604749785</v>
      </c>
      <c r="BC40" s="10">
        <v>76.71287363695859</v>
      </c>
    </row>
    <row r="41" spans="1:53" ht="12.75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BA41" s="2"/>
    </row>
    <row r="42" spans="1:53" ht="12.75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BA42" s="2"/>
    </row>
    <row r="43" spans="1:55" ht="12.75" customHeight="1">
      <c r="A43" s="8" t="s">
        <v>57</v>
      </c>
      <c r="B43" s="22" t="s">
        <v>2</v>
      </c>
      <c r="C43" s="22"/>
      <c r="D43" s="22"/>
      <c r="E43" s="22" t="s">
        <v>3</v>
      </c>
      <c r="F43" s="22"/>
      <c r="G43" s="22"/>
      <c r="H43" s="22" t="s">
        <v>4</v>
      </c>
      <c r="I43" s="22"/>
      <c r="J43" s="22"/>
      <c r="K43" s="22" t="s">
        <v>5</v>
      </c>
      <c r="L43" s="22"/>
      <c r="M43" s="22"/>
      <c r="N43" s="22" t="s">
        <v>6</v>
      </c>
      <c r="O43" s="22"/>
      <c r="P43" s="22"/>
      <c r="Q43" s="22" t="s">
        <v>7</v>
      </c>
      <c r="R43" s="22"/>
      <c r="S43" s="22"/>
      <c r="T43" s="22" t="s">
        <v>8</v>
      </c>
      <c r="U43" s="22"/>
      <c r="V43" s="22"/>
      <c r="W43" s="22" t="s">
        <v>9</v>
      </c>
      <c r="X43" s="22"/>
      <c r="Y43" s="22"/>
      <c r="Z43" s="22" t="s">
        <v>10</v>
      </c>
      <c r="AA43" s="22"/>
      <c r="AB43" s="22"/>
      <c r="AC43" s="22" t="s">
        <v>11</v>
      </c>
      <c r="AD43" s="22"/>
      <c r="AE43" s="22"/>
      <c r="AF43" s="22" t="s">
        <v>12</v>
      </c>
      <c r="AG43" s="22"/>
      <c r="AH43" s="22"/>
      <c r="AI43" s="22" t="s">
        <v>13</v>
      </c>
      <c r="AJ43" s="22"/>
      <c r="AK43" s="22"/>
      <c r="AL43" s="22" t="s">
        <v>14</v>
      </c>
      <c r="AM43" s="22"/>
      <c r="AN43" s="22"/>
      <c r="AO43" s="22" t="s">
        <v>15</v>
      </c>
      <c r="AP43" s="22"/>
      <c r="AQ43" s="22"/>
      <c r="AR43" s="22" t="s">
        <v>16</v>
      </c>
      <c r="AS43" s="22"/>
      <c r="AT43" s="22"/>
      <c r="AU43" s="22" t="s">
        <v>17</v>
      </c>
      <c r="AV43" s="22"/>
      <c r="AW43" s="22"/>
      <c r="AX43" s="22" t="s">
        <v>18</v>
      </c>
      <c r="AY43" s="22"/>
      <c r="AZ43" s="22"/>
      <c r="BA43" s="22" t="s">
        <v>19</v>
      </c>
      <c r="BB43" s="22"/>
      <c r="BC43" s="22"/>
    </row>
    <row r="44" spans="1:55" ht="12.75" customHeight="1">
      <c r="A44" s="9"/>
      <c r="B44" s="23" t="s">
        <v>20</v>
      </c>
      <c r="C44" s="23"/>
      <c r="D44" s="23"/>
      <c r="E44" s="23" t="s">
        <v>20</v>
      </c>
      <c r="F44" s="23"/>
      <c r="G44" s="23"/>
      <c r="H44" s="23" t="s">
        <v>20</v>
      </c>
      <c r="I44" s="23"/>
      <c r="J44" s="23"/>
      <c r="K44" s="23" t="s">
        <v>20</v>
      </c>
      <c r="L44" s="23"/>
      <c r="M44" s="23"/>
      <c r="N44" s="23" t="s">
        <v>20</v>
      </c>
      <c r="O44" s="23"/>
      <c r="P44" s="23"/>
      <c r="Q44" s="23" t="s">
        <v>20</v>
      </c>
      <c r="R44" s="23"/>
      <c r="S44" s="23"/>
      <c r="T44" s="23" t="s">
        <v>20</v>
      </c>
      <c r="U44" s="23"/>
      <c r="V44" s="23"/>
      <c r="W44" s="23" t="s">
        <v>20</v>
      </c>
      <c r="X44" s="23"/>
      <c r="Y44" s="23"/>
      <c r="Z44" s="23" t="s">
        <v>20</v>
      </c>
      <c r="AA44" s="23"/>
      <c r="AB44" s="23"/>
      <c r="AC44" s="23" t="s">
        <v>20</v>
      </c>
      <c r="AD44" s="23"/>
      <c r="AE44" s="23"/>
      <c r="AF44" s="23" t="s">
        <v>20</v>
      </c>
      <c r="AG44" s="23"/>
      <c r="AH44" s="23"/>
      <c r="AI44" s="23" t="s">
        <v>20</v>
      </c>
      <c r="AJ44" s="23"/>
      <c r="AK44" s="23"/>
      <c r="AL44" s="23" t="s">
        <v>20</v>
      </c>
      <c r="AM44" s="23"/>
      <c r="AN44" s="23"/>
      <c r="AO44" s="23" t="s">
        <v>20</v>
      </c>
      <c r="AP44" s="23"/>
      <c r="AQ44" s="23"/>
      <c r="AR44" s="23" t="s">
        <v>20</v>
      </c>
      <c r="AS44" s="23"/>
      <c r="AT44" s="23"/>
      <c r="AU44" s="23" t="s">
        <v>20</v>
      </c>
      <c r="AV44" s="23"/>
      <c r="AW44" s="23"/>
      <c r="AX44" s="23" t="s">
        <v>20</v>
      </c>
      <c r="AY44" s="23"/>
      <c r="AZ44" s="23"/>
      <c r="BA44" s="23" t="s">
        <v>20</v>
      </c>
      <c r="BB44" s="23"/>
      <c r="BC44" s="23"/>
    </row>
    <row r="45" spans="1:55" ht="12.75" customHeight="1">
      <c r="A45" s="16"/>
      <c r="B45" s="11" t="s">
        <v>58</v>
      </c>
      <c r="C45" s="11" t="s">
        <v>59</v>
      </c>
      <c r="D45" s="11" t="s">
        <v>60</v>
      </c>
      <c r="E45" s="11" t="s">
        <v>58</v>
      </c>
      <c r="F45" s="11" t="s">
        <v>59</v>
      </c>
      <c r="G45" s="11" t="s">
        <v>60</v>
      </c>
      <c r="H45" s="11" t="s">
        <v>58</v>
      </c>
      <c r="I45" s="11" t="s">
        <v>59</v>
      </c>
      <c r="J45" s="11" t="s">
        <v>60</v>
      </c>
      <c r="K45" s="11" t="s">
        <v>58</v>
      </c>
      <c r="L45" s="11" t="s">
        <v>59</v>
      </c>
      <c r="M45" s="11" t="s">
        <v>60</v>
      </c>
      <c r="N45" s="11" t="s">
        <v>58</v>
      </c>
      <c r="O45" s="11" t="s">
        <v>59</v>
      </c>
      <c r="P45" s="11" t="s">
        <v>60</v>
      </c>
      <c r="Q45" s="11" t="s">
        <v>58</v>
      </c>
      <c r="R45" s="11" t="s">
        <v>59</v>
      </c>
      <c r="S45" s="11" t="s">
        <v>60</v>
      </c>
      <c r="T45" s="11" t="s">
        <v>58</v>
      </c>
      <c r="U45" s="11" t="s">
        <v>59</v>
      </c>
      <c r="V45" s="11" t="s">
        <v>60</v>
      </c>
      <c r="W45" s="11" t="s">
        <v>58</v>
      </c>
      <c r="X45" s="11" t="s">
        <v>59</v>
      </c>
      <c r="Y45" s="11" t="s">
        <v>60</v>
      </c>
      <c r="Z45" s="11" t="s">
        <v>58</v>
      </c>
      <c r="AA45" s="11" t="s">
        <v>59</v>
      </c>
      <c r="AB45" s="11" t="s">
        <v>60</v>
      </c>
      <c r="AC45" s="11" t="s">
        <v>58</v>
      </c>
      <c r="AD45" s="11" t="s">
        <v>59</v>
      </c>
      <c r="AE45" s="11" t="s">
        <v>60</v>
      </c>
      <c r="AF45" s="11" t="s">
        <v>58</v>
      </c>
      <c r="AG45" s="11" t="s">
        <v>59</v>
      </c>
      <c r="AH45" s="11" t="s">
        <v>60</v>
      </c>
      <c r="AI45" s="11" t="s">
        <v>58</v>
      </c>
      <c r="AJ45" s="11" t="s">
        <v>59</v>
      </c>
      <c r="AK45" s="11" t="s">
        <v>60</v>
      </c>
      <c r="AL45" s="11" t="s">
        <v>58</v>
      </c>
      <c r="AM45" s="11" t="s">
        <v>59</v>
      </c>
      <c r="AN45" s="11" t="s">
        <v>60</v>
      </c>
      <c r="AO45" s="11" t="s">
        <v>58</v>
      </c>
      <c r="AP45" s="11" t="s">
        <v>59</v>
      </c>
      <c r="AQ45" s="11" t="s">
        <v>60</v>
      </c>
      <c r="AR45" s="11" t="s">
        <v>58</v>
      </c>
      <c r="AS45" s="11" t="s">
        <v>59</v>
      </c>
      <c r="AT45" s="11" t="s">
        <v>60</v>
      </c>
      <c r="AU45" s="11" t="s">
        <v>58</v>
      </c>
      <c r="AV45" s="11" t="s">
        <v>59</v>
      </c>
      <c r="AW45" s="11" t="s">
        <v>60</v>
      </c>
      <c r="AX45" s="11" t="s">
        <v>58</v>
      </c>
      <c r="AY45" s="11" t="s">
        <v>59</v>
      </c>
      <c r="AZ45" s="11" t="s">
        <v>60</v>
      </c>
      <c r="BA45" s="11" t="s">
        <v>58</v>
      </c>
      <c r="BB45" s="11" t="s">
        <v>59</v>
      </c>
      <c r="BC45" s="11" t="s">
        <v>60</v>
      </c>
    </row>
    <row r="46" spans="1:55" ht="12.75" customHeight="1">
      <c r="A46" s="12" t="s">
        <v>24</v>
      </c>
      <c r="B46" s="12">
        <v>77.16574836567774</v>
      </c>
      <c r="C46" s="12">
        <v>77.07</v>
      </c>
      <c r="D46" s="12">
        <v>77.26</v>
      </c>
      <c r="E46" s="12">
        <v>77.34818238891894</v>
      </c>
      <c r="F46" s="12">
        <v>77.26</v>
      </c>
      <c r="G46" s="12">
        <v>77.44</v>
      </c>
      <c r="H46" s="12">
        <v>77.4653225600039</v>
      </c>
      <c r="I46" s="12">
        <v>77.37</v>
      </c>
      <c r="J46" s="12">
        <v>77.56</v>
      </c>
      <c r="K46" s="12">
        <v>77.77077437949475</v>
      </c>
      <c r="L46" s="12">
        <v>77.68</v>
      </c>
      <c r="M46" s="12">
        <v>77.86</v>
      </c>
      <c r="N46" s="12">
        <v>77.89581820366021</v>
      </c>
      <c r="O46" s="12">
        <v>77.8</v>
      </c>
      <c r="P46" s="12">
        <v>77.99</v>
      </c>
      <c r="Q46" s="12">
        <v>78.0647045301215</v>
      </c>
      <c r="R46" s="12">
        <v>77.97</v>
      </c>
      <c r="S46" s="12">
        <v>78.16</v>
      </c>
      <c r="T46" s="12">
        <v>78.18610901420044</v>
      </c>
      <c r="U46" s="12">
        <v>78.1</v>
      </c>
      <c r="V46" s="12">
        <v>78.28</v>
      </c>
      <c r="W46" s="12">
        <v>78.3617084590253</v>
      </c>
      <c r="X46" s="12">
        <v>78.27</v>
      </c>
      <c r="Y46" s="12">
        <v>78.45</v>
      </c>
      <c r="Z46" s="12">
        <v>78.57749963325398</v>
      </c>
      <c r="AA46" s="12">
        <v>78.49</v>
      </c>
      <c r="AB46" s="12">
        <v>78.67</v>
      </c>
      <c r="AC46" s="12">
        <v>78.8106070869853</v>
      </c>
      <c r="AD46" s="12">
        <v>78.72</v>
      </c>
      <c r="AE46" s="12">
        <v>78.9</v>
      </c>
      <c r="AF46" s="12">
        <v>78.86268089335994</v>
      </c>
      <c r="AG46" s="12">
        <v>78.77</v>
      </c>
      <c r="AH46" s="12">
        <v>78.95</v>
      </c>
      <c r="AI46" s="12">
        <v>79.02720714063949</v>
      </c>
      <c r="AJ46" s="12">
        <v>78.94</v>
      </c>
      <c r="AK46" s="12">
        <v>79.12</v>
      </c>
      <c r="AL46" s="12">
        <v>79.23062045509047</v>
      </c>
      <c r="AM46" s="12">
        <v>79.14</v>
      </c>
      <c r="AN46" s="12">
        <v>79.32</v>
      </c>
      <c r="AO46" s="12">
        <v>79.57428372029334</v>
      </c>
      <c r="AP46" s="12">
        <v>79.48</v>
      </c>
      <c r="AQ46" s="12">
        <v>79.66</v>
      </c>
      <c r="AR46" s="12">
        <v>79.745873244147</v>
      </c>
      <c r="AS46" s="12">
        <v>79.66</v>
      </c>
      <c r="AT46" s="12">
        <v>79.84</v>
      </c>
      <c r="AU46" s="12">
        <v>79.91631589912808</v>
      </c>
      <c r="AV46" s="12">
        <v>79.83</v>
      </c>
      <c r="AW46" s="12">
        <v>80</v>
      </c>
      <c r="AX46" s="12">
        <v>80.14882214748442</v>
      </c>
      <c r="AY46" s="12">
        <v>80.06072481575701</v>
      </c>
      <c r="AZ46" s="12">
        <v>80.23691947921183</v>
      </c>
      <c r="BA46" s="12">
        <v>80.43269286567434</v>
      </c>
      <c r="BB46" s="12">
        <v>80.34511610382256</v>
      </c>
      <c r="BC46" s="12">
        <v>80.52026962752612</v>
      </c>
    </row>
    <row r="47" spans="1:55" ht="24" customHeight="1">
      <c r="A47" s="13" t="s">
        <v>25</v>
      </c>
      <c r="B47" s="13">
        <v>78.07279212429293</v>
      </c>
      <c r="C47" s="13">
        <v>77.6</v>
      </c>
      <c r="D47" s="13">
        <v>78.5</v>
      </c>
      <c r="E47" s="13">
        <v>77.99815074749249</v>
      </c>
      <c r="F47" s="13">
        <v>77.5</v>
      </c>
      <c r="G47" s="13">
        <v>78.5</v>
      </c>
      <c r="H47" s="13">
        <v>77.99162144959125</v>
      </c>
      <c r="I47" s="13">
        <v>77.5</v>
      </c>
      <c r="J47" s="13">
        <v>78.4</v>
      </c>
      <c r="K47" s="13">
        <v>78.71292263408115</v>
      </c>
      <c r="L47" s="13">
        <v>78.3</v>
      </c>
      <c r="M47" s="13">
        <v>79.2</v>
      </c>
      <c r="N47" s="13">
        <v>78.94213068466294</v>
      </c>
      <c r="O47" s="13">
        <v>78.5</v>
      </c>
      <c r="P47" s="13">
        <v>79.4</v>
      </c>
      <c r="Q47" s="13">
        <v>79.31008231171568</v>
      </c>
      <c r="R47" s="13">
        <v>78.9</v>
      </c>
      <c r="S47" s="13">
        <v>79.8</v>
      </c>
      <c r="T47" s="13">
        <v>79.29574865338665</v>
      </c>
      <c r="U47" s="13">
        <v>78.9</v>
      </c>
      <c r="V47" s="13">
        <v>79.7</v>
      </c>
      <c r="W47" s="13">
        <v>79.1445547834305</v>
      </c>
      <c r="X47" s="13">
        <v>78.7</v>
      </c>
      <c r="Y47" s="13">
        <v>79.6</v>
      </c>
      <c r="Z47" s="13">
        <v>79.34143377020753</v>
      </c>
      <c r="AA47" s="13">
        <v>78.9</v>
      </c>
      <c r="AB47" s="13">
        <v>79.8</v>
      </c>
      <c r="AC47" s="13">
        <v>79.62107337482276</v>
      </c>
      <c r="AD47" s="13">
        <v>79.2</v>
      </c>
      <c r="AE47" s="13">
        <v>80.1</v>
      </c>
      <c r="AF47" s="13">
        <v>79.98654371748286</v>
      </c>
      <c r="AG47" s="13">
        <v>79.5</v>
      </c>
      <c r="AH47" s="13">
        <v>80.4</v>
      </c>
      <c r="AI47" s="13">
        <v>79.90851984371741</v>
      </c>
      <c r="AJ47" s="13">
        <v>79.5</v>
      </c>
      <c r="AK47" s="13">
        <v>80.4</v>
      </c>
      <c r="AL47" s="13">
        <v>79.91963064994293</v>
      </c>
      <c r="AM47" s="13">
        <v>79.5</v>
      </c>
      <c r="AN47" s="13">
        <v>80.4</v>
      </c>
      <c r="AO47" s="13">
        <v>80.10221810585341</v>
      </c>
      <c r="AP47" s="13">
        <v>79.6</v>
      </c>
      <c r="AQ47" s="13">
        <v>80.6</v>
      </c>
      <c r="AR47" s="13">
        <v>80.20498248091859</v>
      </c>
      <c r="AS47" s="13">
        <v>79.8</v>
      </c>
      <c r="AT47" s="13">
        <v>80.7</v>
      </c>
      <c r="AU47" s="13">
        <v>80.35932754483565</v>
      </c>
      <c r="AV47" s="13">
        <v>79.9</v>
      </c>
      <c r="AW47" s="13">
        <v>80.8</v>
      </c>
      <c r="AX47" s="13">
        <v>80.61576823046867</v>
      </c>
      <c r="AY47" s="13">
        <v>80.19941919752337</v>
      </c>
      <c r="AZ47" s="13">
        <v>81.03211726341398</v>
      </c>
      <c r="BA47" s="13">
        <v>80.85637993055133</v>
      </c>
      <c r="BB47" s="13">
        <v>80.44395146972839</v>
      </c>
      <c r="BC47" s="13">
        <v>81.26880839137426</v>
      </c>
    </row>
    <row r="48" spans="1:55" ht="12.75" customHeight="1">
      <c r="A48" s="13" t="s">
        <v>26</v>
      </c>
      <c r="B48" s="13">
        <v>78.49493165028211</v>
      </c>
      <c r="C48" s="13">
        <v>78.1</v>
      </c>
      <c r="D48" s="13">
        <v>78.9</v>
      </c>
      <c r="E48" s="13">
        <v>78.6484164300512</v>
      </c>
      <c r="F48" s="13">
        <v>78.2</v>
      </c>
      <c r="G48" s="13">
        <v>79.1</v>
      </c>
      <c r="H48" s="13">
        <v>78.98761403361127</v>
      </c>
      <c r="I48" s="13">
        <v>78.6</v>
      </c>
      <c r="J48" s="13">
        <v>79.4</v>
      </c>
      <c r="K48" s="13">
        <v>79.8447902399505</v>
      </c>
      <c r="L48" s="13">
        <v>79.4</v>
      </c>
      <c r="M48" s="13">
        <v>80.3</v>
      </c>
      <c r="N48" s="13">
        <v>80.19200777403397</v>
      </c>
      <c r="O48" s="13">
        <v>79.8</v>
      </c>
      <c r="P48" s="13">
        <v>80.6</v>
      </c>
      <c r="Q48" s="13">
        <v>80.29898464217045</v>
      </c>
      <c r="R48" s="13">
        <v>79.9</v>
      </c>
      <c r="S48" s="13">
        <v>80.7</v>
      </c>
      <c r="T48" s="13">
        <v>79.98759476532025</v>
      </c>
      <c r="U48" s="13">
        <v>79.6</v>
      </c>
      <c r="V48" s="13">
        <v>80.4</v>
      </c>
      <c r="W48" s="13">
        <v>80.20649471341596</v>
      </c>
      <c r="X48" s="13">
        <v>79.8</v>
      </c>
      <c r="Y48" s="13">
        <v>80.6</v>
      </c>
      <c r="Z48" s="13">
        <v>80.38155510529803</v>
      </c>
      <c r="AA48" s="13">
        <v>79.9</v>
      </c>
      <c r="AB48" s="13">
        <v>80.8</v>
      </c>
      <c r="AC48" s="13">
        <v>80.74543302229047</v>
      </c>
      <c r="AD48" s="13">
        <v>80.3</v>
      </c>
      <c r="AE48" s="13">
        <v>81.2</v>
      </c>
      <c r="AF48" s="13">
        <v>80.78979844815434</v>
      </c>
      <c r="AG48" s="13">
        <v>80.4</v>
      </c>
      <c r="AH48" s="13">
        <v>81.2</v>
      </c>
      <c r="AI48" s="13">
        <v>80.83639198797736</v>
      </c>
      <c r="AJ48" s="13">
        <v>80.4</v>
      </c>
      <c r="AK48" s="13">
        <v>81.2</v>
      </c>
      <c r="AL48" s="13">
        <v>81.01714720675298</v>
      </c>
      <c r="AM48" s="13">
        <v>80.6</v>
      </c>
      <c r="AN48" s="13">
        <v>81.4</v>
      </c>
      <c r="AO48" s="13">
        <v>81.15264386340094</v>
      </c>
      <c r="AP48" s="13">
        <v>80.7</v>
      </c>
      <c r="AQ48" s="13">
        <v>81.6</v>
      </c>
      <c r="AR48" s="13">
        <v>81.2824421443482</v>
      </c>
      <c r="AS48" s="13">
        <v>80.9</v>
      </c>
      <c r="AT48" s="13">
        <v>81.7</v>
      </c>
      <c r="AU48" s="13">
        <v>81.12996946961998</v>
      </c>
      <c r="AV48" s="13">
        <v>80.7</v>
      </c>
      <c r="AW48" s="13">
        <v>81.5</v>
      </c>
      <c r="AX48" s="13">
        <v>81.40025851776335</v>
      </c>
      <c r="AY48" s="13">
        <v>80.9925814669932</v>
      </c>
      <c r="AZ48" s="13">
        <v>81.8079355685335</v>
      </c>
      <c r="BA48" s="13">
        <v>81.65216169759275</v>
      </c>
      <c r="BB48" s="13">
        <v>81.25658101882283</v>
      </c>
      <c r="BC48" s="13">
        <v>82.04774237636266</v>
      </c>
    </row>
    <row r="49" spans="1:55" ht="12.75" customHeight="1">
      <c r="A49" s="13" t="s">
        <v>27</v>
      </c>
      <c r="B49" s="13">
        <v>77.72099886836257</v>
      </c>
      <c r="C49" s="13">
        <v>77.1</v>
      </c>
      <c r="D49" s="13">
        <v>78.3</v>
      </c>
      <c r="E49" s="13">
        <v>77.79299789326137</v>
      </c>
      <c r="F49" s="13">
        <v>77.2</v>
      </c>
      <c r="G49" s="13">
        <v>78.4</v>
      </c>
      <c r="H49" s="13">
        <v>78.09923558574377</v>
      </c>
      <c r="I49" s="13">
        <v>77.5</v>
      </c>
      <c r="J49" s="13">
        <v>78.7</v>
      </c>
      <c r="K49" s="13">
        <v>78.4905768791354</v>
      </c>
      <c r="L49" s="13">
        <v>77.9</v>
      </c>
      <c r="M49" s="13">
        <v>79.1</v>
      </c>
      <c r="N49" s="13">
        <v>78.75663821330839</v>
      </c>
      <c r="O49" s="13">
        <v>78.2</v>
      </c>
      <c r="P49" s="13">
        <v>79.3</v>
      </c>
      <c r="Q49" s="13">
        <v>79.11300272157811</v>
      </c>
      <c r="R49" s="13">
        <v>78.5</v>
      </c>
      <c r="S49" s="13">
        <v>79.7</v>
      </c>
      <c r="T49" s="13">
        <v>78.66734026374326</v>
      </c>
      <c r="U49" s="13">
        <v>78.1</v>
      </c>
      <c r="V49" s="13">
        <v>79.3</v>
      </c>
      <c r="W49" s="13">
        <v>78.67620783544106</v>
      </c>
      <c r="X49" s="13">
        <v>78.1</v>
      </c>
      <c r="Y49" s="13">
        <v>79.3</v>
      </c>
      <c r="Z49" s="13">
        <v>78.94727059938616</v>
      </c>
      <c r="AA49" s="13">
        <v>78.3</v>
      </c>
      <c r="AB49" s="13">
        <v>79.5</v>
      </c>
      <c r="AC49" s="13">
        <v>79.81210139004989</v>
      </c>
      <c r="AD49" s="13">
        <v>79.3</v>
      </c>
      <c r="AE49" s="13">
        <v>80.4</v>
      </c>
      <c r="AF49" s="13">
        <v>79.91735777994245</v>
      </c>
      <c r="AG49" s="13">
        <v>79.4</v>
      </c>
      <c r="AH49" s="13">
        <v>80.5</v>
      </c>
      <c r="AI49" s="13">
        <v>79.41370708942416</v>
      </c>
      <c r="AJ49" s="13">
        <v>78.8</v>
      </c>
      <c r="AK49" s="13">
        <v>80</v>
      </c>
      <c r="AL49" s="13">
        <v>79.37922382648756</v>
      </c>
      <c r="AM49" s="13">
        <v>78.7</v>
      </c>
      <c r="AN49" s="13">
        <v>80</v>
      </c>
      <c r="AO49" s="13">
        <v>79.72265770315309</v>
      </c>
      <c r="AP49" s="13">
        <v>79.1</v>
      </c>
      <c r="AQ49" s="13">
        <v>80.4</v>
      </c>
      <c r="AR49" s="13">
        <v>80.46386690125519</v>
      </c>
      <c r="AS49" s="13">
        <v>79.9</v>
      </c>
      <c r="AT49" s="13">
        <v>81.1</v>
      </c>
      <c r="AU49" s="13">
        <v>80.64107448272448</v>
      </c>
      <c r="AV49" s="13">
        <v>80.1</v>
      </c>
      <c r="AW49" s="13">
        <v>81.2</v>
      </c>
      <c r="AX49" s="13">
        <v>80.6197974927241</v>
      </c>
      <c r="AY49" s="13">
        <v>80.0042739815563</v>
      </c>
      <c r="AZ49" s="13">
        <v>81.23532100389191</v>
      </c>
      <c r="BA49" s="13">
        <v>80.26943308534237</v>
      </c>
      <c r="BB49" s="13">
        <v>79.62486683046619</v>
      </c>
      <c r="BC49" s="13">
        <v>80.91399934021855</v>
      </c>
    </row>
    <row r="50" spans="1:55" ht="12.75" customHeight="1">
      <c r="A50" s="13" t="s">
        <v>28</v>
      </c>
      <c r="B50" s="13">
        <v>77.67241691808105</v>
      </c>
      <c r="C50" s="13">
        <v>77</v>
      </c>
      <c r="D50" s="13">
        <v>78.4</v>
      </c>
      <c r="E50" s="13">
        <v>77.95626632415204</v>
      </c>
      <c r="F50" s="13">
        <v>77.3</v>
      </c>
      <c r="G50" s="13">
        <v>78.6</v>
      </c>
      <c r="H50" s="13">
        <v>77.96346289335749</v>
      </c>
      <c r="I50" s="13">
        <v>77.3</v>
      </c>
      <c r="J50" s="13">
        <v>78.6</v>
      </c>
      <c r="K50" s="13">
        <v>78.37047229022502</v>
      </c>
      <c r="L50" s="13">
        <v>77.7</v>
      </c>
      <c r="M50" s="13">
        <v>79</v>
      </c>
      <c r="N50" s="13">
        <v>78.48766850243929</v>
      </c>
      <c r="O50" s="13">
        <v>77.8</v>
      </c>
      <c r="P50" s="13">
        <v>79.2</v>
      </c>
      <c r="Q50" s="13">
        <v>78.23805391423214</v>
      </c>
      <c r="R50" s="13">
        <v>77.5</v>
      </c>
      <c r="S50" s="13">
        <v>78.9</v>
      </c>
      <c r="T50" s="13">
        <v>78.79450822199034</v>
      </c>
      <c r="U50" s="13">
        <v>78.1</v>
      </c>
      <c r="V50" s="13">
        <v>79.5</v>
      </c>
      <c r="W50" s="13">
        <v>78.60698295093793</v>
      </c>
      <c r="X50" s="13">
        <v>77.9</v>
      </c>
      <c r="Y50" s="13">
        <v>79.3</v>
      </c>
      <c r="Z50" s="13">
        <v>79.17515803475621</v>
      </c>
      <c r="AA50" s="13">
        <v>78.5</v>
      </c>
      <c r="AB50" s="13">
        <v>79.9</v>
      </c>
      <c r="AC50" s="13">
        <v>79.0119198188649</v>
      </c>
      <c r="AD50" s="13">
        <v>78.3</v>
      </c>
      <c r="AE50" s="13">
        <v>79.7</v>
      </c>
      <c r="AF50" s="13">
        <v>79.62719895929203</v>
      </c>
      <c r="AG50" s="13">
        <v>78.9</v>
      </c>
      <c r="AH50" s="13">
        <v>80.3</v>
      </c>
      <c r="AI50" s="13">
        <v>80.00520871459412</v>
      </c>
      <c r="AJ50" s="13">
        <v>79.4</v>
      </c>
      <c r="AK50" s="13">
        <v>80.7</v>
      </c>
      <c r="AL50" s="13">
        <v>80.69582432939723</v>
      </c>
      <c r="AM50" s="13">
        <v>80.1</v>
      </c>
      <c r="AN50" s="13">
        <v>81.3</v>
      </c>
      <c r="AO50" s="13">
        <v>80.58477855273676</v>
      </c>
      <c r="AP50" s="13">
        <v>79.9</v>
      </c>
      <c r="AQ50" s="13">
        <v>81.2</v>
      </c>
      <c r="AR50" s="13">
        <v>80.06894413103439</v>
      </c>
      <c r="AS50" s="13">
        <v>79.4</v>
      </c>
      <c r="AT50" s="13">
        <v>80.8</v>
      </c>
      <c r="AU50" s="13">
        <v>79.88837374991984</v>
      </c>
      <c r="AV50" s="13">
        <v>79.1</v>
      </c>
      <c r="AW50" s="13">
        <v>80.6</v>
      </c>
      <c r="AX50" s="13">
        <v>80.41062565706147</v>
      </c>
      <c r="AY50" s="13">
        <v>79.72070722924357</v>
      </c>
      <c r="AZ50" s="13">
        <v>81.10054408487937</v>
      </c>
      <c r="BA50" s="13">
        <v>80.90906644048917</v>
      </c>
      <c r="BB50" s="13">
        <v>80.26626375566883</v>
      </c>
      <c r="BC50" s="13">
        <v>81.55186912530951</v>
      </c>
    </row>
    <row r="51" spans="1:55" ht="24" customHeight="1">
      <c r="A51" s="13" t="s">
        <v>29</v>
      </c>
      <c r="B51" s="13">
        <v>77.69185382325547</v>
      </c>
      <c r="C51" s="13">
        <v>76.7</v>
      </c>
      <c r="D51" s="13">
        <v>78.6</v>
      </c>
      <c r="E51" s="13">
        <v>77.49473577825466</v>
      </c>
      <c r="F51" s="13">
        <v>76.5</v>
      </c>
      <c r="G51" s="13">
        <v>78.4</v>
      </c>
      <c r="H51" s="13">
        <v>77.40279887219333</v>
      </c>
      <c r="I51" s="13">
        <v>76.4</v>
      </c>
      <c r="J51" s="13">
        <v>78.4</v>
      </c>
      <c r="K51" s="13">
        <v>77.41867843136366</v>
      </c>
      <c r="L51" s="13">
        <v>76.4</v>
      </c>
      <c r="M51" s="13">
        <v>78.4</v>
      </c>
      <c r="N51" s="13">
        <v>77.73369320818729</v>
      </c>
      <c r="O51" s="13">
        <v>76.8</v>
      </c>
      <c r="P51" s="13">
        <v>78.7</v>
      </c>
      <c r="Q51" s="13">
        <v>78.10814156518674</v>
      </c>
      <c r="R51" s="13">
        <v>77.2</v>
      </c>
      <c r="S51" s="13">
        <v>79</v>
      </c>
      <c r="T51" s="13">
        <v>78.99176533768184</v>
      </c>
      <c r="U51" s="13">
        <v>78.1</v>
      </c>
      <c r="V51" s="13">
        <v>79.8</v>
      </c>
      <c r="W51" s="13">
        <v>78.45938212636783</v>
      </c>
      <c r="X51" s="13">
        <v>77.6</v>
      </c>
      <c r="Y51" s="13">
        <v>79.4</v>
      </c>
      <c r="Z51" s="13">
        <v>78.33687014158478</v>
      </c>
      <c r="AA51" s="13">
        <v>77.4</v>
      </c>
      <c r="AB51" s="13">
        <v>79.3</v>
      </c>
      <c r="AC51" s="13">
        <v>78.14070433679699</v>
      </c>
      <c r="AD51" s="13">
        <v>77.2</v>
      </c>
      <c r="AE51" s="13">
        <v>79.1</v>
      </c>
      <c r="AF51" s="13">
        <v>78.61695689136496</v>
      </c>
      <c r="AG51" s="13">
        <v>77.6</v>
      </c>
      <c r="AH51" s="13">
        <v>79.6</v>
      </c>
      <c r="AI51" s="13">
        <v>79.20759214683034</v>
      </c>
      <c r="AJ51" s="13">
        <v>78.3</v>
      </c>
      <c r="AK51" s="13">
        <v>80.2</v>
      </c>
      <c r="AL51" s="13">
        <v>78.6795993315258</v>
      </c>
      <c r="AM51" s="13">
        <v>77.7</v>
      </c>
      <c r="AN51" s="13">
        <v>79.7</v>
      </c>
      <c r="AO51" s="13">
        <v>78.76473183937176</v>
      </c>
      <c r="AP51" s="13">
        <v>77.8</v>
      </c>
      <c r="AQ51" s="13">
        <v>79.7</v>
      </c>
      <c r="AR51" s="13">
        <v>79.44115635186674</v>
      </c>
      <c r="AS51" s="13">
        <v>78.5</v>
      </c>
      <c r="AT51" s="13">
        <v>80.4</v>
      </c>
      <c r="AU51" s="13">
        <v>80.42430470586946</v>
      </c>
      <c r="AV51" s="13">
        <v>79.6</v>
      </c>
      <c r="AW51" s="13">
        <v>81.3</v>
      </c>
      <c r="AX51" s="13">
        <v>80.93781525436735</v>
      </c>
      <c r="AY51" s="13">
        <v>80.08157426718499</v>
      </c>
      <c r="AZ51" s="13">
        <v>81.79405624154971</v>
      </c>
      <c r="BA51" s="13">
        <v>80.61274282345629</v>
      </c>
      <c r="BB51" s="13">
        <v>79.76130623731946</v>
      </c>
      <c r="BC51" s="13">
        <v>81.46417940959311</v>
      </c>
    </row>
    <row r="52" spans="1:55" ht="12.75" customHeight="1">
      <c r="A52" s="13" t="s">
        <v>30</v>
      </c>
      <c r="B52" s="13">
        <v>77.1501461090797</v>
      </c>
      <c r="C52" s="13">
        <v>76.6</v>
      </c>
      <c r="D52" s="13">
        <v>77.7</v>
      </c>
      <c r="E52" s="13">
        <v>77.45383431137385</v>
      </c>
      <c r="F52" s="13">
        <v>76.9</v>
      </c>
      <c r="G52" s="13">
        <v>78</v>
      </c>
      <c r="H52" s="13">
        <v>78.14151807480486</v>
      </c>
      <c r="I52" s="13">
        <v>77.6</v>
      </c>
      <c r="J52" s="13">
        <v>78.7</v>
      </c>
      <c r="K52" s="13">
        <v>78.74108073183554</v>
      </c>
      <c r="L52" s="13">
        <v>78.2</v>
      </c>
      <c r="M52" s="13">
        <v>79.3</v>
      </c>
      <c r="N52" s="13">
        <v>79.11149581856586</v>
      </c>
      <c r="O52" s="13">
        <v>78.6</v>
      </c>
      <c r="P52" s="13">
        <v>79.6</v>
      </c>
      <c r="Q52" s="13">
        <v>79.07551512638047</v>
      </c>
      <c r="R52" s="13">
        <v>78.6</v>
      </c>
      <c r="S52" s="13">
        <v>79.6</v>
      </c>
      <c r="T52" s="13">
        <v>79.09838698643439</v>
      </c>
      <c r="U52" s="13">
        <v>78.6</v>
      </c>
      <c r="V52" s="13">
        <v>79.6</v>
      </c>
      <c r="W52" s="13">
        <v>79.20552819857608</v>
      </c>
      <c r="X52" s="13">
        <v>78.7</v>
      </c>
      <c r="Y52" s="13">
        <v>79.7</v>
      </c>
      <c r="Z52" s="13">
        <v>79.62370593460325</v>
      </c>
      <c r="AA52" s="13">
        <v>79.1</v>
      </c>
      <c r="AB52" s="13">
        <v>80.2</v>
      </c>
      <c r="AC52" s="13">
        <v>79.89122615028896</v>
      </c>
      <c r="AD52" s="13">
        <v>79.4</v>
      </c>
      <c r="AE52" s="13">
        <v>80.4</v>
      </c>
      <c r="AF52" s="13">
        <v>79.72322197231792</v>
      </c>
      <c r="AG52" s="13">
        <v>79.2</v>
      </c>
      <c r="AH52" s="13">
        <v>80.3</v>
      </c>
      <c r="AI52" s="13">
        <v>79.58642311013372</v>
      </c>
      <c r="AJ52" s="13">
        <v>79.1</v>
      </c>
      <c r="AK52" s="13">
        <v>80.1</v>
      </c>
      <c r="AL52" s="13">
        <v>79.84585142175281</v>
      </c>
      <c r="AM52" s="13">
        <v>79.3</v>
      </c>
      <c r="AN52" s="13">
        <v>80.4</v>
      </c>
      <c r="AO52" s="13">
        <v>80.35199899151269</v>
      </c>
      <c r="AP52" s="13">
        <v>79.9</v>
      </c>
      <c r="AQ52" s="13">
        <v>80.8</v>
      </c>
      <c r="AR52" s="13">
        <v>80.27051773074115</v>
      </c>
      <c r="AS52" s="13">
        <v>79.8</v>
      </c>
      <c r="AT52" s="13">
        <v>80.8</v>
      </c>
      <c r="AU52" s="13">
        <v>80.54782599755654</v>
      </c>
      <c r="AV52" s="13">
        <v>80</v>
      </c>
      <c r="AW52" s="13">
        <v>81.1</v>
      </c>
      <c r="AX52" s="13">
        <v>80.64826362710835</v>
      </c>
      <c r="AY52" s="13">
        <v>80.11932657302857</v>
      </c>
      <c r="AZ52" s="13">
        <v>81.17720068118813</v>
      </c>
      <c r="BA52" s="13">
        <v>81.50463510461907</v>
      </c>
      <c r="BB52" s="13">
        <v>80.9916761365669</v>
      </c>
      <c r="BC52" s="13">
        <v>82.01759407267124</v>
      </c>
    </row>
    <row r="53" spans="1:55" ht="12.75" customHeight="1">
      <c r="A53" s="13" t="s">
        <v>31</v>
      </c>
      <c r="B53" s="13">
        <v>76.80627805499108</v>
      </c>
      <c r="C53" s="13">
        <v>76.2</v>
      </c>
      <c r="D53" s="13">
        <v>77.4</v>
      </c>
      <c r="E53" s="13">
        <v>77.17177375156501</v>
      </c>
      <c r="F53" s="13">
        <v>76.6</v>
      </c>
      <c r="G53" s="13">
        <v>77.7</v>
      </c>
      <c r="H53" s="13">
        <v>77.56353579736837</v>
      </c>
      <c r="I53" s="13">
        <v>77</v>
      </c>
      <c r="J53" s="13">
        <v>78.1</v>
      </c>
      <c r="K53" s="13">
        <v>77.77018853478053</v>
      </c>
      <c r="L53" s="13">
        <v>77.2</v>
      </c>
      <c r="M53" s="13">
        <v>78.3</v>
      </c>
      <c r="N53" s="13">
        <v>77.44554091479203</v>
      </c>
      <c r="O53" s="13">
        <v>76.9</v>
      </c>
      <c r="P53" s="13">
        <v>78</v>
      </c>
      <c r="Q53" s="13">
        <v>77.20757659245135</v>
      </c>
      <c r="R53" s="13">
        <v>76.6</v>
      </c>
      <c r="S53" s="13">
        <v>77.8</v>
      </c>
      <c r="T53" s="13">
        <v>77.7228702917454</v>
      </c>
      <c r="U53" s="13">
        <v>77.2</v>
      </c>
      <c r="V53" s="13">
        <v>78.3</v>
      </c>
      <c r="W53" s="13">
        <v>77.90058033160076</v>
      </c>
      <c r="X53" s="13">
        <v>77.4</v>
      </c>
      <c r="Y53" s="13">
        <v>78.4</v>
      </c>
      <c r="Z53" s="13">
        <v>77.97733764971248</v>
      </c>
      <c r="AA53" s="13">
        <v>77.4</v>
      </c>
      <c r="AB53" s="13">
        <v>78.5</v>
      </c>
      <c r="AC53" s="13">
        <v>77.94214045386718</v>
      </c>
      <c r="AD53" s="13">
        <v>77.4</v>
      </c>
      <c r="AE53" s="13">
        <v>78.5</v>
      </c>
      <c r="AF53" s="13">
        <v>77.76943326427448</v>
      </c>
      <c r="AG53" s="13">
        <v>77.2</v>
      </c>
      <c r="AH53" s="13">
        <v>78.4</v>
      </c>
      <c r="AI53" s="13">
        <v>78.42191407066909</v>
      </c>
      <c r="AJ53" s="13">
        <v>77.9</v>
      </c>
      <c r="AK53" s="13">
        <v>79</v>
      </c>
      <c r="AL53" s="13">
        <v>78.39713081955581</v>
      </c>
      <c r="AM53" s="13">
        <v>77.8</v>
      </c>
      <c r="AN53" s="13">
        <v>79</v>
      </c>
      <c r="AO53" s="13">
        <v>79.20516357094206</v>
      </c>
      <c r="AP53" s="13">
        <v>78.7</v>
      </c>
      <c r="AQ53" s="13">
        <v>79.8</v>
      </c>
      <c r="AR53" s="13">
        <v>79.39956947868353</v>
      </c>
      <c r="AS53" s="13">
        <v>78.8</v>
      </c>
      <c r="AT53" s="13">
        <v>80</v>
      </c>
      <c r="AU53" s="13">
        <v>79.71613528004075</v>
      </c>
      <c r="AV53" s="13">
        <v>79.2</v>
      </c>
      <c r="AW53" s="13">
        <v>80.3</v>
      </c>
      <c r="AX53" s="13">
        <v>79.38776632208852</v>
      </c>
      <c r="AY53" s="13">
        <v>78.80663096670548</v>
      </c>
      <c r="AZ53" s="13">
        <v>79.96890167747156</v>
      </c>
      <c r="BA53" s="13">
        <v>79.22045736503411</v>
      </c>
      <c r="BB53" s="13">
        <v>78.64434426824297</v>
      </c>
      <c r="BC53" s="13">
        <v>79.79657046182524</v>
      </c>
    </row>
    <row r="54" spans="1:55" ht="12.75" customHeight="1">
      <c r="A54" s="13" t="s">
        <v>32</v>
      </c>
      <c r="B54" s="13">
        <v>76.74984292981131</v>
      </c>
      <c r="C54" s="13">
        <v>76.2</v>
      </c>
      <c r="D54" s="13">
        <v>77.3</v>
      </c>
      <c r="E54" s="13">
        <v>76.96470944983972</v>
      </c>
      <c r="F54" s="13">
        <v>76.4</v>
      </c>
      <c r="G54" s="13">
        <v>77.5</v>
      </c>
      <c r="H54" s="13">
        <v>77.26857035456622</v>
      </c>
      <c r="I54" s="13">
        <v>76.7</v>
      </c>
      <c r="J54" s="13">
        <v>77.8</v>
      </c>
      <c r="K54" s="13">
        <v>77.5051583102268</v>
      </c>
      <c r="L54" s="13">
        <v>77</v>
      </c>
      <c r="M54" s="13">
        <v>78.1</v>
      </c>
      <c r="N54" s="13">
        <v>77.38849005776373</v>
      </c>
      <c r="O54" s="13">
        <v>76.8</v>
      </c>
      <c r="P54" s="13">
        <v>77.9</v>
      </c>
      <c r="Q54" s="13">
        <v>77.32027911677208</v>
      </c>
      <c r="R54" s="13">
        <v>76.8</v>
      </c>
      <c r="S54" s="13">
        <v>77.9</v>
      </c>
      <c r="T54" s="13">
        <v>76.80302712963804</v>
      </c>
      <c r="U54" s="13">
        <v>76.2</v>
      </c>
      <c r="V54" s="13">
        <v>77.4</v>
      </c>
      <c r="W54" s="13">
        <v>76.87901172170494</v>
      </c>
      <c r="X54" s="13">
        <v>76.3</v>
      </c>
      <c r="Y54" s="13">
        <v>77.5</v>
      </c>
      <c r="Z54" s="13">
        <v>76.66625307811901</v>
      </c>
      <c r="AA54" s="13">
        <v>76.1</v>
      </c>
      <c r="AB54" s="13">
        <v>77.3</v>
      </c>
      <c r="AC54" s="13">
        <v>77.5252747614991</v>
      </c>
      <c r="AD54" s="13">
        <v>76.9</v>
      </c>
      <c r="AE54" s="13">
        <v>78.1</v>
      </c>
      <c r="AF54" s="13">
        <v>77.95501037897377</v>
      </c>
      <c r="AG54" s="13">
        <v>77.4</v>
      </c>
      <c r="AH54" s="13">
        <v>78.5</v>
      </c>
      <c r="AI54" s="13">
        <v>78.43303965807732</v>
      </c>
      <c r="AJ54" s="13">
        <v>77.9</v>
      </c>
      <c r="AK54" s="13">
        <v>79</v>
      </c>
      <c r="AL54" s="13">
        <v>77.96825590859936</v>
      </c>
      <c r="AM54" s="13">
        <v>77.4</v>
      </c>
      <c r="AN54" s="13">
        <v>78.5</v>
      </c>
      <c r="AO54" s="13">
        <v>78.17388322902325</v>
      </c>
      <c r="AP54" s="13">
        <v>77.6</v>
      </c>
      <c r="AQ54" s="13">
        <v>78.8</v>
      </c>
      <c r="AR54" s="13">
        <v>77.90671027318474</v>
      </c>
      <c r="AS54" s="13">
        <v>77.3</v>
      </c>
      <c r="AT54" s="13">
        <v>78.5</v>
      </c>
      <c r="AU54" s="13">
        <v>78.46419657435658</v>
      </c>
      <c r="AV54" s="13">
        <v>77.8</v>
      </c>
      <c r="AW54" s="13">
        <v>79.1</v>
      </c>
      <c r="AX54" s="13">
        <v>78.7637107107854</v>
      </c>
      <c r="AY54" s="13">
        <v>78.14752925426063</v>
      </c>
      <c r="AZ54" s="13">
        <v>79.37989216731017</v>
      </c>
      <c r="BA54" s="13">
        <v>79.54590176184614</v>
      </c>
      <c r="BB54" s="13">
        <v>78.95743680757484</v>
      </c>
      <c r="BC54" s="13">
        <v>80.13436671611744</v>
      </c>
    </row>
    <row r="55" spans="1:55" ht="24" customHeight="1">
      <c r="A55" s="13" t="s">
        <v>33</v>
      </c>
      <c r="B55" s="13">
        <v>78.84283755863662</v>
      </c>
      <c r="C55" s="13">
        <v>78.3</v>
      </c>
      <c r="D55" s="13">
        <v>79.4</v>
      </c>
      <c r="E55" s="13">
        <v>78.68588911175995</v>
      </c>
      <c r="F55" s="13">
        <v>78.1</v>
      </c>
      <c r="G55" s="13">
        <v>79.3</v>
      </c>
      <c r="H55" s="13">
        <v>78.78390439859955</v>
      </c>
      <c r="I55" s="13">
        <v>78.2</v>
      </c>
      <c r="J55" s="13">
        <v>79.4</v>
      </c>
      <c r="K55" s="13">
        <v>78.97931601320047</v>
      </c>
      <c r="L55" s="13">
        <v>78.3</v>
      </c>
      <c r="M55" s="13">
        <v>79.6</v>
      </c>
      <c r="N55" s="13">
        <v>79.11986098958963</v>
      </c>
      <c r="O55" s="13">
        <v>78.5</v>
      </c>
      <c r="P55" s="13">
        <v>79.8</v>
      </c>
      <c r="Q55" s="13">
        <v>79.48510958051193</v>
      </c>
      <c r="R55" s="13">
        <v>78.8</v>
      </c>
      <c r="S55" s="13">
        <v>80.1</v>
      </c>
      <c r="T55" s="13">
        <v>79.5015624163066</v>
      </c>
      <c r="U55" s="13">
        <v>78.9</v>
      </c>
      <c r="V55" s="13">
        <v>80.1</v>
      </c>
      <c r="W55" s="13">
        <v>80.07398639585037</v>
      </c>
      <c r="X55" s="13">
        <v>79.4</v>
      </c>
      <c r="Y55" s="13">
        <v>80.7</v>
      </c>
      <c r="Z55" s="13">
        <v>80.30631438866622</v>
      </c>
      <c r="AA55" s="13">
        <v>79.7</v>
      </c>
      <c r="AB55" s="13">
        <v>80.9</v>
      </c>
      <c r="AC55" s="13">
        <v>80.5256250318353</v>
      </c>
      <c r="AD55" s="13">
        <v>79.9</v>
      </c>
      <c r="AE55" s="13">
        <v>81.1</v>
      </c>
      <c r="AF55" s="13">
        <v>80.47378107132741</v>
      </c>
      <c r="AG55" s="13">
        <v>79.9</v>
      </c>
      <c r="AH55" s="13">
        <v>81.1</v>
      </c>
      <c r="AI55" s="13">
        <v>80.41909346156514</v>
      </c>
      <c r="AJ55" s="13">
        <v>79.8</v>
      </c>
      <c r="AK55" s="13">
        <v>81.1</v>
      </c>
      <c r="AL55" s="13">
        <v>81.16314269743161</v>
      </c>
      <c r="AM55" s="13">
        <v>80.5</v>
      </c>
      <c r="AN55" s="13">
        <v>81.8</v>
      </c>
      <c r="AO55" s="13">
        <v>81.66562958923815</v>
      </c>
      <c r="AP55" s="13">
        <v>81</v>
      </c>
      <c r="AQ55" s="13">
        <v>82.3</v>
      </c>
      <c r="AR55" s="13">
        <v>82.47505768143486</v>
      </c>
      <c r="AS55" s="13">
        <v>81.9</v>
      </c>
      <c r="AT55" s="13">
        <v>83.1</v>
      </c>
      <c r="AU55" s="13">
        <v>82.53652067400127</v>
      </c>
      <c r="AV55" s="13">
        <v>82</v>
      </c>
      <c r="AW55" s="13">
        <v>83.1</v>
      </c>
      <c r="AX55" s="13">
        <v>83.06745601099264</v>
      </c>
      <c r="AY55" s="13">
        <v>82.48600192526077</v>
      </c>
      <c r="AZ55" s="13">
        <v>83.64891009672452</v>
      </c>
      <c r="BA55" s="13">
        <v>82.70265287467919</v>
      </c>
      <c r="BB55" s="13">
        <v>82.04971381630143</v>
      </c>
      <c r="BC55" s="13">
        <v>83.35559193305694</v>
      </c>
    </row>
    <row r="56" spans="1:55" ht="12.75" customHeight="1">
      <c r="A56" s="13" t="s">
        <v>34</v>
      </c>
      <c r="B56" s="13">
        <v>78.87389589797304</v>
      </c>
      <c r="C56" s="13">
        <v>78.2</v>
      </c>
      <c r="D56" s="13">
        <v>79.5</v>
      </c>
      <c r="E56" s="13">
        <v>78.78403873023312</v>
      </c>
      <c r="F56" s="13">
        <v>78.1</v>
      </c>
      <c r="G56" s="13">
        <v>79.4</v>
      </c>
      <c r="H56" s="13">
        <v>78.64292502974735</v>
      </c>
      <c r="I56" s="13">
        <v>78</v>
      </c>
      <c r="J56" s="13">
        <v>79.3</v>
      </c>
      <c r="K56" s="13">
        <v>78.6260797585317</v>
      </c>
      <c r="L56" s="13">
        <v>78</v>
      </c>
      <c r="M56" s="13">
        <v>79.3</v>
      </c>
      <c r="N56" s="13">
        <v>78.71245965822003</v>
      </c>
      <c r="O56" s="13">
        <v>78.1</v>
      </c>
      <c r="P56" s="13">
        <v>79.4</v>
      </c>
      <c r="Q56" s="13">
        <v>78.98850611505817</v>
      </c>
      <c r="R56" s="13">
        <v>78.4</v>
      </c>
      <c r="S56" s="13">
        <v>79.6</v>
      </c>
      <c r="T56" s="13">
        <v>79.44903164103994</v>
      </c>
      <c r="U56" s="13">
        <v>78.8</v>
      </c>
      <c r="V56" s="13">
        <v>80.1</v>
      </c>
      <c r="W56" s="13">
        <v>79.44625682496216</v>
      </c>
      <c r="X56" s="13">
        <v>78.8</v>
      </c>
      <c r="Y56" s="13">
        <v>80.1</v>
      </c>
      <c r="Z56" s="13">
        <v>79.79657843086339</v>
      </c>
      <c r="AA56" s="13">
        <v>79.2</v>
      </c>
      <c r="AB56" s="13">
        <v>80.4</v>
      </c>
      <c r="AC56" s="13">
        <v>79.93293091060434</v>
      </c>
      <c r="AD56" s="13">
        <v>79.3</v>
      </c>
      <c r="AE56" s="13">
        <v>80.5</v>
      </c>
      <c r="AF56" s="13">
        <v>80.12663227037713</v>
      </c>
      <c r="AG56" s="13">
        <v>79.5</v>
      </c>
      <c r="AH56" s="13">
        <v>80.7</v>
      </c>
      <c r="AI56" s="13">
        <v>80.10644826012293</v>
      </c>
      <c r="AJ56" s="13">
        <v>79.5</v>
      </c>
      <c r="AK56" s="13">
        <v>80.7</v>
      </c>
      <c r="AL56" s="13">
        <v>80.1163551339386</v>
      </c>
      <c r="AM56" s="13">
        <v>79.5</v>
      </c>
      <c r="AN56" s="13">
        <v>80.8</v>
      </c>
      <c r="AO56" s="13">
        <v>80.74845821407779</v>
      </c>
      <c r="AP56" s="13">
        <v>80.1</v>
      </c>
      <c r="AQ56" s="13">
        <v>81.4</v>
      </c>
      <c r="AR56" s="13">
        <v>81.04178455202414</v>
      </c>
      <c r="AS56" s="13">
        <v>80.4</v>
      </c>
      <c r="AT56" s="13">
        <v>81.7</v>
      </c>
      <c r="AU56" s="13">
        <v>81.30800767245552</v>
      </c>
      <c r="AV56" s="13">
        <v>80.7</v>
      </c>
      <c r="AW56" s="13">
        <v>81.9</v>
      </c>
      <c r="AX56" s="13">
        <v>81.22034032330151</v>
      </c>
      <c r="AY56" s="13">
        <v>80.59851545710595</v>
      </c>
      <c r="AZ56" s="13">
        <v>81.84216518949708</v>
      </c>
      <c r="BA56" s="13">
        <v>81.15654978747305</v>
      </c>
      <c r="BB56" s="13">
        <v>80.5295137906561</v>
      </c>
      <c r="BC56" s="13">
        <v>81.78358578429001</v>
      </c>
    </row>
    <row r="57" spans="1:55" ht="12.75" customHeight="1">
      <c r="A57" s="13" t="s">
        <v>35</v>
      </c>
      <c r="B57" s="13">
        <v>79.29237429927768</v>
      </c>
      <c r="C57" s="13">
        <v>78.6</v>
      </c>
      <c r="D57" s="13">
        <v>80</v>
      </c>
      <c r="E57" s="13">
        <v>79.56345599886347</v>
      </c>
      <c r="F57" s="13">
        <v>78.9</v>
      </c>
      <c r="G57" s="13">
        <v>80.2</v>
      </c>
      <c r="H57" s="13">
        <v>79.47014810385838</v>
      </c>
      <c r="I57" s="13">
        <v>78.8</v>
      </c>
      <c r="J57" s="13">
        <v>80.1</v>
      </c>
      <c r="K57" s="13">
        <v>79.55100793524225</v>
      </c>
      <c r="L57" s="13">
        <v>78.9</v>
      </c>
      <c r="M57" s="13">
        <v>80.2</v>
      </c>
      <c r="N57" s="13">
        <v>79.72243508633228</v>
      </c>
      <c r="O57" s="13">
        <v>79.1</v>
      </c>
      <c r="P57" s="13">
        <v>80.4</v>
      </c>
      <c r="Q57" s="13">
        <v>80.24561554303794</v>
      </c>
      <c r="R57" s="13">
        <v>79.6</v>
      </c>
      <c r="S57" s="13">
        <v>80.9</v>
      </c>
      <c r="T57" s="13">
        <v>80.72893252641227</v>
      </c>
      <c r="U57" s="13">
        <v>80.1</v>
      </c>
      <c r="V57" s="13">
        <v>81.3</v>
      </c>
      <c r="W57" s="13">
        <v>80.7430294301645</v>
      </c>
      <c r="X57" s="13">
        <v>80.1</v>
      </c>
      <c r="Y57" s="13">
        <v>81.4</v>
      </c>
      <c r="Z57" s="13">
        <v>81.14438275032478</v>
      </c>
      <c r="AA57" s="13">
        <v>80.5</v>
      </c>
      <c r="AB57" s="13">
        <v>81.8</v>
      </c>
      <c r="AC57" s="13">
        <v>81.30870328608631</v>
      </c>
      <c r="AD57" s="13">
        <v>80.6</v>
      </c>
      <c r="AE57" s="13">
        <v>82</v>
      </c>
      <c r="AF57" s="13">
        <v>81.07666243935512</v>
      </c>
      <c r="AG57" s="13">
        <v>80.4</v>
      </c>
      <c r="AH57" s="13">
        <v>81.7</v>
      </c>
      <c r="AI57" s="13">
        <v>80.55193338192814</v>
      </c>
      <c r="AJ57" s="13">
        <v>79.9</v>
      </c>
      <c r="AK57" s="13">
        <v>81.2</v>
      </c>
      <c r="AL57" s="13">
        <v>81.04576785487619</v>
      </c>
      <c r="AM57" s="13">
        <v>80.4</v>
      </c>
      <c r="AN57" s="13">
        <v>81.7</v>
      </c>
      <c r="AO57" s="13">
        <v>81.88965589373146</v>
      </c>
      <c r="AP57" s="13">
        <v>81.2</v>
      </c>
      <c r="AQ57" s="13">
        <v>82.5</v>
      </c>
      <c r="AR57" s="13">
        <v>82.47818012917493</v>
      </c>
      <c r="AS57" s="13">
        <v>81.8</v>
      </c>
      <c r="AT57" s="13">
        <v>83.1</v>
      </c>
      <c r="AU57" s="13">
        <v>81.95878397258102</v>
      </c>
      <c r="AV57" s="13">
        <v>81.3</v>
      </c>
      <c r="AW57" s="13">
        <v>82.6</v>
      </c>
      <c r="AX57" s="13">
        <v>81.99182204657322</v>
      </c>
      <c r="AY57" s="13">
        <v>81.2884008331594</v>
      </c>
      <c r="AZ57" s="13">
        <v>82.69524325998704</v>
      </c>
      <c r="BA57" s="13">
        <v>82.25848323330018</v>
      </c>
      <c r="BB57" s="13">
        <v>81.59446665652384</v>
      </c>
      <c r="BC57" s="13">
        <v>82.92249981007653</v>
      </c>
    </row>
    <row r="58" spans="1:55" ht="12.75" customHeight="1">
      <c r="A58" s="13" t="s">
        <v>36</v>
      </c>
      <c r="B58" s="13">
        <v>77.90799518873044</v>
      </c>
      <c r="C58" s="13">
        <v>77.6</v>
      </c>
      <c r="D58" s="13">
        <v>78.2</v>
      </c>
      <c r="E58" s="13">
        <v>78.05665621699815</v>
      </c>
      <c r="F58" s="13">
        <v>77.7</v>
      </c>
      <c r="G58" s="13">
        <v>78.4</v>
      </c>
      <c r="H58" s="13">
        <v>78.39919481749698</v>
      </c>
      <c r="I58" s="13">
        <v>78.1</v>
      </c>
      <c r="J58" s="13">
        <v>78.7</v>
      </c>
      <c r="K58" s="13">
        <v>78.4810203611476</v>
      </c>
      <c r="L58" s="13">
        <v>78.2</v>
      </c>
      <c r="M58" s="13">
        <v>78.8</v>
      </c>
      <c r="N58" s="13">
        <v>78.72953426804368</v>
      </c>
      <c r="O58" s="13">
        <v>78.4</v>
      </c>
      <c r="P58" s="13">
        <v>79</v>
      </c>
      <c r="Q58" s="13">
        <v>78.70713252307135</v>
      </c>
      <c r="R58" s="13">
        <v>78.4</v>
      </c>
      <c r="S58" s="13">
        <v>79</v>
      </c>
      <c r="T58" s="13">
        <v>78.92473984122772</v>
      </c>
      <c r="U58" s="13">
        <v>78.6</v>
      </c>
      <c r="V58" s="13">
        <v>79.2</v>
      </c>
      <c r="W58" s="13">
        <v>78.9759431200548</v>
      </c>
      <c r="X58" s="13">
        <v>78.7</v>
      </c>
      <c r="Y58" s="13">
        <v>79.3</v>
      </c>
      <c r="Z58" s="13">
        <v>79.30304504181787</v>
      </c>
      <c r="AA58" s="13">
        <v>79</v>
      </c>
      <c r="AB58" s="13">
        <v>79.6</v>
      </c>
      <c r="AC58" s="13">
        <v>79.69082074656778</v>
      </c>
      <c r="AD58" s="13">
        <v>79.4</v>
      </c>
      <c r="AE58" s="13">
        <v>80</v>
      </c>
      <c r="AF58" s="13">
        <v>80.12952849503803</v>
      </c>
      <c r="AG58" s="13">
        <v>79.8</v>
      </c>
      <c r="AH58" s="13">
        <v>80.4</v>
      </c>
      <c r="AI58" s="13">
        <v>80.41733586550663</v>
      </c>
      <c r="AJ58" s="13">
        <v>80.1</v>
      </c>
      <c r="AK58" s="13">
        <v>80.7</v>
      </c>
      <c r="AL58" s="13">
        <v>80.59817331660041</v>
      </c>
      <c r="AM58" s="13">
        <v>80.3</v>
      </c>
      <c r="AN58" s="13">
        <v>80.9</v>
      </c>
      <c r="AO58" s="13">
        <v>80.93505195455177</v>
      </c>
      <c r="AP58" s="13">
        <v>80.6</v>
      </c>
      <c r="AQ58" s="13">
        <v>81.2</v>
      </c>
      <c r="AR58" s="13">
        <v>81.04209411891092</v>
      </c>
      <c r="AS58" s="13">
        <v>80.7</v>
      </c>
      <c r="AT58" s="13">
        <v>81.4</v>
      </c>
      <c r="AU58" s="13">
        <v>81.40174725886267</v>
      </c>
      <c r="AV58" s="13">
        <v>81.1</v>
      </c>
      <c r="AW58" s="13">
        <v>81.7</v>
      </c>
      <c r="AX58" s="13">
        <v>81.49542536916309</v>
      </c>
      <c r="AY58" s="13">
        <v>81.19088521976178</v>
      </c>
      <c r="AZ58" s="13">
        <v>81.79996551856439</v>
      </c>
      <c r="BA58" s="13">
        <v>81.8469317074452</v>
      </c>
      <c r="BB58" s="13">
        <v>81.54450030839068</v>
      </c>
      <c r="BC58" s="13">
        <v>82.1493631064997</v>
      </c>
    </row>
    <row r="59" spans="1:55" ht="24" customHeight="1">
      <c r="A59" s="13" t="s">
        <v>37</v>
      </c>
      <c r="B59" s="13">
        <v>78.78808003733467</v>
      </c>
      <c r="C59" s="13">
        <v>77.6</v>
      </c>
      <c r="D59" s="13">
        <v>80</v>
      </c>
      <c r="E59" s="13">
        <v>78.48777035087834</v>
      </c>
      <c r="F59" s="13">
        <v>77.3</v>
      </c>
      <c r="G59" s="13">
        <v>79.7</v>
      </c>
      <c r="H59" s="13">
        <v>78.20653829405833</v>
      </c>
      <c r="I59" s="13">
        <v>77</v>
      </c>
      <c r="J59" s="13">
        <v>79.4</v>
      </c>
      <c r="K59" s="13">
        <v>78.68123085273938</v>
      </c>
      <c r="L59" s="13">
        <v>77.5</v>
      </c>
      <c r="M59" s="13">
        <v>79.9</v>
      </c>
      <c r="N59" s="13">
        <v>78.66632102843127</v>
      </c>
      <c r="O59" s="13">
        <v>77.4</v>
      </c>
      <c r="P59" s="13">
        <v>79.9</v>
      </c>
      <c r="Q59" s="13">
        <v>78.8608165766264</v>
      </c>
      <c r="R59" s="13">
        <v>77.6</v>
      </c>
      <c r="S59" s="13">
        <v>80.1</v>
      </c>
      <c r="T59" s="13">
        <v>79.50606299372913</v>
      </c>
      <c r="U59" s="13">
        <v>78.2</v>
      </c>
      <c r="V59" s="13">
        <v>80.8</v>
      </c>
      <c r="W59" s="13">
        <v>80.29277283071906</v>
      </c>
      <c r="X59" s="13">
        <v>79.2</v>
      </c>
      <c r="Y59" s="13">
        <v>81.4</v>
      </c>
      <c r="Z59" s="13">
        <v>80.14598794780187</v>
      </c>
      <c r="AA59" s="13">
        <v>78.9</v>
      </c>
      <c r="AB59" s="13">
        <v>81.4</v>
      </c>
      <c r="AC59" s="13">
        <v>79.94148087780492</v>
      </c>
      <c r="AD59" s="13">
        <v>78.6</v>
      </c>
      <c r="AE59" s="13">
        <v>81.3</v>
      </c>
      <c r="AF59" s="13">
        <v>79.59803066171037</v>
      </c>
      <c r="AG59" s="13">
        <v>78.1</v>
      </c>
      <c r="AH59" s="13">
        <v>81.1</v>
      </c>
      <c r="AI59" s="13">
        <v>79.90019128784914</v>
      </c>
      <c r="AJ59" s="13">
        <v>78.5</v>
      </c>
      <c r="AK59" s="13">
        <v>81.3</v>
      </c>
      <c r="AL59" s="13">
        <v>79.51270569378228</v>
      </c>
      <c r="AM59" s="13">
        <v>78.1</v>
      </c>
      <c r="AN59" s="13">
        <v>80.9</v>
      </c>
      <c r="AO59" s="13">
        <v>79.88927861720668</v>
      </c>
      <c r="AP59" s="13">
        <v>78.5</v>
      </c>
      <c r="AQ59" s="13">
        <v>81.3</v>
      </c>
      <c r="AR59" s="13">
        <v>80.15746720351156</v>
      </c>
      <c r="AS59" s="13">
        <v>78.9</v>
      </c>
      <c r="AT59" s="13">
        <v>81.5</v>
      </c>
      <c r="AU59" s="13">
        <v>81.35873415049683</v>
      </c>
      <c r="AV59" s="13">
        <v>80.2</v>
      </c>
      <c r="AW59" s="13">
        <v>82.5</v>
      </c>
      <c r="AX59" s="13">
        <v>81.9671522334314</v>
      </c>
      <c r="AY59" s="13">
        <v>80.8156861199299</v>
      </c>
      <c r="AZ59" s="13">
        <v>83.11861834693292</v>
      </c>
      <c r="BA59" s="13">
        <v>81.99035593230037</v>
      </c>
      <c r="BB59" s="13">
        <v>80.79901069408056</v>
      </c>
      <c r="BC59" s="13">
        <v>83.18170117052018</v>
      </c>
    </row>
    <row r="60" spans="1:55" ht="12.75" customHeight="1">
      <c r="A60" s="13" t="s">
        <v>38</v>
      </c>
      <c r="B60" s="13">
        <v>77.13796533671787</v>
      </c>
      <c r="C60" s="13">
        <v>76.6</v>
      </c>
      <c r="D60" s="13">
        <v>77.6</v>
      </c>
      <c r="E60" s="13">
        <v>76.8087568278661</v>
      </c>
      <c r="F60" s="13">
        <v>76.3</v>
      </c>
      <c r="G60" s="13">
        <v>77.3</v>
      </c>
      <c r="H60" s="13">
        <v>77.11934392917202</v>
      </c>
      <c r="I60" s="13">
        <v>76.6</v>
      </c>
      <c r="J60" s="13">
        <v>77.6</v>
      </c>
      <c r="K60" s="13">
        <v>77.64252222445892</v>
      </c>
      <c r="L60" s="13">
        <v>77.1</v>
      </c>
      <c r="M60" s="13">
        <v>78.1</v>
      </c>
      <c r="N60" s="13">
        <v>78.31763436922978</v>
      </c>
      <c r="O60" s="13">
        <v>77.8</v>
      </c>
      <c r="P60" s="13">
        <v>78.8</v>
      </c>
      <c r="Q60" s="13">
        <v>78.49867467649615</v>
      </c>
      <c r="R60" s="13">
        <v>78</v>
      </c>
      <c r="S60" s="13">
        <v>79</v>
      </c>
      <c r="T60" s="13">
        <v>78.31633392449945</v>
      </c>
      <c r="U60" s="13">
        <v>77.8</v>
      </c>
      <c r="V60" s="13">
        <v>78.8</v>
      </c>
      <c r="W60" s="13">
        <v>78.35300600532489</v>
      </c>
      <c r="X60" s="13">
        <v>77.8</v>
      </c>
      <c r="Y60" s="13">
        <v>78.9</v>
      </c>
      <c r="Z60" s="13">
        <v>78.31255894517346</v>
      </c>
      <c r="AA60" s="13">
        <v>77.8</v>
      </c>
      <c r="AB60" s="13">
        <v>78.9</v>
      </c>
      <c r="AC60" s="13">
        <v>78.57796791922864</v>
      </c>
      <c r="AD60" s="13">
        <v>78</v>
      </c>
      <c r="AE60" s="13">
        <v>79.1</v>
      </c>
      <c r="AF60" s="13">
        <v>78.56465448654593</v>
      </c>
      <c r="AG60" s="13">
        <v>78</v>
      </c>
      <c r="AH60" s="13">
        <v>79.1</v>
      </c>
      <c r="AI60" s="13">
        <v>78.82096195978782</v>
      </c>
      <c r="AJ60" s="13">
        <v>78.3</v>
      </c>
      <c r="AK60" s="13">
        <v>79.3</v>
      </c>
      <c r="AL60" s="13">
        <v>79.14314044962627</v>
      </c>
      <c r="AM60" s="13">
        <v>78.7</v>
      </c>
      <c r="AN60" s="13">
        <v>79.6</v>
      </c>
      <c r="AO60" s="13">
        <v>79.44795840599174</v>
      </c>
      <c r="AP60" s="13">
        <v>79</v>
      </c>
      <c r="AQ60" s="13">
        <v>79.9</v>
      </c>
      <c r="AR60" s="13">
        <v>79.46743519017473</v>
      </c>
      <c r="AS60" s="13">
        <v>79</v>
      </c>
      <c r="AT60" s="13">
        <v>80</v>
      </c>
      <c r="AU60" s="13">
        <v>79.56138800336242</v>
      </c>
      <c r="AV60" s="13">
        <v>79.1</v>
      </c>
      <c r="AW60" s="13">
        <v>80</v>
      </c>
      <c r="AX60" s="13">
        <v>79.77640691102877</v>
      </c>
      <c r="AY60" s="13">
        <v>79.30138846662979</v>
      </c>
      <c r="AZ60" s="13">
        <v>80.25142535542776</v>
      </c>
      <c r="BA60" s="13">
        <v>80.34947385583784</v>
      </c>
      <c r="BB60" s="13">
        <v>79.86212867339836</v>
      </c>
      <c r="BC60" s="13">
        <v>80.83681903827733</v>
      </c>
    </row>
    <row r="61" spans="1:55" ht="12.75" customHeight="1">
      <c r="A61" s="13" t="s">
        <v>39</v>
      </c>
      <c r="B61" s="13">
        <v>77.45800819810806</v>
      </c>
      <c r="C61" s="13">
        <v>77.1</v>
      </c>
      <c r="D61" s="13">
        <v>77.8</v>
      </c>
      <c r="E61" s="13">
        <v>77.98280166215852</v>
      </c>
      <c r="F61" s="13">
        <v>77.6</v>
      </c>
      <c r="G61" s="13">
        <v>78.3</v>
      </c>
      <c r="H61" s="13">
        <v>78.30583694132976</v>
      </c>
      <c r="I61" s="13">
        <v>78</v>
      </c>
      <c r="J61" s="13">
        <v>78.7</v>
      </c>
      <c r="K61" s="13">
        <v>78.61332068088333</v>
      </c>
      <c r="L61" s="13">
        <v>78.3</v>
      </c>
      <c r="M61" s="13">
        <v>79</v>
      </c>
      <c r="N61" s="13">
        <v>78.85134864838162</v>
      </c>
      <c r="O61" s="13">
        <v>78.5</v>
      </c>
      <c r="P61" s="13">
        <v>79.2</v>
      </c>
      <c r="Q61" s="13">
        <v>78.90937804824655</v>
      </c>
      <c r="R61" s="13">
        <v>78.6</v>
      </c>
      <c r="S61" s="13">
        <v>79.2</v>
      </c>
      <c r="T61" s="13">
        <v>79.13026321511474</v>
      </c>
      <c r="U61" s="13">
        <v>78.8</v>
      </c>
      <c r="V61" s="13">
        <v>79.5</v>
      </c>
      <c r="W61" s="13">
        <v>79.31864201252225</v>
      </c>
      <c r="X61" s="13">
        <v>79</v>
      </c>
      <c r="Y61" s="13">
        <v>79.6</v>
      </c>
      <c r="Z61" s="13">
        <v>79.55902591543403</v>
      </c>
      <c r="AA61" s="13">
        <v>79.2</v>
      </c>
      <c r="AB61" s="13">
        <v>79.9</v>
      </c>
      <c r="AC61" s="13">
        <v>79.53582757445021</v>
      </c>
      <c r="AD61" s="13">
        <v>79.2</v>
      </c>
      <c r="AE61" s="13">
        <v>79.9</v>
      </c>
      <c r="AF61" s="13">
        <v>79.42526629767477</v>
      </c>
      <c r="AG61" s="13">
        <v>79.1</v>
      </c>
      <c r="AH61" s="13">
        <v>79.8</v>
      </c>
      <c r="AI61" s="13">
        <v>79.55539370486477</v>
      </c>
      <c r="AJ61" s="13">
        <v>79.2</v>
      </c>
      <c r="AK61" s="13">
        <v>79.9</v>
      </c>
      <c r="AL61" s="13">
        <v>79.73080644893466</v>
      </c>
      <c r="AM61" s="13">
        <v>79.4</v>
      </c>
      <c r="AN61" s="13">
        <v>80.1</v>
      </c>
      <c r="AO61" s="13">
        <v>80.10583149213161</v>
      </c>
      <c r="AP61" s="13">
        <v>79.8</v>
      </c>
      <c r="AQ61" s="13">
        <v>80.5</v>
      </c>
      <c r="AR61" s="13">
        <v>80.3563902567358</v>
      </c>
      <c r="AS61" s="13">
        <v>80</v>
      </c>
      <c r="AT61" s="13">
        <v>80.7</v>
      </c>
      <c r="AU61" s="13">
        <v>80.39383152715327</v>
      </c>
      <c r="AV61" s="13">
        <v>80</v>
      </c>
      <c r="AW61" s="13">
        <v>80.7</v>
      </c>
      <c r="AX61" s="13">
        <v>80.37746849020746</v>
      </c>
      <c r="AY61" s="13">
        <v>80.0323545738172</v>
      </c>
      <c r="AZ61" s="13">
        <v>80.72258240659772</v>
      </c>
      <c r="BA61" s="13">
        <v>80.73101775415694</v>
      </c>
      <c r="BB61" s="13">
        <v>80.39039604767392</v>
      </c>
      <c r="BC61" s="13">
        <v>81.07163946063996</v>
      </c>
    </row>
    <row r="62" spans="1:55" ht="12.75" customHeight="1">
      <c r="A62" s="13" t="s">
        <v>40</v>
      </c>
      <c r="B62" s="13">
        <v>75.0261204766059</v>
      </c>
      <c r="C62" s="13">
        <v>74.8</v>
      </c>
      <c r="D62" s="13">
        <v>75.3</v>
      </c>
      <c r="E62" s="13">
        <v>75.04527113260475</v>
      </c>
      <c r="F62" s="13">
        <v>74.8</v>
      </c>
      <c r="G62" s="13">
        <v>75.3</v>
      </c>
      <c r="H62" s="13">
        <v>75.24315208841985</v>
      </c>
      <c r="I62" s="13">
        <v>75</v>
      </c>
      <c r="J62" s="13">
        <v>75.5</v>
      </c>
      <c r="K62" s="13">
        <v>75.41200700057978</v>
      </c>
      <c r="L62" s="13">
        <v>75.1</v>
      </c>
      <c r="M62" s="13">
        <v>75.7</v>
      </c>
      <c r="N62" s="13">
        <v>75.37730560352624</v>
      </c>
      <c r="O62" s="13">
        <v>75.1</v>
      </c>
      <c r="P62" s="13">
        <v>75.7</v>
      </c>
      <c r="Q62" s="13">
        <v>75.42234255601942</v>
      </c>
      <c r="R62" s="13">
        <v>75.1</v>
      </c>
      <c r="S62" s="13">
        <v>75.7</v>
      </c>
      <c r="T62" s="13">
        <v>75.51709964088144</v>
      </c>
      <c r="U62" s="13">
        <v>75.2</v>
      </c>
      <c r="V62" s="13">
        <v>75.8</v>
      </c>
      <c r="W62" s="13">
        <v>75.75575570868021</v>
      </c>
      <c r="X62" s="13">
        <v>75.5</v>
      </c>
      <c r="Y62" s="13">
        <v>76</v>
      </c>
      <c r="Z62" s="13">
        <v>76.16728979235879</v>
      </c>
      <c r="AA62" s="13">
        <v>75.9</v>
      </c>
      <c r="AB62" s="13">
        <v>76.4</v>
      </c>
      <c r="AC62" s="13">
        <v>76.36038961406933</v>
      </c>
      <c r="AD62" s="13">
        <v>76.1</v>
      </c>
      <c r="AE62" s="13">
        <v>76.6</v>
      </c>
      <c r="AF62" s="13">
        <v>76.42897966731914</v>
      </c>
      <c r="AG62" s="13">
        <v>76.1</v>
      </c>
      <c r="AH62" s="13">
        <v>76.7</v>
      </c>
      <c r="AI62" s="13">
        <v>76.42996932958145</v>
      </c>
      <c r="AJ62" s="13">
        <v>76.1</v>
      </c>
      <c r="AK62" s="13">
        <v>76.7</v>
      </c>
      <c r="AL62" s="13">
        <v>76.69475213676574</v>
      </c>
      <c r="AM62" s="13">
        <v>76.4</v>
      </c>
      <c r="AN62" s="13">
        <v>77</v>
      </c>
      <c r="AO62" s="13">
        <v>76.95089656133148</v>
      </c>
      <c r="AP62" s="13">
        <v>76.7</v>
      </c>
      <c r="AQ62" s="13">
        <v>77.2</v>
      </c>
      <c r="AR62" s="13">
        <v>77.0759581091557</v>
      </c>
      <c r="AS62" s="13">
        <v>76.8</v>
      </c>
      <c r="AT62" s="13">
        <v>77.4</v>
      </c>
      <c r="AU62" s="13">
        <v>77.22248735047994</v>
      </c>
      <c r="AV62" s="13">
        <v>76.9</v>
      </c>
      <c r="AW62" s="13">
        <v>77.5</v>
      </c>
      <c r="AX62" s="13">
        <v>77.46981536951805</v>
      </c>
      <c r="AY62" s="13">
        <v>77.18979812515958</v>
      </c>
      <c r="AZ62" s="13">
        <v>77.7498326138765</v>
      </c>
      <c r="BA62" s="13">
        <v>77.96969183181668</v>
      </c>
      <c r="BB62" s="13">
        <v>77.69275898102632</v>
      </c>
      <c r="BC62" s="13">
        <v>78.24662468260703</v>
      </c>
    </row>
    <row r="63" spans="1:55" ht="24" customHeight="1">
      <c r="A63" s="13" t="s">
        <v>41</v>
      </c>
      <c r="B63" s="13">
        <v>78.41432038545902</v>
      </c>
      <c r="C63" s="13">
        <v>78</v>
      </c>
      <c r="D63" s="13">
        <v>78.9</v>
      </c>
      <c r="E63" s="13">
        <v>78.75644135176744</v>
      </c>
      <c r="F63" s="13">
        <v>78.3</v>
      </c>
      <c r="G63" s="13">
        <v>79.2</v>
      </c>
      <c r="H63" s="13">
        <v>78.38330007013697</v>
      </c>
      <c r="I63" s="13">
        <v>77.9</v>
      </c>
      <c r="J63" s="13">
        <v>78.8</v>
      </c>
      <c r="K63" s="13">
        <v>78.71275029895754</v>
      </c>
      <c r="L63" s="13">
        <v>78.3</v>
      </c>
      <c r="M63" s="13">
        <v>79.2</v>
      </c>
      <c r="N63" s="13">
        <v>78.62925622211058</v>
      </c>
      <c r="O63" s="13">
        <v>78.2</v>
      </c>
      <c r="P63" s="13">
        <v>79.1</v>
      </c>
      <c r="Q63" s="13">
        <v>79.06689341858032</v>
      </c>
      <c r="R63" s="13">
        <v>78.6</v>
      </c>
      <c r="S63" s="13">
        <v>79.5</v>
      </c>
      <c r="T63" s="13">
        <v>79.09837338505368</v>
      </c>
      <c r="U63" s="13">
        <v>78.6</v>
      </c>
      <c r="V63" s="13">
        <v>79.5</v>
      </c>
      <c r="W63" s="13">
        <v>79.29514014403983</v>
      </c>
      <c r="X63" s="13">
        <v>78.8</v>
      </c>
      <c r="Y63" s="13">
        <v>79.7</v>
      </c>
      <c r="Z63" s="13">
        <v>79.38503530221969</v>
      </c>
      <c r="AA63" s="13">
        <v>78.9</v>
      </c>
      <c r="AB63" s="13">
        <v>79.8</v>
      </c>
      <c r="AC63" s="13">
        <v>79.22636676424308</v>
      </c>
      <c r="AD63" s="13">
        <v>78.8</v>
      </c>
      <c r="AE63" s="13">
        <v>79.7</v>
      </c>
      <c r="AF63" s="13">
        <v>79.40463718969644</v>
      </c>
      <c r="AG63" s="13">
        <v>78.9</v>
      </c>
      <c r="AH63" s="13">
        <v>79.9</v>
      </c>
      <c r="AI63" s="13">
        <v>79.77633020880538</v>
      </c>
      <c r="AJ63" s="13">
        <v>79.3</v>
      </c>
      <c r="AK63" s="13">
        <v>80.2</v>
      </c>
      <c r="AL63" s="13">
        <v>80.30703144607381</v>
      </c>
      <c r="AM63" s="13">
        <v>79.9</v>
      </c>
      <c r="AN63" s="13">
        <v>80.7</v>
      </c>
      <c r="AO63" s="13">
        <v>80.57905643903926</v>
      </c>
      <c r="AP63" s="13">
        <v>80.1</v>
      </c>
      <c r="AQ63" s="13">
        <v>81</v>
      </c>
      <c r="AR63" s="13">
        <v>80.56245688071976</v>
      </c>
      <c r="AS63" s="13">
        <v>80.1</v>
      </c>
      <c r="AT63" s="13">
        <v>81</v>
      </c>
      <c r="AU63" s="13">
        <v>80.84271504710033</v>
      </c>
      <c r="AV63" s="13">
        <v>80.4</v>
      </c>
      <c r="AW63" s="13">
        <v>81.3</v>
      </c>
      <c r="AX63" s="13">
        <v>81.20926568337511</v>
      </c>
      <c r="AY63" s="13">
        <v>80.7852425336885</v>
      </c>
      <c r="AZ63" s="13">
        <v>81.63328883306171</v>
      </c>
      <c r="BA63" s="13">
        <v>81.54697844124279</v>
      </c>
      <c r="BB63" s="13">
        <v>81.11478425932819</v>
      </c>
      <c r="BC63" s="13">
        <v>81.97917262315738</v>
      </c>
    </row>
    <row r="64" spans="1:55" ht="12.75" customHeight="1">
      <c r="A64" s="13" t="s">
        <v>42</v>
      </c>
      <c r="B64" s="13">
        <v>75.45371213094035</v>
      </c>
      <c r="C64" s="13">
        <v>74.8</v>
      </c>
      <c r="D64" s="13">
        <v>76.2</v>
      </c>
      <c r="E64" s="13">
        <v>76.02877427663495</v>
      </c>
      <c r="F64" s="13">
        <v>75.3</v>
      </c>
      <c r="G64" s="13">
        <v>76.7</v>
      </c>
      <c r="H64" s="13">
        <v>75.77854654147295</v>
      </c>
      <c r="I64" s="13">
        <v>75.1</v>
      </c>
      <c r="J64" s="13">
        <v>76.5</v>
      </c>
      <c r="K64" s="13">
        <v>76.37227161364335</v>
      </c>
      <c r="L64" s="13">
        <v>75.7</v>
      </c>
      <c r="M64" s="13">
        <v>77.1</v>
      </c>
      <c r="N64" s="13">
        <v>76.6836811814036</v>
      </c>
      <c r="O64" s="13">
        <v>76</v>
      </c>
      <c r="P64" s="13">
        <v>77.4</v>
      </c>
      <c r="Q64" s="13">
        <v>77.20477399411827</v>
      </c>
      <c r="R64" s="13">
        <v>76.5</v>
      </c>
      <c r="S64" s="13">
        <v>77.9</v>
      </c>
      <c r="T64" s="13">
        <v>77.68464158015185</v>
      </c>
      <c r="U64" s="13">
        <v>77.1</v>
      </c>
      <c r="V64" s="13">
        <v>78.3</v>
      </c>
      <c r="W64" s="13">
        <v>77.33155529517904</v>
      </c>
      <c r="X64" s="13">
        <v>76.7</v>
      </c>
      <c r="Y64" s="13">
        <v>78</v>
      </c>
      <c r="Z64" s="13">
        <v>77.20635596379365</v>
      </c>
      <c r="AA64" s="13">
        <v>76.5</v>
      </c>
      <c r="AB64" s="13">
        <v>77.9</v>
      </c>
      <c r="AC64" s="13">
        <v>77.2341902497513</v>
      </c>
      <c r="AD64" s="13">
        <v>76.5</v>
      </c>
      <c r="AE64" s="13">
        <v>78</v>
      </c>
      <c r="AF64" s="13">
        <v>77.78593041896696</v>
      </c>
      <c r="AG64" s="13">
        <v>77</v>
      </c>
      <c r="AH64" s="13">
        <v>78.6</v>
      </c>
      <c r="AI64" s="13">
        <v>78.05527343003668</v>
      </c>
      <c r="AJ64" s="13">
        <v>77.3</v>
      </c>
      <c r="AK64" s="13">
        <v>78.8</v>
      </c>
      <c r="AL64" s="13">
        <v>77.88048957799326</v>
      </c>
      <c r="AM64" s="13">
        <v>77.1</v>
      </c>
      <c r="AN64" s="13">
        <v>78.6</v>
      </c>
      <c r="AO64" s="13">
        <v>77.82218691029755</v>
      </c>
      <c r="AP64" s="13">
        <v>77</v>
      </c>
      <c r="AQ64" s="13">
        <v>78.6</v>
      </c>
      <c r="AR64" s="13">
        <v>78.15120508371335</v>
      </c>
      <c r="AS64" s="13">
        <v>77.4</v>
      </c>
      <c r="AT64" s="13">
        <v>78.9</v>
      </c>
      <c r="AU64" s="13">
        <v>78.59840064591481</v>
      </c>
      <c r="AV64" s="13">
        <v>77.8</v>
      </c>
      <c r="AW64" s="13">
        <v>79.4</v>
      </c>
      <c r="AX64" s="13">
        <v>78.96526445167326</v>
      </c>
      <c r="AY64" s="13">
        <v>78.15988295793447</v>
      </c>
      <c r="AZ64" s="13">
        <v>79.77064594541206</v>
      </c>
      <c r="BA64" s="13">
        <v>79.14744506283117</v>
      </c>
      <c r="BB64" s="13">
        <v>78.34609011493292</v>
      </c>
      <c r="BC64" s="13">
        <v>79.94880001072941</v>
      </c>
    </row>
    <row r="65" spans="1:55" ht="12.75" customHeight="1">
      <c r="A65" s="13" t="s">
        <v>43</v>
      </c>
      <c r="B65" s="13">
        <v>77.37848606077935</v>
      </c>
      <c r="C65" s="13">
        <v>76.7</v>
      </c>
      <c r="D65" s="13">
        <v>78.1</v>
      </c>
      <c r="E65" s="13">
        <v>77.9769924937305</v>
      </c>
      <c r="F65" s="13">
        <v>77.2</v>
      </c>
      <c r="G65" s="13">
        <v>78.7</v>
      </c>
      <c r="H65" s="13">
        <v>77.29641353213079</v>
      </c>
      <c r="I65" s="13">
        <v>76.5</v>
      </c>
      <c r="J65" s="13">
        <v>78.1</v>
      </c>
      <c r="K65" s="13">
        <v>77.43561045014027</v>
      </c>
      <c r="L65" s="13">
        <v>76.7</v>
      </c>
      <c r="M65" s="13">
        <v>78.2</v>
      </c>
      <c r="N65" s="13">
        <v>77.51497187372233</v>
      </c>
      <c r="O65" s="13">
        <v>76.8</v>
      </c>
      <c r="P65" s="13">
        <v>78.2</v>
      </c>
      <c r="Q65" s="13">
        <v>78.08273685397266</v>
      </c>
      <c r="R65" s="13">
        <v>77.3</v>
      </c>
      <c r="S65" s="13">
        <v>78.8</v>
      </c>
      <c r="T65" s="13">
        <v>78.59008998175128</v>
      </c>
      <c r="U65" s="13">
        <v>77.9</v>
      </c>
      <c r="V65" s="13">
        <v>79.3</v>
      </c>
      <c r="W65" s="13">
        <v>78.85134980915545</v>
      </c>
      <c r="X65" s="13">
        <v>78.1</v>
      </c>
      <c r="Y65" s="13">
        <v>79.6</v>
      </c>
      <c r="Z65" s="13">
        <v>78.88194726791724</v>
      </c>
      <c r="AA65" s="13">
        <v>78.2</v>
      </c>
      <c r="AB65" s="13">
        <v>79.6</v>
      </c>
      <c r="AC65" s="13">
        <v>78.64080202051326</v>
      </c>
      <c r="AD65" s="13">
        <v>77.9</v>
      </c>
      <c r="AE65" s="13">
        <v>79.3</v>
      </c>
      <c r="AF65" s="13">
        <v>78.62186166578292</v>
      </c>
      <c r="AG65" s="13">
        <v>77.9</v>
      </c>
      <c r="AH65" s="13">
        <v>79.3</v>
      </c>
      <c r="AI65" s="13">
        <v>79.13122724707729</v>
      </c>
      <c r="AJ65" s="13">
        <v>78.5</v>
      </c>
      <c r="AK65" s="13">
        <v>79.8</v>
      </c>
      <c r="AL65" s="13">
        <v>79.49635538954585</v>
      </c>
      <c r="AM65" s="13">
        <v>78.8</v>
      </c>
      <c r="AN65" s="13">
        <v>80.2</v>
      </c>
      <c r="AO65" s="13">
        <v>79.70703698365007</v>
      </c>
      <c r="AP65" s="13">
        <v>79</v>
      </c>
      <c r="AQ65" s="13">
        <v>80.4</v>
      </c>
      <c r="AR65" s="13">
        <v>79.72844390522317</v>
      </c>
      <c r="AS65" s="13">
        <v>79.1</v>
      </c>
      <c r="AT65" s="13">
        <v>80.4</v>
      </c>
      <c r="AU65" s="13">
        <v>80.5212632942395</v>
      </c>
      <c r="AV65" s="13">
        <v>79.9</v>
      </c>
      <c r="AW65" s="13">
        <v>81.2</v>
      </c>
      <c r="AX65" s="13">
        <v>81.27630182173789</v>
      </c>
      <c r="AY65" s="13">
        <v>80.6659931501241</v>
      </c>
      <c r="AZ65" s="13">
        <v>81.88661049335168</v>
      </c>
      <c r="BA65" s="13">
        <v>81.43844030387</v>
      </c>
      <c r="BB65" s="13">
        <v>80.83342489838812</v>
      </c>
      <c r="BC65" s="13">
        <v>82.04345570935187</v>
      </c>
    </row>
    <row r="66" spans="1:55" ht="12.75" customHeight="1">
      <c r="A66" s="13" t="s">
        <v>44</v>
      </c>
      <c r="B66" s="13">
        <v>78.68182237751088</v>
      </c>
      <c r="C66" s="13">
        <v>78.1</v>
      </c>
      <c r="D66" s="13">
        <v>79.3</v>
      </c>
      <c r="E66" s="13">
        <v>78.42874956060268</v>
      </c>
      <c r="F66" s="13">
        <v>77.7</v>
      </c>
      <c r="G66" s="13">
        <v>79.1</v>
      </c>
      <c r="H66" s="13">
        <v>78.34993497025663</v>
      </c>
      <c r="I66" s="13">
        <v>77.6</v>
      </c>
      <c r="J66" s="13">
        <v>79.1</v>
      </c>
      <c r="K66" s="13">
        <v>78.81322140355456</v>
      </c>
      <c r="L66" s="13">
        <v>78.1</v>
      </c>
      <c r="M66" s="13">
        <v>79.5</v>
      </c>
      <c r="N66" s="13">
        <v>79.36662855730822</v>
      </c>
      <c r="O66" s="13">
        <v>78.7</v>
      </c>
      <c r="P66" s="13">
        <v>80.1</v>
      </c>
      <c r="Q66" s="13">
        <v>79.91093139542842</v>
      </c>
      <c r="R66" s="13">
        <v>79.2</v>
      </c>
      <c r="S66" s="13">
        <v>80.6</v>
      </c>
      <c r="T66" s="13">
        <v>79.42337734652622</v>
      </c>
      <c r="U66" s="13">
        <v>78.7</v>
      </c>
      <c r="V66" s="13">
        <v>80.1</v>
      </c>
      <c r="W66" s="13">
        <v>79.30064278851762</v>
      </c>
      <c r="X66" s="13">
        <v>78.6</v>
      </c>
      <c r="Y66" s="13">
        <v>80</v>
      </c>
      <c r="Z66" s="13">
        <v>79.33803497359834</v>
      </c>
      <c r="AA66" s="13">
        <v>78.6</v>
      </c>
      <c r="AB66" s="13">
        <v>80</v>
      </c>
      <c r="AC66" s="13">
        <v>79.91660766595784</v>
      </c>
      <c r="AD66" s="13">
        <v>79.2</v>
      </c>
      <c r="AE66" s="13">
        <v>80.6</v>
      </c>
      <c r="AF66" s="13">
        <v>80.06416269624677</v>
      </c>
      <c r="AG66" s="13">
        <v>79.4</v>
      </c>
      <c r="AH66" s="13">
        <v>80.8</v>
      </c>
      <c r="AI66" s="13">
        <v>80.07439693908596</v>
      </c>
      <c r="AJ66" s="13">
        <v>79.4</v>
      </c>
      <c r="AK66" s="13">
        <v>80.7</v>
      </c>
      <c r="AL66" s="13">
        <v>80.06315714813363</v>
      </c>
      <c r="AM66" s="13">
        <v>79.4</v>
      </c>
      <c r="AN66" s="13">
        <v>80.8</v>
      </c>
      <c r="AO66" s="13">
        <v>79.91930900579659</v>
      </c>
      <c r="AP66" s="13">
        <v>79.2</v>
      </c>
      <c r="AQ66" s="13">
        <v>80.6</v>
      </c>
      <c r="AR66" s="13">
        <v>80.18745045144371</v>
      </c>
      <c r="AS66" s="13">
        <v>79.5</v>
      </c>
      <c r="AT66" s="13">
        <v>80.9</v>
      </c>
      <c r="AU66" s="13">
        <v>80.38594303789016</v>
      </c>
      <c r="AV66" s="13">
        <v>79.7</v>
      </c>
      <c r="AW66" s="13">
        <v>81.1</v>
      </c>
      <c r="AX66" s="13">
        <v>80.92838703009777</v>
      </c>
      <c r="AY66" s="13">
        <v>80.23819564231322</v>
      </c>
      <c r="AZ66" s="13">
        <v>81.61857841788232</v>
      </c>
      <c r="BA66" s="13">
        <v>81.26801128638995</v>
      </c>
      <c r="BB66" s="13">
        <v>80.57806085080131</v>
      </c>
      <c r="BC66" s="13">
        <v>81.95796172197859</v>
      </c>
    </row>
    <row r="67" spans="1:55" ht="24" customHeight="1">
      <c r="A67" s="13" t="s">
        <v>45</v>
      </c>
      <c r="B67" s="13">
        <v>76.51492752708296</v>
      </c>
      <c r="C67" s="13">
        <v>75.9</v>
      </c>
      <c r="D67" s="13">
        <v>77.1</v>
      </c>
      <c r="E67" s="13">
        <v>76.94218876481972</v>
      </c>
      <c r="F67" s="13">
        <v>76.4</v>
      </c>
      <c r="G67" s="13">
        <v>77.5</v>
      </c>
      <c r="H67" s="13">
        <v>76.93504386238453</v>
      </c>
      <c r="I67" s="13">
        <v>76.4</v>
      </c>
      <c r="J67" s="13">
        <v>77.5</v>
      </c>
      <c r="K67" s="13">
        <v>77.78252117275025</v>
      </c>
      <c r="L67" s="13">
        <v>77.3</v>
      </c>
      <c r="M67" s="13">
        <v>78.3</v>
      </c>
      <c r="N67" s="13">
        <v>77.7521628561527</v>
      </c>
      <c r="O67" s="13">
        <v>77.2</v>
      </c>
      <c r="P67" s="13">
        <v>78.3</v>
      </c>
      <c r="Q67" s="13">
        <v>78.16451046187397</v>
      </c>
      <c r="R67" s="13">
        <v>77.6</v>
      </c>
      <c r="S67" s="13">
        <v>78.7</v>
      </c>
      <c r="T67" s="13">
        <v>77.82876800769382</v>
      </c>
      <c r="U67" s="13">
        <v>77.3</v>
      </c>
      <c r="V67" s="13">
        <v>78.4</v>
      </c>
      <c r="W67" s="13">
        <v>78.0514871374715</v>
      </c>
      <c r="X67" s="13">
        <v>77.5</v>
      </c>
      <c r="Y67" s="13">
        <v>78.6</v>
      </c>
      <c r="Z67" s="13">
        <v>77.72353586902331</v>
      </c>
      <c r="AA67" s="13">
        <v>77.2</v>
      </c>
      <c r="AB67" s="13">
        <v>78.3</v>
      </c>
      <c r="AC67" s="13">
        <v>78.28643682408102</v>
      </c>
      <c r="AD67" s="13">
        <v>77.7</v>
      </c>
      <c r="AE67" s="13">
        <v>78.9</v>
      </c>
      <c r="AF67" s="13">
        <v>78.47222098700054</v>
      </c>
      <c r="AG67" s="13">
        <v>77.9</v>
      </c>
      <c r="AH67" s="13">
        <v>79</v>
      </c>
      <c r="AI67" s="13">
        <v>79.05177615617558</v>
      </c>
      <c r="AJ67" s="13">
        <v>78.5</v>
      </c>
      <c r="AK67" s="13">
        <v>79.6</v>
      </c>
      <c r="AL67" s="13">
        <v>78.86510386871473</v>
      </c>
      <c r="AM67" s="13">
        <v>78.3</v>
      </c>
      <c r="AN67" s="13">
        <v>79.4</v>
      </c>
      <c r="AO67" s="13">
        <v>78.95747703459867</v>
      </c>
      <c r="AP67" s="13">
        <v>78.4</v>
      </c>
      <c r="AQ67" s="13">
        <v>79.5</v>
      </c>
      <c r="AR67" s="13">
        <v>79.02945609775331</v>
      </c>
      <c r="AS67" s="13">
        <v>78.5</v>
      </c>
      <c r="AT67" s="13">
        <v>79.6</v>
      </c>
      <c r="AU67" s="13">
        <v>79.02297532394178</v>
      </c>
      <c r="AV67" s="13">
        <v>78.5</v>
      </c>
      <c r="AW67" s="13">
        <v>79.6</v>
      </c>
      <c r="AX67" s="13">
        <v>79.17976234244571</v>
      </c>
      <c r="AY67" s="13">
        <v>78.62735968734168</v>
      </c>
      <c r="AZ67" s="13">
        <v>79.73216499754975</v>
      </c>
      <c r="BA67" s="13">
        <v>79.53374808534998</v>
      </c>
      <c r="BB67" s="13">
        <v>78.98236257624686</v>
      </c>
      <c r="BC67" s="13">
        <v>80.08513359445311</v>
      </c>
    </row>
    <row r="68" spans="1:55" ht="12.75" customHeight="1">
      <c r="A68" s="13" t="s">
        <v>46</v>
      </c>
      <c r="B68" s="13">
        <v>75.86632706467513</v>
      </c>
      <c r="C68" s="13">
        <v>75.5</v>
      </c>
      <c r="D68" s="13">
        <v>76.2</v>
      </c>
      <c r="E68" s="13">
        <v>76.25561309279078</v>
      </c>
      <c r="F68" s="13">
        <v>75.9</v>
      </c>
      <c r="G68" s="13">
        <v>76.6</v>
      </c>
      <c r="H68" s="13">
        <v>76.09366699153657</v>
      </c>
      <c r="I68" s="13">
        <v>75.7</v>
      </c>
      <c r="J68" s="13">
        <v>76.5</v>
      </c>
      <c r="K68" s="13">
        <v>76.26553287553942</v>
      </c>
      <c r="L68" s="13">
        <v>75.9</v>
      </c>
      <c r="M68" s="13">
        <v>76.6</v>
      </c>
      <c r="N68" s="13">
        <v>76.22182906843801</v>
      </c>
      <c r="O68" s="13">
        <v>75.9</v>
      </c>
      <c r="P68" s="13">
        <v>76.6</v>
      </c>
      <c r="Q68" s="13">
        <v>76.63202899570628</v>
      </c>
      <c r="R68" s="13">
        <v>76.3</v>
      </c>
      <c r="S68" s="13">
        <v>77</v>
      </c>
      <c r="T68" s="13">
        <v>77.02738334794498</v>
      </c>
      <c r="U68" s="13">
        <v>76.7</v>
      </c>
      <c r="V68" s="13">
        <v>77.4</v>
      </c>
      <c r="W68" s="13">
        <v>77.35199952692916</v>
      </c>
      <c r="X68" s="13">
        <v>77</v>
      </c>
      <c r="Y68" s="13">
        <v>77.7</v>
      </c>
      <c r="Z68" s="13">
        <v>77.54161875423627</v>
      </c>
      <c r="AA68" s="13">
        <v>77.2</v>
      </c>
      <c r="AB68" s="13">
        <v>77.9</v>
      </c>
      <c r="AC68" s="13">
        <v>77.62023127391605</v>
      </c>
      <c r="AD68" s="13">
        <v>77.3</v>
      </c>
      <c r="AE68" s="13">
        <v>78</v>
      </c>
      <c r="AF68" s="13">
        <v>77.38088806599004</v>
      </c>
      <c r="AG68" s="13">
        <v>77</v>
      </c>
      <c r="AH68" s="13">
        <v>77.7</v>
      </c>
      <c r="AI68" s="13">
        <v>77.42497466788839</v>
      </c>
      <c r="AJ68" s="13">
        <v>77.1</v>
      </c>
      <c r="AK68" s="13">
        <v>77.8</v>
      </c>
      <c r="AL68" s="13">
        <v>77.6281906330209</v>
      </c>
      <c r="AM68" s="13">
        <v>77.3</v>
      </c>
      <c r="AN68" s="13">
        <v>78</v>
      </c>
      <c r="AO68" s="13">
        <v>78.20392995029731</v>
      </c>
      <c r="AP68" s="13">
        <v>77.8</v>
      </c>
      <c r="AQ68" s="13">
        <v>78.6</v>
      </c>
      <c r="AR68" s="13">
        <v>78.39531050335107</v>
      </c>
      <c r="AS68" s="13">
        <v>78</v>
      </c>
      <c r="AT68" s="13">
        <v>78.7</v>
      </c>
      <c r="AU68" s="13">
        <v>78.43926296485371</v>
      </c>
      <c r="AV68" s="13">
        <v>78.1</v>
      </c>
      <c r="AW68" s="13">
        <v>78.8</v>
      </c>
      <c r="AX68" s="13">
        <v>78.53716705447532</v>
      </c>
      <c r="AY68" s="13">
        <v>78.19229650251759</v>
      </c>
      <c r="AZ68" s="13">
        <v>78.88203760643304</v>
      </c>
      <c r="BA68" s="13">
        <v>78.7505227525194</v>
      </c>
      <c r="BB68" s="13">
        <v>78.40363686748123</v>
      </c>
      <c r="BC68" s="13">
        <v>79.09740863755758</v>
      </c>
    </row>
    <row r="69" spans="1:55" ht="12.75" customHeight="1">
      <c r="A69" s="7" t="s">
        <v>47</v>
      </c>
      <c r="B69" s="13">
        <v>78.14419878781861</v>
      </c>
      <c r="C69" s="13">
        <v>76.7</v>
      </c>
      <c r="D69" s="13">
        <v>79.6</v>
      </c>
      <c r="E69" s="13">
        <v>78.16807243317454</v>
      </c>
      <c r="F69" s="13">
        <v>76.8</v>
      </c>
      <c r="G69" s="13">
        <v>79.6</v>
      </c>
      <c r="H69" s="13">
        <v>79.23342474956382</v>
      </c>
      <c r="I69" s="13">
        <v>77.9</v>
      </c>
      <c r="J69" s="13">
        <v>80.5</v>
      </c>
      <c r="K69" s="13">
        <v>79.8178098653969</v>
      </c>
      <c r="L69" s="13">
        <v>78.5</v>
      </c>
      <c r="M69" s="13">
        <v>81.2</v>
      </c>
      <c r="N69" s="13">
        <v>79.29711927246527</v>
      </c>
      <c r="O69" s="13">
        <v>77.9</v>
      </c>
      <c r="P69" s="13">
        <v>80.7</v>
      </c>
      <c r="Q69" s="13">
        <v>78.94519213319367</v>
      </c>
      <c r="R69" s="13">
        <v>77.5</v>
      </c>
      <c r="S69" s="13">
        <v>80.4</v>
      </c>
      <c r="T69" s="13">
        <v>79.5380494918777</v>
      </c>
      <c r="U69" s="13">
        <v>78</v>
      </c>
      <c r="V69" s="13">
        <v>81.1</v>
      </c>
      <c r="W69" s="13">
        <v>81.48106282124672</v>
      </c>
      <c r="X69" s="13">
        <v>80</v>
      </c>
      <c r="Y69" s="13">
        <v>82.9</v>
      </c>
      <c r="Z69" s="13">
        <v>81.78630503480474</v>
      </c>
      <c r="AA69" s="13">
        <v>80.2</v>
      </c>
      <c r="AB69" s="13">
        <v>83.3</v>
      </c>
      <c r="AC69" s="13">
        <v>81.68538085138746</v>
      </c>
      <c r="AD69" s="13">
        <v>80.4</v>
      </c>
      <c r="AE69" s="13">
        <v>83</v>
      </c>
      <c r="AF69" s="13">
        <v>81.03427369996221</v>
      </c>
      <c r="AG69" s="13">
        <v>79.6</v>
      </c>
      <c r="AH69" s="13">
        <v>82.5</v>
      </c>
      <c r="AI69" s="13">
        <v>80.52394431799215</v>
      </c>
      <c r="AJ69" s="13">
        <v>79</v>
      </c>
      <c r="AK69" s="13">
        <v>82.1</v>
      </c>
      <c r="AL69" s="13">
        <v>81.3936281101567</v>
      </c>
      <c r="AM69" s="13">
        <v>79.8</v>
      </c>
      <c r="AN69" s="13">
        <v>83</v>
      </c>
      <c r="AO69" s="13">
        <v>81.04994776037447</v>
      </c>
      <c r="AP69" s="13">
        <v>79.5</v>
      </c>
      <c r="AQ69" s="13">
        <v>82.6</v>
      </c>
      <c r="AR69" s="13">
        <v>81.50950422771973</v>
      </c>
      <c r="AS69" s="13">
        <v>80.2</v>
      </c>
      <c r="AT69" s="13">
        <v>82.8</v>
      </c>
      <c r="AU69" s="13">
        <v>81.42359821666705</v>
      </c>
      <c r="AV69" s="13">
        <v>80.2</v>
      </c>
      <c r="AW69" s="13">
        <v>82.6</v>
      </c>
      <c r="AX69" s="13">
        <v>81.71904344958088</v>
      </c>
      <c r="AY69" s="13">
        <v>80.52297061642126</v>
      </c>
      <c r="AZ69" s="13">
        <v>82.9151162827405</v>
      </c>
      <c r="BA69" s="13">
        <v>81.38893813819243</v>
      </c>
      <c r="BB69" s="13">
        <v>80.02079237125415</v>
      </c>
      <c r="BC69" s="13">
        <v>82.75708390513071</v>
      </c>
    </row>
    <row r="70" spans="1:55" ht="12.75" customHeight="1">
      <c r="A70" s="7" t="s">
        <v>48</v>
      </c>
      <c r="B70" s="13">
        <v>77.95519740097646</v>
      </c>
      <c r="C70" s="13">
        <v>77.4</v>
      </c>
      <c r="D70" s="13">
        <v>78.5</v>
      </c>
      <c r="E70" s="13">
        <v>77.73564071484681</v>
      </c>
      <c r="F70" s="13">
        <v>77.2</v>
      </c>
      <c r="G70" s="13">
        <v>78.3</v>
      </c>
      <c r="H70" s="13">
        <v>77.98798409643842</v>
      </c>
      <c r="I70" s="13">
        <v>77.4</v>
      </c>
      <c r="J70" s="13">
        <v>78.6</v>
      </c>
      <c r="K70" s="13">
        <v>78.5947195216456</v>
      </c>
      <c r="L70" s="13">
        <v>78</v>
      </c>
      <c r="M70" s="13">
        <v>79.1</v>
      </c>
      <c r="N70" s="13">
        <v>79.02673841204654</v>
      </c>
      <c r="O70" s="13">
        <v>78.5</v>
      </c>
      <c r="P70" s="13">
        <v>79.6</v>
      </c>
      <c r="Q70" s="13">
        <v>79.17760658109842</v>
      </c>
      <c r="R70" s="13">
        <v>78.6</v>
      </c>
      <c r="S70" s="13">
        <v>79.7</v>
      </c>
      <c r="T70" s="13">
        <v>79.46282027326505</v>
      </c>
      <c r="U70" s="13">
        <v>78.9</v>
      </c>
      <c r="V70" s="13">
        <v>80</v>
      </c>
      <c r="W70" s="13">
        <v>80.18289281880182</v>
      </c>
      <c r="X70" s="13">
        <v>79.7</v>
      </c>
      <c r="Y70" s="13">
        <v>80.7</v>
      </c>
      <c r="Z70" s="13">
        <v>80.70757586953371</v>
      </c>
      <c r="AA70" s="13">
        <v>80.2</v>
      </c>
      <c r="AB70" s="13">
        <v>81.2</v>
      </c>
      <c r="AC70" s="13">
        <v>80.70005693569549</v>
      </c>
      <c r="AD70" s="13">
        <v>80.2</v>
      </c>
      <c r="AE70" s="13">
        <v>81.2</v>
      </c>
      <c r="AF70" s="13">
        <v>80.02874666368253</v>
      </c>
      <c r="AG70" s="13">
        <v>79.5</v>
      </c>
      <c r="AH70" s="13">
        <v>80.6</v>
      </c>
      <c r="AI70" s="13">
        <v>80.19503821652721</v>
      </c>
      <c r="AJ70" s="13">
        <v>79.6</v>
      </c>
      <c r="AK70" s="13">
        <v>80.7</v>
      </c>
      <c r="AL70" s="13">
        <v>80.60905140345969</v>
      </c>
      <c r="AM70" s="13">
        <v>80.1</v>
      </c>
      <c r="AN70" s="13">
        <v>81.1</v>
      </c>
      <c r="AO70" s="13">
        <v>81.18952555913481</v>
      </c>
      <c r="AP70" s="13">
        <v>80.7</v>
      </c>
      <c r="AQ70" s="13">
        <v>81.7</v>
      </c>
      <c r="AR70" s="13">
        <v>81.245701996166</v>
      </c>
      <c r="AS70" s="13">
        <v>80.7</v>
      </c>
      <c r="AT70" s="13">
        <v>81.8</v>
      </c>
      <c r="AU70" s="13">
        <v>81.5031974833635</v>
      </c>
      <c r="AV70" s="13">
        <v>81</v>
      </c>
      <c r="AW70" s="13">
        <v>82</v>
      </c>
      <c r="AX70" s="13">
        <v>81.80050866706826</v>
      </c>
      <c r="AY70" s="13">
        <v>81.27917478983605</v>
      </c>
      <c r="AZ70" s="13">
        <v>82.32184254430047</v>
      </c>
      <c r="BA70" s="13">
        <v>82.34159133939866</v>
      </c>
      <c r="BB70" s="13">
        <v>81.83644040842181</v>
      </c>
      <c r="BC70" s="13">
        <v>82.84674227037551</v>
      </c>
    </row>
    <row r="71" spans="1:55" ht="24" customHeight="1">
      <c r="A71" s="7" t="s">
        <v>49</v>
      </c>
      <c r="B71" s="13">
        <v>76.92865462527331</v>
      </c>
      <c r="C71" s="13">
        <v>76.5</v>
      </c>
      <c r="D71" s="13">
        <v>77.4</v>
      </c>
      <c r="E71" s="13">
        <v>76.91671305147881</v>
      </c>
      <c r="F71" s="13">
        <v>76.4</v>
      </c>
      <c r="G71" s="13">
        <v>77.4</v>
      </c>
      <c r="H71" s="13">
        <v>77.13289737520651</v>
      </c>
      <c r="I71" s="13">
        <v>76.7</v>
      </c>
      <c r="J71" s="13">
        <v>77.6</v>
      </c>
      <c r="K71" s="13">
        <v>77.24506772888435</v>
      </c>
      <c r="L71" s="13">
        <v>76.8</v>
      </c>
      <c r="M71" s="13">
        <v>77.7</v>
      </c>
      <c r="N71" s="13">
        <v>77.39921806527909</v>
      </c>
      <c r="O71" s="13">
        <v>76.9</v>
      </c>
      <c r="P71" s="13">
        <v>77.9</v>
      </c>
      <c r="Q71" s="13">
        <v>77.28826392798895</v>
      </c>
      <c r="R71" s="13">
        <v>76.8</v>
      </c>
      <c r="S71" s="13">
        <v>77.8</v>
      </c>
      <c r="T71" s="13">
        <v>77.512938419224</v>
      </c>
      <c r="U71" s="13">
        <v>77</v>
      </c>
      <c r="V71" s="13">
        <v>78</v>
      </c>
      <c r="W71" s="13">
        <v>77.60877795858686</v>
      </c>
      <c r="X71" s="13">
        <v>77.1</v>
      </c>
      <c r="Y71" s="13">
        <v>78.1</v>
      </c>
      <c r="Z71" s="13">
        <v>77.70243230211015</v>
      </c>
      <c r="AA71" s="13">
        <v>77.2</v>
      </c>
      <c r="AB71" s="13">
        <v>78.2</v>
      </c>
      <c r="AC71" s="13">
        <v>78.15566503089711</v>
      </c>
      <c r="AD71" s="13">
        <v>77.7</v>
      </c>
      <c r="AE71" s="13">
        <v>78.6</v>
      </c>
      <c r="AF71" s="13">
        <v>78.08579597242687</v>
      </c>
      <c r="AG71" s="13">
        <v>77.6</v>
      </c>
      <c r="AH71" s="13">
        <v>78.6</v>
      </c>
      <c r="AI71" s="13">
        <v>78.20479848320973</v>
      </c>
      <c r="AJ71" s="13">
        <v>77.7</v>
      </c>
      <c r="AK71" s="13">
        <v>78.7</v>
      </c>
      <c r="AL71" s="13">
        <v>78.18340848186992</v>
      </c>
      <c r="AM71" s="13">
        <v>77.7</v>
      </c>
      <c r="AN71" s="13">
        <v>78.7</v>
      </c>
      <c r="AO71" s="13">
        <v>78.43434512869523</v>
      </c>
      <c r="AP71" s="13">
        <v>78</v>
      </c>
      <c r="AQ71" s="13">
        <v>78.9</v>
      </c>
      <c r="AR71" s="13">
        <v>78.7990411355828</v>
      </c>
      <c r="AS71" s="13">
        <v>78.3</v>
      </c>
      <c r="AT71" s="13">
        <v>79.3</v>
      </c>
      <c r="AU71" s="13">
        <v>78.76342334073057</v>
      </c>
      <c r="AV71" s="13">
        <v>78.3</v>
      </c>
      <c r="AW71" s="13">
        <v>79.2</v>
      </c>
      <c r="AX71" s="13">
        <v>79.2067246613161</v>
      </c>
      <c r="AY71" s="13">
        <v>78.74439114357656</v>
      </c>
      <c r="AZ71" s="13">
        <v>79.66905817905564</v>
      </c>
      <c r="BA71" s="13">
        <v>79.50830578678597</v>
      </c>
      <c r="BB71" s="13">
        <v>79.05752411984363</v>
      </c>
      <c r="BC71" s="13">
        <v>79.9590874537283</v>
      </c>
    </row>
    <row r="72" spans="1:55" ht="12.75" customHeight="1">
      <c r="A72" s="7" t="s">
        <v>50</v>
      </c>
      <c r="B72" s="13">
        <v>78.62152166541101</v>
      </c>
      <c r="C72" s="13">
        <v>78</v>
      </c>
      <c r="D72" s="13">
        <v>79.3</v>
      </c>
      <c r="E72" s="13">
        <v>78.95060478776679</v>
      </c>
      <c r="F72" s="13">
        <v>78.3</v>
      </c>
      <c r="G72" s="13">
        <v>79.6</v>
      </c>
      <c r="H72" s="13">
        <v>78.92666369487173</v>
      </c>
      <c r="I72" s="13">
        <v>78.3</v>
      </c>
      <c r="J72" s="13">
        <v>79.5</v>
      </c>
      <c r="K72" s="13">
        <v>79.16429134214336</v>
      </c>
      <c r="L72" s="13">
        <v>78.6</v>
      </c>
      <c r="M72" s="13">
        <v>79.8</v>
      </c>
      <c r="N72" s="13">
        <v>79.31391405502083</v>
      </c>
      <c r="O72" s="13">
        <v>78.7</v>
      </c>
      <c r="P72" s="13">
        <v>79.9</v>
      </c>
      <c r="Q72" s="13">
        <v>79.50672871037334</v>
      </c>
      <c r="R72" s="13">
        <v>78.9</v>
      </c>
      <c r="S72" s="13">
        <v>80.1</v>
      </c>
      <c r="T72" s="13">
        <v>79.56063058202578</v>
      </c>
      <c r="U72" s="13">
        <v>79</v>
      </c>
      <c r="V72" s="13">
        <v>80.1</v>
      </c>
      <c r="W72" s="13">
        <v>79.90270947658873</v>
      </c>
      <c r="X72" s="13">
        <v>79.3</v>
      </c>
      <c r="Y72" s="13">
        <v>80.5</v>
      </c>
      <c r="Z72" s="13">
        <v>80.14976940760509</v>
      </c>
      <c r="AA72" s="13">
        <v>79.6</v>
      </c>
      <c r="AB72" s="13">
        <v>80.7</v>
      </c>
      <c r="AC72" s="13">
        <v>80.31637435492758</v>
      </c>
      <c r="AD72" s="13">
        <v>79.8</v>
      </c>
      <c r="AE72" s="13">
        <v>80.9</v>
      </c>
      <c r="AF72" s="13">
        <v>79.77278301341865</v>
      </c>
      <c r="AG72" s="13">
        <v>79.2</v>
      </c>
      <c r="AH72" s="13">
        <v>80.4</v>
      </c>
      <c r="AI72" s="13">
        <v>79.82814144700066</v>
      </c>
      <c r="AJ72" s="13">
        <v>79.2</v>
      </c>
      <c r="AK72" s="13">
        <v>80.4</v>
      </c>
      <c r="AL72" s="13">
        <v>79.95853781335708</v>
      </c>
      <c r="AM72" s="13">
        <v>79.4</v>
      </c>
      <c r="AN72" s="13">
        <v>80.6</v>
      </c>
      <c r="AO72" s="13">
        <v>80.49099527405204</v>
      </c>
      <c r="AP72" s="13">
        <v>79.9</v>
      </c>
      <c r="AQ72" s="13">
        <v>81.1</v>
      </c>
      <c r="AR72" s="13">
        <v>80.74232322364928</v>
      </c>
      <c r="AS72" s="13">
        <v>80.2</v>
      </c>
      <c r="AT72" s="13">
        <v>81.3</v>
      </c>
      <c r="AU72" s="13">
        <v>80.79385181677097</v>
      </c>
      <c r="AV72" s="13">
        <v>80.2</v>
      </c>
      <c r="AW72" s="13">
        <v>81.4</v>
      </c>
      <c r="AX72" s="13">
        <v>81.15561158548235</v>
      </c>
      <c r="AY72" s="13">
        <v>80.5817062869312</v>
      </c>
      <c r="AZ72" s="13">
        <v>81.7295168840335</v>
      </c>
      <c r="BA72" s="13">
        <v>81.23708847492556</v>
      </c>
      <c r="BB72" s="13">
        <v>80.65887255236564</v>
      </c>
      <c r="BC72" s="13">
        <v>81.81530439748548</v>
      </c>
    </row>
    <row r="73" spans="1:55" ht="12.75" customHeight="1">
      <c r="A73" s="7" t="s">
        <v>51</v>
      </c>
      <c r="B73" s="13">
        <v>78.53740554109802</v>
      </c>
      <c r="C73" s="13">
        <v>77.2</v>
      </c>
      <c r="D73" s="13">
        <v>79.9</v>
      </c>
      <c r="E73" s="13">
        <v>77.66897198416413</v>
      </c>
      <c r="F73" s="13">
        <v>76.2</v>
      </c>
      <c r="G73" s="13">
        <v>79.1</v>
      </c>
      <c r="H73" s="13">
        <v>78.54078491319498</v>
      </c>
      <c r="I73" s="13">
        <v>77.2</v>
      </c>
      <c r="J73" s="13">
        <v>79.9</v>
      </c>
      <c r="K73" s="13">
        <v>79.18403936876602</v>
      </c>
      <c r="L73" s="13">
        <v>77.8</v>
      </c>
      <c r="M73" s="13">
        <v>80.5</v>
      </c>
      <c r="N73" s="13">
        <v>80.06638661490106</v>
      </c>
      <c r="O73" s="13">
        <v>78.8</v>
      </c>
      <c r="P73" s="13">
        <v>81.4</v>
      </c>
      <c r="Q73" s="13">
        <v>79.50406050818141</v>
      </c>
      <c r="R73" s="13">
        <v>78.1</v>
      </c>
      <c r="S73" s="13">
        <v>80.9</v>
      </c>
      <c r="T73" s="13">
        <v>79.82561939123418</v>
      </c>
      <c r="U73" s="13">
        <v>78.4</v>
      </c>
      <c r="V73" s="13">
        <v>81.2</v>
      </c>
      <c r="W73" s="13">
        <v>80.82530368447811</v>
      </c>
      <c r="X73" s="13">
        <v>79.5</v>
      </c>
      <c r="Y73" s="13">
        <v>82.2</v>
      </c>
      <c r="Z73" s="13">
        <v>81.15992742623415</v>
      </c>
      <c r="AA73" s="13">
        <v>79.8</v>
      </c>
      <c r="AB73" s="13">
        <v>82.5</v>
      </c>
      <c r="AC73" s="13">
        <v>81.42684878473355</v>
      </c>
      <c r="AD73" s="13">
        <v>80.1</v>
      </c>
      <c r="AE73" s="13">
        <v>82.7</v>
      </c>
      <c r="AF73" s="13">
        <v>80.64343086838772</v>
      </c>
      <c r="AG73" s="13">
        <v>79.3</v>
      </c>
      <c r="AH73" s="13">
        <v>82</v>
      </c>
      <c r="AI73" s="13">
        <v>80.27009093275454</v>
      </c>
      <c r="AJ73" s="13">
        <v>78.8</v>
      </c>
      <c r="AK73" s="13">
        <v>81.7</v>
      </c>
      <c r="AL73" s="13">
        <v>80.98054168530287</v>
      </c>
      <c r="AM73" s="13">
        <v>79.4</v>
      </c>
      <c r="AN73" s="13">
        <v>82.6</v>
      </c>
      <c r="AO73" s="13">
        <v>81.4641673861003</v>
      </c>
      <c r="AP73" s="13">
        <v>79.9</v>
      </c>
      <c r="AQ73" s="13">
        <v>83</v>
      </c>
      <c r="AR73" s="13">
        <v>82.60762723539911</v>
      </c>
      <c r="AS73" s="13">
        <v>81.2</v>
      </c>
      <c r="AT73" s="13">
        <v>84</v>
      </c>
      <c r="AU73" s="13">
        <v>81.47552004863918</v>
      </c>
      <c r="AV73" s="13">
        <v>79.8</v>
      </c>
      <c r="AW73" s="13">
        <v>83.1</v>
      </c>
      <c r="AX73" s="13">
        <v>81.83369583633055</v>
      </c>
      <c r="AY73" s="13">
        <v>80.22420764234181</v>
      </c>
      <c r="AZ73" s="13">
        <v>83.44318403031929</v>
      </c>
      <c r="BA73" s="13">
        <v>80.65376143138948</v>
      </c>
      <c r="BB73" s="13">
        <v>78.99322560080324</v>
      </c>
      <c r="BC73" s="13">
        <v>82.31429726197572</v>
      </c>
    </row>
    <row r="74" spans="1:55" ht="12.75" customHeight="1">
      <c r="A74" s="7" t="s">
        <v>52</v>
      </c>
      <c r="B74" s="13">
        <v>77.51941076673984</v>
      </c>
      <c r="C74" s="13">
        <v>76.9</v>
      </c>
      <c r="D74" s="13">
        <v>78.1</v>
      </c>
      <c r="E74" s="13">
        <v>77.93947863439608</v>
      </c>
      <c r="F74" s="13">
        <v>77.4</v>
      </c>
      <c r="G74" s="13">
        <v>78.5</v>
      </c>
      <c r="H74" s="13">
        <v>77.93740443170262</v>
      </c>
      <c r="I74" s="13">
        <v>77.4</v>
      </c>
      <c r="J74" s="13">
        <v>78.5</v>
      </c>
      <c r="K74" s="13">
        <v>78.34034822587326</v>
      </c>
      <c r="L74" s="13">
        <v>77.8</v>
      </c>
      <c r="M74" s="13">
        <v>78.9</v>
      </c>
      <c r="N74" s="13">
        <v>78.2714518253721</v>
      </c>
      <c r="O74" s="13">
        <v>77.7</v>
      </c>
      <c r="P74" s="13">
        <v>78.8</v>
      </c>
      <c r="Q74" s="13">
        <v>78.76999424276968</v>
      </c>
      <c r="R74" s="13">
        <v>78.2</v>
      </c>
      <c r="S74" s="13">
        <v>79.3</v>
      </c>
      <c r="T74" s="13">
        <v>78.65000861973002</v>
      </c>
      <c r="U74" s="13">
        <v>78</v>
      </c>
      <c r="V74" s="13">
        <v>79.3</v>
      </c>
      <c r="W74" s="13">
        <v>78.60456528667262</v>
      </c>
      <c r="X74" s="13">
        <v>77.9</v>
      </c>
      <c r="Y74" s="13">
        <v>79.3</v>
      </c>
      <c r="Z74" s="13">
        <v>78.7147855824359</v>
      </c>
      <c r="AA74" s="13">
        <v>78.1</v>
      </c>
      <c r="AB74" s="13">
        <v>79.4</v>
      </c>
      <c r="AC74" s="13">
        <v>78.88337068733323</v>
      </c>
      <c r="AD74" s="13">
        <v>78.2</v>
      </c>
      <c r="AE74" s="13">
        <v>79.5</v>
      </c>
      <c r="AF74" s="13">
        <v>79.25096277672601</v>
      </c>
      <c r="AG74" s="13">
        <v>78.6</v>
      </c>
      <c r="AH74" s="13">
        <v>79.9</v>
      </c>
      <c r="AI74" s="13">
        <v>79.66603870680298</v>
      </c>
      <c r="AJ74" s="13">
        <v>79.1</v>
      </c>
      <c r="AK74" s="13">
        <v>80.3</v>
      </c>
      <c r="AL74" s="13">
        <v>80.06137454669778</v>
      </c>
      <c r="AM74" s="13">
        <v>79.5</v>
      </c>
      <c r="AN74" s="13">
        <v>80.7</v>
      </c>
      <c r="AO74" s="13">
        <v>80.51807802816373</v>
      </c>
      <c r="AP74" s="13">
        <v>80</v>
      </c>
      <c r="AQ74" s="13">
        <v>81.1</v>
      </c>
      <c r="AR74" s="13">
        <v>80.64754744585441</v>
      </c>
      <c r="AS74" s="13">
        <v>80.1</v>
      </c>
      <c r="AT74" s="13">
        <v>81.2</v>
      </c>
      <c r="AU74" s="13">
        <v>80.9372612846185</v>
      </c>
      <c r="AV74" s="13">
        <v>80.4</v>
      </c>
      <c r="AW74" s="13">
        <v>81.5</v>
      </c>
      <c r="AX74" s="13">
        <v>80.9026857645771</v>
      </c>
      <c r="AY74" s="13">
        <v>80.31707819828083</v>
      </c>
      <c r="AZ74" s="13">
        <v>81.48829333087338</v>
      </c>
      <c r="BA74" s="13">
        <v>81.12864003573686</v>
      </c>
      <c r="BB74" s="13">
        <v>80.55579648199775</v>
      </c>
      <c r="BC74" s="13">
        <v>81.70148358947598</v>
      </c>
    </row>
    <row r="75" spans="1:55" ht="24" customHeight="1">
      <c r="A75" s="7" t="s">
        <v>53</v>
      </c>
      <c r="B75" s="13">
        <v>76.76239175532614</v>
      </c>
      <c r="C75" s="13">
        <v>76.4</v>
      </c>
      <c r="D75" s="13">
        <v>77.1</v>
      </c>
      <c r="E75" s="13">
        <v>76.89190008143895</v>
      </c>
      <c r="F75" s="13">
        <v>76.5</v>
      </c>
      <c r="G75" s="13">
        <v>77.3</v>
      </c>
      <c r="H75" s="13">
        <v>76.99542104575045</v>
      </c>
      <c r="I75" s="13">
        <v>76.6</v>
      </c>
      <c r="J75" s="13">
        <v>77.4</v>
      </c>
      <c r="K75" s="13">
        <v>77.35647729462293</v>
      </c>
      <c r="L75" s="13">
        <v>77</v>
      </c>
      <c r="M75" s="13">
        <v>77.7</v>
      </c>
      <c r="N75" s="13">
        <v>77.42156791745744</v>
      </c>
      <c r="O75" s="13">
        <v>77.1</v>
      </c>
      <c r="P75" s="13">
        <v>77.8</v>
      </c>
      <c r="Q75" s="13">
        <v>77.68541320789578</v>
      </c>
      <c r="R75" s="13">
        <v>77.3</v>
      </c>
      <c r="S75" s="13">
        <v>78</v>
      </c>
      <c r="T75" s="13">
        <v>77.68912122990794</v>
      </c>
      <c r="U75" s="13">
        <v>77.3</v>
      </c>
      <c r="V75" s="13">
        <v>78</v>
      </c>
      <c r="W75" s="13">
        <v>77.8869317497663</v>
      </c>
      <c r="X75" s="13">
        <v>77.5</v>
      </c>
      <c r="Y75" s="13">
        <v>78.3</v>
      </c>
      <c r="Z75" s="13">
        <v>78.01279807700068</v>
      </c>
      <c r="AA75" s="13">
        <v>77.7</v>
      </c>
      <c r="AB75" s="13">
        <v>78.4</v>
      </c>
      <c r="AC75" s="13">
        <v>78.37018446244308</v>
      </c>
      <c r="AD75" s="13">
        <v>78</v>
      </c>
      <c r="AE75" s="13">
        <v>78.7</v>
      </c>
      <c r="AF75" s="13">
        <v>78.52758144564149</v>
      </c>
      <c r="AG75" s="13">
        <v>78.2</v>
      </c>
      <c r="AH75" s="13">
        <v>78.9</v>
      </c>
      <c r="AI75" s="13">
        <v>78.66910059048826</v>
      </c>
      <c r="AJ75" s="13">
        <v>78.3</v>
      </c>
      <c r="AK75" s="13">
        <v>79</v>
      </c>
      <c r="AL75" s="13">
        <v>79.1178438880137</v>
      </c>
      <c r="AM75" s="13">
        <v>78.8</v>
      </c>
      <c r="AN75" s="13">
        <v>79.5</v>
      </c>
      <c r="AO75" s="13">
        <v>79.3287174690311</v>
      </c>
      <c r="AP75" s="13">
        <v>79</v>
      </c>
      <c r="AQ75" s="13">
        <v>79.7</v>
      </c>
      <c r="AR75" s="13">
        <v>79.48694674912818</v>
      </c>
      <c r="AS75" s="13">
        <v>79.1</v>
      </c>
      <c r="AT75" s="13">
        <v>79.8</v>
      </c>
      <c r="AU75" s="13">
        <v>79.54829688434424</v>
      </c>
      <c r="AV75" s="13">
        <v>79.2</v>
      </c>
      <c r="AW75" s="13">
        <v>79.9</v>
      </c>
      <c r="AX75" s="13">
        <v>79.92580081285931</v>
      </c>
      <c r="AY75" s="13">
        <v>79.58327166566681</v>
      </c>
      <c r="AZ75" s="13">
        <v>80.2683299600518</v>
      </c>
      <c r="BA75" s="13">
        <v>80.26095495321815</v>
      </c>
      <c r="BB75" s="13">
        <v>79.92573470769698</v>
      </c>
      <c r="BC75" s="13">
        <v>80.59617519873932</v>
      </c>
    </row>
    <row r="76" spans="1:55" ht="12.75" customHeight="1">
      <c r="A76" s="7" t="s">
        <v>54</v>
      </c>
      <c r="B76" s="13">
        <v>77.78822037188475</v>
      </c>
      <c r="C76" s="13">
        <v>77</v>
      </c>
      <c r="D76" s="13">
        <v>78.5</v>
      </c>
      <c r="E76" s="13">
        <v>78.13195824691218</v>
      </c>
      <c r="F76" s="13">
        <v>77.4</v>
      </c>
      <c r="G76" s="13">
        <v>78.9</v>
      </c>
      <c r="H76" s="13">
        <v>78.62838266023995</v>
      </c>
      <c r="I76" s="13">
        <v>77.9</v>
      </c>
      <c r="J76" s="13">
        <v>79.3</v>
      </c>
      <c r="K76" s="13">
        <v>78.17735547937771</v>
      </c>
      <c r="L76" s="13">
        <v>77.4</v>
      </c>
      <c r="M76" s="13">
        <v>79</v>
      </c>
      <c r="N76" s="13">
        <v>78.43377059133063</v>
      </c>
      <c r="O76" s="13">
        <v>77.7</v>
      </c>
      <c r="P76" s="13">
        <v>79.2</v>
      </c>
      <c r="Q76" s="13">
        <v>78.46116996357921</v>
      </c>
      <c r="R76" s="13">
        <v>77.7</v>
      </c>
      <c r="S76" s="13">
        <v>79.2</v>
      </c>
      <c r="T76" s="13">
        <v>79.16522959829513</v>
      </c>
      <c r="U76" s="13">
        <v>78.5</v>
      </c>
      <c r="V76" s="13">
        <v>79.9</v>
      </c>
      <c r="W76" s="13">
        <v>79.58757813551429</v>
      </c>
      <c r="X76" s="13">
        <v>78.9</v>
      </c>
      <c r="Y76" s="13">
        <v>80.2</v>
      </c>
      <c r="Z76" s="13">
        <v>79.40915592076348</v>
      </c>
      <c r="AA76" s="13">
        <v>78.8</v>
      </c>
      <c r="AB76" s="13">
        <v>80.1</v>
      </c>
      <c r="AC76" s="13">
        <v>79.63926157493805</v>
      </c>
      <c r="AD76" s="13">
        <v>79</v>
      </c>
      <c r="AE76" s="13">
        <v>80.3</v>
      </c>
      <c r="AF76" s="13">
        <v>79.31060505586605</v>
      </c>
      <c r="AG76" s="13">
        <v>78.6</v>
      </c>
      <c r="AH76" s="13">
        <v>80</v>
      </c>
      <c r="AI76" s="13">
        <v>79.85580488680714</v>
      </c>
      <c r="AJ76" s="13">
        <v>79.2</v>
      </c>
      <c r="AK76" s="13">
        <v>80.5</v>
      </c>
      <c r="AL76" s="13">
        <v>80.14166744500588</v>
      </c>
      <c r="AM76" s="13">
        <v>79.5</v>
      </c>
      <c r="AN76" s="13">
        <v>80.8</v>
      </c>
      <c r="AO76" s="13">
        <v>80.63697543243882</v>
      </c>
      <c r="AP76" s="13">
        <v>80</v>
      </c>
      <c r="AQ76" s="13">
        <v>81.3</v>
      </c>
      <c r="AR76" s="13">
        <v>80.95984179970277</v>
      </c>
      <c r="AS76" s="13">
        <v>80.3</v>
      </c>
      <c r="AT76" s="13">
        <v>81.6</v>
      </c>
      <c r="AU76" s="13">
        <v>81.28822434973611</v>
      </c>
      <c r="AV76" s="13">
        <v>80.6</v>
      </c>
      <c r="AW76" s="13">
        <v>81.9</v>
      </c>
      <c r="AX76" s="13">
        <v>81.8221519380495</v>
      </c>
      <c r="AY76" s="13">
        <v>81.18960948806667</v>
      </c>
      <c r="AZ76" s="13">
        <v>82.45469438803234</v>
      </c>
      <c r="BA76" s="13">
        <v>81.91976704102994</v>
      </c>
      <c r="BB76" s="13">
        <v>81.2607598815991</v>
      </c>
      <c r="BC76" s="13">
        <v>82.57877420046078</v>
      </c>
    </row>
    <row r="77" spans="1:55" ht="12.75" customHeight="1">
      <c r="A77" s="7" t="s">
        <v>55</v>
      </c>
      <c r="B77" s="13">
        <v>77.10113122090745</v>
      </c>
      <c r="C77" s="13">
        <v>76.5</v>
      </c>
      <c r="D77" s="13">
        <v>77.7</v>
      </c>
      <c r="E77" s="13">
        <v>77.16195288441989</v>
      </c>
      <c r="F77" s="13">
        <v>76.5</v>
      </c>
      <c r="G77" s="13">
        <v>77.8</v>
      </c>
      <c r="H77" s="13">
        <v>76.49803528339146</v>
      </c>
      <c r="I77" s="13">
        <v>75.8</v>
      </c>
      <c r="J77" s="13">
        <v>77.2</v>
      </c>
      <c r="K77" s="13">
        <v>76.41178050581001</v>
      </c>
      <c r="L77" s="13">
        <v>75.7</v>
      </c>
      <c r="M77" s="13">
        <v>77.1</v>
      </c>
      <c r="N77" s="13">
        <v>76.43102536932109</v>
      </c>
      <c r="O77" s="13">
        <v>75.7</v>
      </c>
      <c r="P77" s="13">
        <v>77.1</v>
      </c>
      <c r="Q77" s="13">
        <v>76.65946324293976</v>
      </c>
      <c r="R77" s="13">
        <v>76</v>
      </c>
      <c r="S77" s="13">
        <v>77.4</v>
      </c>
      <c r="T77" s="13">
        <v>76.67334760682877</v>
      </c>
      <c r="U77" s="13">
        <v>76</v>
      </c>
      <c r="V77" s="13">
        <v>77.3</v>
      </c>
      <c r="W77" s="13">
        <v>76.90124854949576</v>
      </c>
      <c r="X77" s="13">
        <v>76.2</v>
      </c>
      <c r="Y77" s="13">
        <v>77.6</v>
      </c>
      <c r="Z77" s="13">
        <v>77.1759912354919</v>
      </c>
      <c r="AA77" s="13">
        <v>76.5</v>
      </c>
      <c r="AB77" s="13">
        <v>77.8</v>
      </c>
      <c r="AC77" s="13">
        <v>77.54897476876516</v>
      </c>
      <c r="AD77" s="13">
        <v>76.9</v>
      </c>
      <c r="AE77" s="13">
        <v>78.2</v>
      </c>
      <c r="AF77" s="13">
        <v>77.44277179500452</v>
      </c>
      <c r="AG77" s="13">
        <v>76.8</v>
      </c>
      <c r="AH77" s="13">
        <v>78.1</v>
      </c>
      <c r="AI77" s="13">
        <v>77.62649857044882</v>
      </c>
      <c r="AJ77" s="13">
        <v>76.9</v>
      </c>
      <c r="AK77" s="13">
        <v>78.3</v>
      </c>
      <c r="AL77" s="13">
        <v>77.54570597026078</v>
      </c>
      <c r="AM77" s="13">
        <v>76.9</v>
      </c>
      <c r="AN77" s="13">
        <v>78.2</v>
      </c>
      <c r="AO77" s="13">
        <v>77.70563587133745</v>
      </c>
      <c r="AP77" s="13">
        <v>77</v>
      </c>
      <c r="AQ77" s="13">
        <v>78.4</v>
      </c>
      <c r="AR77" s="13">
        <v>77.94465971029186</v>
      </c>
      <c r="AS77" s="13">
        <v>77.3</v>
      </c>
      <c r="AT77" s="13">
        <v>78.6</v>
      </c>
      <c r="AU77" s="13">
        <v>78.09416579977308</v>
      </c>
      <c r="AV77" s="13">
        <v>77.4</v>
      </c>
      <c r="AW77" s="13">
        <v>78.8</v>
      </c>
      <c r="AX77" s="13">
        <v>78.44976108533241</v>
      </c>
      <c r="AY77" s="13">
        <v>77.77729232863416</v>
      </c>
      <c r="AZ77" s="13">
        <v>79.12222984203066</v>
      </c>
      <c r="BA77" s="13">
        <v>78.29272404354111</v>
      </c>
      <c r="BB77" s="13">
        <v>77.60283196137559</v>
      </c>
      <c r="BC77" s="13">
        <v>78.98261612570664</v>
      </c>
    </row>
    <row r="78" spans="1:55" ht="12.75" customHeight="1">
      <c r="A78" s="15" t="s">
        <v>56</v>
      </c>
      <c r="B78" s="10">
        <v>76.9704293375165</v>
      </c>
      <c r="C78" s="10">
        <v>76.4</v>
      </c>
      <c r="D78" s="10">
        <v>77.5</v>
      </c>
      <c r="E78" s="10">
        <v>77.70528463175246</v>
      </c>
      <c r="F78" s="10">
        <v>77.2</v>
      </c>
      <c r="G78" s="10">
        <v>78.2</v>
      </c>
      <c r="H78" s="10">
        <v>77.46444610195697</v>
      </c>
      <c r="I78" s="10">
        <v>76.9</v>
      </c>
      <c r="J78" s="10">
        <v>78</v>
      </c>
      <c r="K78" s="10">
        <v>77.59875050428778</v>
      </c>
      <c r="L78" s="10">
        <v>77.1</v>
      </c>
      <c r="M78" s="10">
        <v>78.1</v>
      </c>
      <c r="N78" s="10">
        <v>77.06666428997269</v>
      </c>
      <c r="O78" s="10">
        <v>76.5</v>
      </c>
      <c r="P78" s="10">
        <v>77.6</v>
      </c>
      <c r="Q78" s="10">
        <v>77.03932695634522</v>
      </c>
      <c r="R78" s="10">
        <v>76.5</v>
      </c>
      <c r="S78" s="10">
        <v>77.6</v>
      </c>
      <c r="T78" s="10">
        <v>76.83605285559226</v>
      </c>
      <c r="U78" s="10">
        <v>76.3</v>
      </c>
      <c r="V78" s="10">
        <v>77.4</v>
      </c>
      <c r="W78" s="10">
        <v>77.3058452411401</v>
      </c>
      <c r="X78" s="10">
        <v>76.8</v>
      </c>
      <c r="Y78" s="10">
        <v>77.8</v>
      </c>
      <c r="Z78" s="10">
        <v>77.86787669642601</v>
      </c>
      <c r="AA78" s="10">
        <v>77.4</v>
      </c>
      <c r="AB78" s="10">
        <v>78.4</v>
      </c>
      <c r="AC78" s="10">
        <v>78.02927141750476</v>
      </c>
      <c r="AD78" s="10">
        <v>77.5</v>
      </c>
      <c r="AE78" s="10">
        <v>78.5</v>
      </c>
      <c r="AF78" s="10">
        <v>77.68744618045174</v>
      </c>
      <c r="AG78" s="10">
        <v>77.2</v>
      </c>
      <c r="AH78" s="10">
        <v>78.2</v>
      </c>
      <c r="AI78" s="10">
        <v>78.01687081711701</v>
      </c>
      <c r="AJ78" s="10">
        <v>77.5</v>
      </c>
      <c r="AK78" s="10">
        <v>78.5</v>
      </c>
      <c r="AL78" s="10">
        <v>78.42673396544801</v>
      </c>
      <c r="AM78" s="10">
        <v>77.9</v>
      </c>
      <c r="AN78" s="10">
        <v>78.9</v>
      </c>
      <c r="AO78" s="10">
        <v>79.01730704678981</v>
      </c>
      <c r="AP78" s="10">
        <v>78.5</v>
      </c>
      <c r="AQ78" s="10">
        <v>79.5</v>
      </c>
      <c r="AR78" s="10">
        <v>78.97914894267088</v>
      </c>
      <c r="AS78" s="10">
        <v>78.5</v>
      </c>
      <c r="AT78" s="10">
        <v>79.5</v>
      </c>
      <c r="AU78" s="10">
        <v>79.2966045909996</v>
      </c>
      <c r="AV78" s="10">
        <v>78.8</v>
      </c>
      <c r="AW78" s="10">
        <v>79.8</v>
      </c>
      <c r="AX78" s="10">
        <v>79.73001172316259</v>
      </c>
      <c r="AY78" s="10">
        <v>79.2483493181518</v>
      </c>
      <c r="AZ78" s="10">
        <v>80.21167412817339</v>
      </c>
      <c r="BA78" s="10">
        <v>79.99234564196951</v>
      </c>
      <c r="BB78" s="10">
        <v>79.5115152167428</v>
      </c>
      <c r="BC78" s="10">
        <v>80.47317606719622</v>
      </c>
    </row>
    <row r="80" ht="12.75">
      <c r="A80" s="6" t="s">
        <v>61</v>
      </c>
    </row>
    <row r="81" ht="18">
      <c r="A81" s="17"/>
    </row>
  </sheetData>
  <mergeCells count="72"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44:D44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5:BC5"/>
    <mergeCell ref="BA6:BC6"/>
    <mergeCell ref="BA43:BC43"/>
    <mergeCell ref="BA44:BC44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I4" sqref="I4"/>
    </sheetView>
  </sheetViews>
  <sheetFormatPr defaultColWidth="9.140625" defaultRowHeight="12.75"/>
  <cols>
    <col min="1" max="16384" width="9.140625" style="19" customWidth="1"/>
  </cols>
  <sheetData>
    <row r="1" spans="1:4" ht="12.75">
      <c r="A1" s="18"/>
      <c r="B1" s="18">
        <v>1</v>
      </c>
      <c r="C1" s="18" t="str">
        <f ca="1">OFFSET('Fig 1a data'!A7,B1,0)</f>
        <v>SCOTLAND</v>
      </c>
      <c r="D1" s="18"/>
    </row>
    <row r="2" spans="1:4" ht="12.75">
      <c r="A2" s="18"/>
      <c r="B2" s="18"/>
      <c r="C2" s="18"/>
      <c r="D2" s="18"/>
    </row>
    <row r="3" spans="1:8" ht="25.5">
      <c r="A3" s="18"/>
      <c r="B3" s="18"/>
      <c r="C3" s="20" t="s">
        <v>21</v>
      </c>
      <c r="D3" s="20" t="s">
        <v>22</v>
      </c>
      <c r="E3" s="20" t="s">
        <v>23</v>
      </c>
      <c r="F3" s="20" t="s">
        <v>58</v>
      </c>
      <c r="G3" s="20" t="s">
        <v>59</v>
      </c>
      <c r="H3" s="20" t="s">
        <v>60</v>
      </c>
    </row>
    <row r="4" spans="1:8" ht="12.75">
      <c r="A4" s="18">
        <v>1</v>
      </c>
      <c r="B4" s="18" t="s">
        <v>62</v>
      </c>
      <c r="C4" s="21">
        <f>VLOOKUP(C$1,'Fig 1a data'!$A$8:$BC$40,1+$A4,FALSE)</f>
        <v>71.46597493074096</v>
      </c>
      <c r="D4" s="21">
        <f>VLOOKUP(C$1,'Fig 1a data'!$A$8:$BC$40,2+$A4,FALSE)</f>
        <v>71.37</v>
      </c>
      <c r="E4" s="21">
        <f>VLOOKUP(C$1,'Fig 1a data'!$A$8:$BC$40,3+$A4,FALSE)</f>
        <v>71.56</v>
      </c>
      <c r="F4" s="21">
        <f>VLOOKUP(C$1,'Fig 1a data'!$A$46:$BC$78,1+$A4,FALSE)</f>
        <v>77.16574836567774</v>
      </c>
      <c r="G4" s="21">
        <f>VLOOKUP(C$1,'Fig 1a data'!$A$46:$BC$78,2+$A4,FALSE)</f>
        <v>77.07</v>
      </c>
      <c r="H4" s="21">
        <f>VLOOKUP(C$1,'Fig 1a data'!$A$46:$BC$78,3+$A4,FALSE)</f>
        <v>77.26</v>
      </c>
    </row>
    <row r="5" spans="1:8" ht="12.75">
      <c r="A5" s="18">
        <v>2</v>
      </c>
      <c r="B5" s="18" t="s">
        <v>63</v>
      </c>
      <c r="C5" s="21">
        <f>VLOOKUP(C$1,'Fig 1a data'!$A$8:$BC$40,3+$A5,FALSE)</f>
        <v>71.69974797887325</v>
      </c>
      <c r="D5" s="21">
        <f>VLOOKUP(C$1,'Fig 1a data'!$A$8:$BC$40,4+$A5,FALSE)</f>
        <v>71.6</v>
      </c>
      <c r="E5" s="21">
        <f>VLOOKUP(C$1,'Fig 1a data'!$A$8:$BC$40,5+$A5,FALSE)</f>
        <v>71.8</v>
      </c>
      <c r="F5" s="21">
        <f>VLOOKUP(C$1,'Fig 1a data'!$A$46:$BC$78,3+$A5,FALSE)</f>
        <v>77.34818238891894</v>
      </c>
      <c r="G5" s="21">
        <f>VLOOKUP(C$1,'Fig 1a data'!$A$46:$BC$78,4+$A5,FALSE)</f>
        <v>77.26</v>
      </c>
      <c r="H5" s="21">
        <f>VLOOKUP(C$1,'Fig 1a data'!$A$46:$BC$78,5+$A5,FALSE)</f>
        <v>77.44</v>
      </c>
    </row>
    <row r="6" spans="1:8" ht="12.75">
      <c r="A6" s="18">
        <v>3</v>
      </c>
      <c r="B6" s="18" t="s">
        <v>64</v>
      </c>
      <c r="C6" s="21">
        <f>VLOOKUP(C$1,'Fig 1a data'!$A$8:$BC$40,5+$A6,FALSE)</f>
        <v>71.87484420646133</v>
      </c>
      <c r="D6" s="21">
        <f>VLOOKUP(C$1,'Fig 1a data'!$A$8:$BC$40,6+$A6,FALSE)</f>
        <v>71.78</v>
      </c>
      <c r="E6" s="21">
        <f>VLOOKUP(C$1,'Fig 1a data'!$A$8:$BC$40,7+$A6,FALSE)</f>
        <v>71.97</v>
      </c>
      <c r="F6" s="21">
        <f>VLOOKUP(C$1,'Fig 1a data'!$A$46:$BC$78,5+$A6,FALSE)</f>
        <v>77.4653225600039</v>
      </c>
      <c r="G6" s="21">
        <f>VLOOKUP(C$1,'Fig 1a data'!$A$46:$BC$78,6+$A6,FALSE)</f>
        <v>77.37</v>
      </c>
      <c r="H6" s="21">
        <f>VLOOKUP(C$1,'Fig 1a data'!$A$46:$BC$78,7+$A6,FALSE)</f>
        <v>77.56</v>
      </c>
    </row>
    <row r="7" spans="1:8" ht="12.75">
      <c r="A7" s="18">
        <v>4</v>
      </c>
      <c r="B7" s="18" t="s">
        <v>65</v>
      </c>
      <c r="C7" s="21">
        <f>VLOOKUP(C$1,'Fig 1a data'!$A$8:$BC$40,7+$A7,FALSE)</f>
        <v>72.09680757176524</v>
      </c>
      <c r="D7" s="21">
        <f>VLOOKUP(C$1,'Fig 1a data'!$A$8:$BC$40,8+$A7,FALSE)</f>
        <v>72</v>
      </c>
      <c r="E7" s="21">
        <f>VLOOKUP(C$1,'Fig 1a data'!$A$8:$BC$40,9+$A7,FALSE)</f>
        <v>72.19</v>
      </c>
      <c r="F7" s="21">
        <f>VLOOKUP(C$1,'Fig 1a data'!$A$46:$BC$78,7+$A7,FALSE)</f>
        <v>77.77077437949475</v>
      </c>
      <c r="G7" s="21">
        <f>VLOOKUP(C$1,'Fig 1a data'!$A$46:$BC$78,8+$A7,FALSE)</f>
        <v>77.68</v>
      </c>
      <c r="H7" s="21">
        <f>VLOOKUP(C$1,'Fig 1a data'!$A$46:$BC$78,9+$A7,FALSE)</f>
        <v>77.86</v>
      </c>
    </row>
    <row r="8" spans="1:8" ht="12.75">
      <c r="A8" s="18">
        <v>5</v>
      </c>
      <c r="B8" s="18" t="s">
        <v>66</v>
      </c>
      <c r="C8" s="21">
        <f>VLOOKUP(C$1,'Fig 1a data'!$A$8:$BC$40,9+$A8,FALSE)</f>
        <v>72.25616479300813</v>
      </c>
      <c r="D8" s="21">
        <f>VLOOKUP(C$1,'Fig 1a data'!$A$8:$BC$40,10+$A8,FALSE)</f>
        <v>72.16</v>
      </c>
      <c r="E8" s="21">
        <f>VLOOKUP(C$1,'Fig 1a data'!$A$8:$BC$40,11+$A8,FALSE)</f>
        <v>72.35</v>
      </c>
      <c r="F8" s="21">
        <f>VLOOKUP(C$1,'Fig 1a data'!$A$46:$BC$78,9+$A8,FALSE)</f>
        <v>77.89581820366021</v>
      </c>
      <c r="G8" s="21">
        <f>VLOOKUP(C$1,'Fig 1a data'!$A$46:$BC$78,10+$A8,FALSE)</f>
        <v>77.8</v>
      </c>
      <c r="H8" s="21">
        <f>VLOOKUP(C$1,'Fig 1a data'!$A$46:$BC$78,11+$A8,FALSE)</f>
        <v>77.99</v>
      </c>
    </row>
    <row r="9" spans="1:8" ht="12.75">
      <c r="A9" s="18">
        <v>6</v>
      </c>
      <c r="B9" s="18" t="s">
        <v>67</v>
      </c>
      <c r="C9" s="21">
        <f>VLOOKUP(C$1,'Fig 1a data'!$A$8:$BC$40,11+$A9,FALSE)</f>
        <v>72.42588428823923</v>
      </c>
      <c r="D9" s="21">
        <f>VLOOKUP(C$1,'Fig 1a data'!$A$8:$BC$40,12+$A9,FALSE)</f>
        <v>72.33</v>
      </c>
      <c r="E9" s="21">
        <f>VLOOKUP(C$1,'Fig 1a data'!$A$8:$BC$40,13+$A9,FALSE)</f>
        <v>72.52</v>
      </c>
      <c r="F9" s="21">
        <f>VLOOKUP(C$1,'Fig 1a data'!$A$46:$BC$78,11+$A9,FALSE)</f>
        <v>78.0647045301215</v>
      </c>
      <c r="G9" s="21">
        <f>VLOOKUP(C$1,'Fig 1a data'!$A$46:$BC$78,12+$A9,FALSE)</f>
        <v>77.97</v>
      </c>
      <c r="H9" s="21">
        <f>VLOOKUP(C$1,'Fig 1a data'!$A$46:$BC$78,13+$A9,FALSE)</f>
        <v>78.16</v>
      </c>
    </row>
    <row r="10" spans="1:8" ht="12.75">
      <c r="A10" s="18">
        <v>7</v>
      </c>
      <c r="B10" s="18" t="s">
        <v>68</v>
      </c>
      <c r="C10" s="21">
        <f>VLOOKUP(C$1,'Fig 1a data'!$A$8:$BC$40,13+$A10,FALSE)</f>
        <v>72.65566107608485</v>
      </c>
      <c r="D10" s="21">
        <f>VLOOKUP(C$1,'Fig 1a data'!$A$8:$BC$40,14+$A10,FALSE)</f>
        <v>72.56</v>
      </c>
      <c r="E10" s="21">
        <f>VLOOKUP(C$1,'Fig 1a data'!$A$8:$BC$40,15+$A10,FALSE)</f>
        <v>72.75</v>
      </c>
      <c r="F10" s="21">
        <f>VLOOKUP(C$1,'Fig 1a data'!$A$46:$BC$78,13+$A10,FALSE)</f>
        <v>78.18610901420044</v>
      </c>
      <c r="G10" s="21">
        <f>VLOOKUP(C$1,'Fig 1a data'!$A$46:$BC$78,14+$A10,FALSE)</f>
        <v>78.1</v>
      </c>
      <c r="H10" s="21">
        <f>VLOOKUP(C$1,'Fig 1a data'!$A$46:$BC$78,15+$A10,FALSE)</f>
        <v>78.28</v>
      </c>
    </row>
    <row r="11" spans="1:8" ht="12.75">
      <c r="A11" s="18">
        <v>8</v>
      </c>
      <c r="B11" s="18" t="s">
        <v>69</v>
      </c>
      <c r="C11" s="21">
        <f>VLOOKUP(C$1,'Fig 1a data'!$A$8:$BC$40,15+$A11,FALSE)</f>
        <v>72.86423107098749</v>
      </c>
      <c r="D11" s="21">
        <f>VLOOKUP(C$1,'Fig 1a data'!$A$8:$BC$40,16+$A11,FALSE)</f>
        <v>72.77</v>
      </c>
      <c r="E11" s="21">
        <f>VLOOKUP(C$1,'Fig 1a data'!$A$8:$BC$40,17+$A11,FALSE)</f>
        <v>72.96</v>
      </c>
      <c r="F11" s="21">
        <f>VLOOKUP(C$1,'Fig 1a data'!$A$46:$BC$78,15+$A11,FALSE)</f>
        <v>78.3617084590253</v>
      </c>
      <c r="G11" s="21">
        <f>VLOOKUP(C$1,'Fig 1a data'!$A$46:$BC$78,16+$A11,FALSE)</f>
        <v>78.27</v>
      </c>
      <c r="H11" s="21">
        <f>VLOOKUP(C$1,'Fig 1a data'!$A$46:$BC$78,17+$A11,FALSE)</f>
        <v>78.45</v>
      </c>
    </row>
    <row r="12" spans="1:8" ht="12.75">
      <c r="A12" s="18">
        <v>9</v>
      </c>
      <c r="B12" s="18" t="s">
        <v>70</v>
      </c>
      <c r="C12" s="21">
        <f>VLOOKUP(C$1,'Fig 1a data'!$A$8:$BC$40,17+$A12,FALSE)</f>
        <v>73.11915668985563</v>
      </c>
      <c r="D12" s="21">
        <f>VLOOKUP(C$1,'Fig 1a data'!$A$8:$BC$40,18+$A12,FALSE)</f>
        <v>73.02</v>
      </c>
      <c r="E12" s="21">
        <f>VLOOKUP(C$1,'Fig 1a data'!$A$8:$BC$40,19+$A12,FALSE)</f>
        <v>73.22</v>
      </c>
      <c r="F12" s="21">
        <f>VLOOKUP(C$1,'Fig 1a data'!$A$46:$BC$78,17+$A12,FALSE)</f>
        <v>78.57749963325398</v>
      </c>
      <c r="G12" s="21">
        <f>VLOOKUP(C$1,'Fig 1a data'!$A$46:$BC$78,18+$A12,FALSE)</f>
        <v>78.49</v>
      </c>
      <c r="H12" s="21">
        <f>VLOOKUP(C$1,'Fig 1a data'!$A$46:$BC$78,19+$A12,FALSE)</f>
        <v>78.67</v>
      </c>
    </row>
    <row r="13" spans="1:8" ht="12.75">
      <c r="A13" s="18">
        <v>10</v>
      </c>
      <c r="B13" s="18" t="s">
        <v>71</v>
      </c>
      <c r="C13" s="21">
        <f>VLOOKUP(C$1,'Fig 1a data'!$A$8:$BC$40,19+$A13,FALSE)</f>
        <v>73.34450418476811</v>
      </c>
      <c r="D13" s="21">
        <f>VLOOKUP(C$1,'Fig 1a data'!$A$8:$BC$40,20+$A13,FALSE)</f>
        <v>73.24</v>
      </c>
      <c r="E13" s="21">
        <f>VLOOKUP(C$1,'Fig 1a data'!$A$8:$BC$40,21+$A13,FALSE)</f>
        <v>73.45</v>
      </c>
      <c r="F13" s="21">
        <f>VLOOKUP(C$1,'Fig 1a data'!$A$46:$BC$78,19+$A13,FALSE)</f>
        <v>78.8106070869853</v>
      </c>
      <c r="G13" s="21">
        <f>VLOOKUP(C$1,'Fig 1a data'!$A$46:$BC$78,20+$A13,FALSE)</f>
        <v>78.72</v>
      </c>
      <c r="H13" s="21">
        <f>VLOOKUP(C$1,'Fig 1a data'!$A$46:$BC$78,21+$A13,FALSE)</f>
        <v>78.9</v>
      </c>
    </row>
    <row r="14" spans="1:8" ht="12.75">
      <c r="A14" s="18">
        <v>11</v>
      </c>
      <c r="B14" s="18" t="s">
        <v>72</v>
      </c>
      <c r="C14" s="21">
        <f>VLOOKUP(C$1,'Fig 1a data'!$A$8:$BC$40,21+$A14,FALSE)</f>
        <v>73.50674665386529</v>
      </c>
      <c r="D14" s="21">
        <f>VLOOKUP(C$1,'Fig 1a data'!$A$8:$BC$40,22+$A14,FALSE)</f>
        <v>73.41</v>
      </c>
      <c r="E14" s="21">
        <f>VLOOKUP(C$1,'Fig 1a data'!$A$8:$BC$40,23+$A14,FALSE)</f>
        <v>73.61</v>
      </c>
      <c r="F14" s="21">
        <f>VLOOKUP(C$1,'Fig 1a data'!$A$46:$BC$78,21+$A14,FALSE)</f>
        <v>78.86268089335994</v>
      </c>
      <c r="G14" s="21">
        <f>VLOOKUP(C$1,'Fig 1a data'!$A$46:$BC$78,22+$A14,FALSE)</f>
        <v>78.77</v>
      </c>
      <c r="H14" s="21">
        <f>VLOOKUP(C$1,'Fig 1a data'!$A$46:$BC$78,23+$A14,FALSE)</f>
        <v>78.95</v>
      </c>
    </row>
    <row r="15" spans="1:8" ht="12.75">
      <c r="A15" s="18">
        <v>12</v>
      </c>
      <c r="B15" s="18" t="s">
        <v>73</v>
      </c>
      <c r="C15" s="21">
        <f>VLOOKUP(C$1,'Fig 1a data'!$A$8:$BC$40,23+$A15,FALSE)</f>
        <v>73.78681004067018</v>
      </c>
      <c r="D15" s="21">
        <f>VLOOKUP(C$1,'Fig 1a data'!$A$8:$BC$40,24+$A15,FALSE)</f>
        <v>73.69</v>
      </c>
      <c r="E15" s="21">
        <f>VLOOKUP(C$1,'Fig 1a data'!$A$8:$BC$40,25+$A15,FALSE)</f>
        <v>73.89</v>
      </c>
      <c r="F15" s="21">
        <f>VLOOKUP(C$1,'Fig 1a data'!$A$46:$BC$78,23+$A15,FALSE)</f>
        <v>79.02720714063949</v>
      </c>
      <c r="G15" s="21">
        <f>VLOOKUP(C$1,'Fig 1a data'!$A$46:$BC$78,24+$A15,FALSE)</f>
        <v>78.94</v>
      </c>
      <c r="H15" s="21">
        <f>VLOOKUP(C$1,'Fig 1a data'!$A$46:$BC$78,25+$A15,FALSE)</f>
        <v>79.12</v>
      </c>
    </row>
    <row r="16" spans="1:8" ht="12.75">
      <c r="A16" s="18">
        <v>13</v>
      </c>
      <c r="B16" s="18" t="s">
        <v>74</v>
      </c>
      <c r="C16" s="21">
        <f>VLOOKUP(C$1,'Fig 1a data'!$A$8:$BC$40,25+$A16,FALSE)</f>
        <v>74.23910828065144</v>
      </c>
      <c r="D16" s="21">
        <f>VLOOKUP(C$1,'Fig 1a data'!$A$8:$BC$40,26+$A16,FALSE)</f>
        <v>74.14</v>
      </c>
      <c r="E16" s="21">
        <f>VLOOKUP(C$1,'Fig 1a data'!$A$8:$BC$40,27+$A16,FALSE)</f>
        <v>74.34</v>
      </c>
      <c r="F16" s="21">
        <f>VLOOKUP(C$1,'Fig 1a data'!$A$46:$BC$78,25+$A16,FALSE)</f>
        <v>79.23062045509047</v>
      </c>
      <c r="G16" s="21">
        <f>VLOOKUP(C$1,'Fig 1a data'!$A$46:$BC$78,26+$A16,FALSE)</f>
        <v>79.14</v>
      </c>
      <c r="H16" s="21">
        <f>VLOOKUP(C$1,'Fig 1a data'!$A$46:$BC$78,27+$A16,FALSE)</f>
        <v>79.32</v>
      </c>
    </row>
    <row r="17" spans="1:8" ht="12.75">
      <c r="A17" s="18">
        <v>14</v>
      </c>
      <c r="B17" s="18" t="s">
        <v>75</v>
      </c>
      <c r="C17" s="21">
        <f>VLOOKUP(C$1,'Fig 1a data'!$A$8:$BC$40,27+$A17,FALSE)</f>
        <v>74.6363228355884</v>
      </c>
      <c r="D17" s="21">
        <f>VLOOKUP(C$1,'Fig 1a data'!$A$8:$BC$40,28+$A17,FALSE)</f>
        <v>74.54</v>
      </c>
      <c r="E17" s="21">
        <f>VLOOKUP(C$1,'Fig 1a data'!$A$8:$BC$40,29+$A17,FALSE)</f>
        <v>74.74</v>
      </c>
      <c r="F17" s="21">
        <f>VLOOKUP(C$1,'Fig 1a data'!$A$46:$BC$78,27+$A17,FALSE)</f>
        <v>79.57428372029334</v>
      </c>
      <c r="G17" s="21">
        <f>VLOOKUP(C$1,'Fig 1a data'!$A$46:$BC$78,28+$A17,FALSE)</f>
        <v>79.48</v>
      </c>
      <c r="H17" s="21">
        <f>VLOOKUP(C$1,'Fig 1a data'!$A$46:$BC$78,29+$A17,FALSE)</f>
        <v>79.66</v>
      </c>
    </row>
    <row r="18" spans="1:8" ht="12.75">
      <c r="A18" s="18">
        <v>15</v>
      </c>
      <c r="B18" s="18" t="s">
        <v>76</v>
      </c>
      <c r="C18" s="21">
        <f>VLOOKUP(C$1,'Fig 1a data'!$A$8:$BC$40,29+$A18,FALSE)</f>
        <v>74.84591260054302</v>
      </c>
      <c r="D18" s="21">
        <f>VLOOKUP(C$1,'Fig 1a data'!$A$8:$BC$40,30+$A18,FALSE)</f>
        <v>74.75</v>
      </c>
      <c r="E18" s="21">
        <f>VLOOKUP(C$1,'Fig 1a data'!$A$8:$BC$40,31+$A18,FALSE)</f>
        <v>74.95</v>
      </c>
      <c r="F18" s="21">
        <f>VLOOKUP(C$1,'Fig 1a data'!$A$46:$BC$78,29+$A18,FALSE)</f>
        <v>79.745873244147</v>
      </c>
      <c r="G18" s="21">
        <f>VLOOKUP(C$1,'Fig 1a data'!$A$46:$BC$78,30+$A18,FALSE)</f>
        <v>79.66</v>
      </c>
      <c r="H18" s="21">
        <f>VLOOKUP(C$1,'Fig 1a data'!$A$46:$BC$78,31+$A18,FALSE)</f>
        <v>79.84</v>
      </c>
    </row>
    <row r="19" spans="1:8" ht="12.75">
      <c r="A19" s="18">
        <v>16</v>
      </c>
      <c r="B19" s="18" t="s">
        <v>77</v>
      </c>
      <c r="C19" s="21">
        <f>VLOOKUP(C$1,'Fig 1a data'!$A$8:$BC$40,31+$A19,FALSE)</f>
        <v>75.04270147220494</v>
      </c>
      <c r="D19" s="21">
        <f>VLOOKUP(C$1,'Fig 1a data'!$A$8:$BC$40,32+$A19,FALSE)</f>
        <v>74.94</v>
      </c>
      <c r="E19" s="21">
        <f>VLOOKUP(C$1,'Fig 1a data'!$A$8:$BC$40,33+$A19,FALSE)</f>
        <v>75.14</v>
      </c>
      <c r="F19" s="21">
        <f>VLOOKUP(C$1,'Fig 1a data'!$A$46:$BC$78,31+$A19,FALSE)</f>
        <v>79.91631589912808</v>
      </c>
      <c r="G19" s="21">
        <f>VLOOKUP(C$1,'Fig 1a data'!$A$46:$BC$78,32+$A19,FALSE)</f>
        <v>79.83</v>
      </c>
      <c r="H19" s="21">
        <f>VLOOKUP(C$1,'Fig 1a data'!$A$46:$BC$78,33+$A19,FALSE)</f>
        <v>80</v>
      </c>
    </row>
    <row r="20" spans="1:8" ht="12.75">
      <c r="A20" s="18">
        <v>17</v>
      </c>
      <c r="B20" s="18" t="s">
        <v>78</v>
      </c>
      <c r="C20" s="21">
        <f>VLOOKUP(C$1,'Fig 1a data'!$A$8:$BC$40,33+$A20,FALSE)</f>
        <v>75.39478672278186</v>
      </c>
      <c r="D20" s="21">
        <f>VLOOKUP(C$1,'Fig 1a data'!$A$8:$BC$40,34+$A20,FALSE)</f>
        <v>75.29620454847067</v>
      </c>
      <c r="E20" s="21">
        <f>VLOOKUP(C$1,'Fig 1a data'!$A$8:$BC$40,35+$A20,FALSE)</f>
        <v>75.49336889709305</v>
      </c>
      <c r="F20" s="21">
        <f>VLOOKUP(C$1,'Fig 1a data'!$A$46:$BC$78,33+$A20,FALSE)</f>
        <v>80.14882214748442</v>
      </c>
      <c r="G20" s="21">
        <f>VLOOKUP(C$1,'Fig 1a data'!$A$46:$BC$78,34+$A20,FALSE)</f>
        <v>80.06072481575701</v>
      </c>
      <c r="H20" s="21">
        <f>VLOOKUP(C$1,'Fig 1a data'!$A$46:$BC$78,35+$A20,FALSE)</f>
        <v>80.23691947921183</v>
      </c>
    </row>
    <row r="21" spans="1:8" ht="12.75">
      <c r="A21" s="18">
        <v>18</v>
      </c>
      <c r="B21" s="18" t="s">
        <v>79</v>
      </c>
      <c r="C21" s="21">
        <f>VLOOKUP(C$1,'Fig 1a data'!$A$8:$BC$40,35+$A21,FALSE)</f>
        <v>75.84557827649233</v>
      </c>
      <c r="D21" s="21">
        <f>VLOOKUP(C$1,'Fig 1a data'!$A$8:$BC$40,36+$A21,FALSE)</f>
        <v>75.74793386923083</v>
      </c>
      <c r="E21" s="21">
        <f>VLOOKUP(C$1,'Fig 1a data'!$A$8:$BC$40,37+$A21,FALSE)</f>
        <v>75.94322268375383</v>
      </c>
      <c r="F21" s="21">
        <f>VLOOKUP(C$1,'Fig 1a data'!$A$46:$BC$78,35+$A21,FALSE)</f>
        <v>80.43269286567434</v>
      </c>
      <c r="G21" s="21">
        <f>VLOOKUP(C$1,'Fig 1a data'!$A$46:$BC$78,36+$A21,FALSE)</f>
        <v>80.34511610382256</v>
      </c>
      <c r="H21" s="21">
        <f>VLOOKUP(C$1,'Fig 1a data'!$A$46:$BC$78,37+$A21,FALSE)</f>
        <v>80.52026962752612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Daniel Hall</cp:lastModifiedBy>
  <dcterms:created xsi:type="dcterms:W3CDTF">2011-10-10T11:27:42Z</dcterms:created>
  <dcterms:modified xsi:type="dcterms:W3CDTF">2011-10-10T13:57:56Z</dcterms:modified>
  <cp:category/>
  <cp:version/>
  <cp:contentType/>
  <cp:contentStatus/>
</cp:coreProperties>
</file>