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740" activeTab="0"/>
  </bookViews>
  <sheets>
    <sheet name="Figure 1b" sheetId="1" r:id="rId1"/>
    <sheet name="Fig 1b data" sheetId="2" state="hidden" r:id="rId2"/>
    <sheet name="Fig 1b chart data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CHPname">'[3]Pivot'!$G$47:$H$87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 localSheetId="2">'[4]Scratchpad'!#REF!</definedName>
    <definedName name="ProjBirths" localSheetId="1">'[4]Scratchpad'!#REF!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<sst xmlns="http://schemas.openxmlformats.org/spreadsheetml/2006/main" count="348" uniqueCount="82">
  <si>
    <t>Figure 1b Life Expectancy at birth in NHS Board areas, Scotland, 1981-1983 to 2008-2010</t>
  </si>
  <si>
    <t>MALE</t>
  </si>
  <si>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</si>
  <si>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</si>
  <si>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</si>
  <si>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</si>
  <si>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</si>
  <si>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</si>
  <si>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</si>
  <si>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</si>
  <si>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</si>
  <si>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</si>
  <si>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</si>
  <si>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</si>
  <si>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</si>
  <si>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</si>
  <si>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</si>
  <si>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</si>
  <si>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</si>
  <si>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</si>
  <si>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</si>
  <si>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</si>
  <si>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</si>
  <si>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</si>
  <si>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</si>
  <si>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</si>
  <si>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</si>
  <si>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</si>
  <si>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</si>
  <si>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</si>
  <si>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Years</t>
  </si>
  <si>
    <t>male le</t>
  </si>
  <si>
    <t>male lower ci</t>
  </si>
  <si>
    <t>male upper ci</t>
  </si>
  <si>
    <t>SCOTLAND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</si>
  <si>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</si>
  <si>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</si>
  <si>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</si>
  <si>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</si>
  <si>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</si>
  <si>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</si>
  <si>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</si>
  <si>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</si>
  <si>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</si>
  <si>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</si>
  <si>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</si>
  <si>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</si>
  <si>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</si>
  <si>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</si>
  <si>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FEMALE</t>
  </si>
  <si>
    <t>female le</t>
  </si>
  <si>
    <t>female lower ci</t>
  </si>
  <si>
    <t>female upper ci</t>
  </si>
  <si>
    <t>© Crown copyright 2011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</si>
  <si>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</si>
  <si>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</si>
  <si>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</si>
  <si>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</si>
  <si>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</si>
  <si>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</si>
  <si>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</si>
  <si>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</si>
  <si>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</si>
  <si>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</si>
  <si>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</si>
  <si>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</si>
  <si>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</si>
  <si>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</si>
  <si>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</si>
  <si>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</si>
  <si>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</si>
  <si>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</si>
  <si>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</si>
  <si>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</si>
  <si>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</si>
  <si>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</si>
  <si>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</si>
  <si>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</si>
  <si>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</si>
  <si>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</si>
  <si>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</si>
  <si>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1991-93*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</si>
</sst>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2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1235"/>
          <c:w val="0.86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data'!$H$4:$H$31</c:f>
              <c:numCache>
                <c:ptCount val="28"/>
                <c:pt idx="0">
                  <c:v>75.58507291498175</c:v>
                </c:pt>
                <c:pt idx="1">
                  <c:v>75.73167123521206</c:v>
                </c:pt>
                <c:pt idx="2">
                  <c:v>75.92662478812686</c:v>
                </c:pt>
                <c:pt idx="3">
                  <c:v>76.11838323428091</c:v>
                </c:pt>
                <c:pt idx="4">
                  <c:v>76.3522298187938</c:v>
                </c:pt>
                <c:pt idx="5">
                  <c:v>76.65455459309827</c:v>
                </c:pt>
                <c:pt idx="6">
                  <c:v>76.60098546706384</c:v>
                </c:pt>
                <c:pt idx="7">
                  <c:v>76.7182239117193</c:v>
                </c:pt>
                <c:pt idx="8">
                  <c:v>76.86201550548665</c:v>
                </c:pt>
                <c:pt idx="9">
                  <c:v>77.27147394797788</c:v>
                </c:pt>
                <c:pt idx="10">
                  <c:v>77.26</c:v>
                </c:pt>
                <c:pt idx="11">
                  <c:v>77.44</c:v>
                </c:pt>
                <c:pt idx="12">
                  <c:v>77.56</c:v>
                </c:pt>
                <c:pt idx="13">
                  <c:v>77.86</c:v>
                </c:pt>
                <c:pt idx="14">
                  <c:v>77.99</c:v>
                </c:pt>
                <c:pt idx="15">
                  <c:v>78.16</c:v>
                </c:pt>
                <c:pt idx="16">
                  <c:v>78.28</c:v>
                </c:pt>
                <c:pt idx="17">
                  <c:v>78.45</c:v>
                </c:pt>
                <c:pt idx="18">
                  <c:v>78.67</c:v>
                </c:pt>
                <c:pt idx="19">
                  <c:v>78.9</c:v>
                </c:pt>
                <c:pt idx="20">
                  <c:v>78.95</c:v>
                </c:pt>
                <c:pt idx="21">
                  <c:v>79.12</c:v>
                </c:pt>
                <c:pt idx="22">
                  <c:v>79.32</c:v>
                </c:pt>
                <c:pt idx="23">
                  <c:v>79.66</c:v>
                </c:pt>
                <c:pt idx="24">
                  <c:v>79.84</c:v>
                </c:pt>
                <c:pt idx="25">
                  <c:v>80</c:v>
                </c:pt>
                <c:pt idx="26">
                  <c:v>80.23691947921183</c:v>
                </c:pt>
                <c:pt idx="2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data'!$F$4:$F$31</c:f>
              <c:numCache>
                <c:ptCount val="28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  <c:pt idx="26">
                  <c:v>80.14882214748442</c:v>
                </c:pt>
                <c:pt idx="2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data'!$G$4:$G$31</c:f>
              <c:numCache>
                <c:ptCount val="28"/>
                <c:pt idx="0">
                  <c:v>75.39562818258979</c:v>
                </c:pt>
                <c:pt idx="1">
                  <c:v>75.54154161195403</c:v>
                </c:pt>
                <c:pt idx="2">
                  <c:v>75.73650350912185</c:v>
                </c:pt>
                <c:pt idx="3">
                  <c:v>75.929607054151</c:v>
                </c:pt>
                <c:pt idx="4">
                  <c:v>76.1658725519219</c:v>
                </c:pt>
                <c:pt idx="5">
                  <c:v>76.46993464290126</c:v>
                </c:pt>
                <c:pt idx="6">
                  <c:v>76.4159726521017</c:v>
                </c:pt>
                <c:pt idx="7">
                  <c:v>76.53363162763934</c:v>
                </c:pt>
                <c:pt idx="8">
                  <c:v>76.67756149273796</c:v>
                </c:pt>
                <c:pt idx="9">
                  <c:v>77.0879304181168</c:v>
                </c:pt>
                <c:pt idx="10">
                  <c:v>77.07</c:v>
                </c:pt>
                <c:pt idx="11">
                  <c:v>77.26</c:v>
                </c:pt>
                <c:pt idx="12">
                  <c:v>77.37</c:v>
                </c:pt>
                <c:pt idx="13">
                  <c:v>77.68</c:v>
                </c:pt>
                <c:pt idx="14">
                  <c:v>77.8</c:v>
                </c:pt>
                <c:pt idx="15">
                  <c:v>77.97</c:v>
                </c:pt>
                <c:pt idx="16">
                  <c:v>78.1</c:v>
                </c:pt>
                <c:pt idx="17">
                  <c:v>78.27</c:v>
                </c:pt>
                <c:pt idx="18">
                  <c:v>78.49</c:v>
                </c:pt>
                <c:pt idx="19">
                  <c:v>78.72</c:v>
                </c:pt>
                <c:pt idx="20">
                  <c:v>78.77</c:v>
                </c:pt>
                <c:pt idx="21">
                  <c:v>78.94</c:v>
                </c:pt>
                <c:pt idx="22">
                  <c:v>79.14</c:v>
                </c:pt>
                <c:pt idx="23">
                  <c:v>79.48</c:v>
                </c:pt>
                <c:pt idx="24">
                  <c:v>79.66</c:v>
                </c:pt>
                <c:pt idx="25">
                  <c:v>79.83</c:v>
                </c:pt>
                <c:pt idx="26">
                  <c:v>80.06072481575701</c:v>
                </c:pt>
                <c:pt idx="2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data'!$E$4:$E$31</c:f>
              <c:numCache>
                <c:ptCount val="28"/>
                <c:pt idx="0">
                  <c:v>69.4160434365679</c:v>
                </c:pt>
                <c:pt idx="1">
                  <c:v>69.66422020739209</c:v>
                </c:pt>
                <c:pt idx="2">
                  <c:v>69.9363922568945</c:v>
                </c:pt>
                <c:pt idx="3">
                  <c:v>70.08485082304301</c:v>
                </c:pt>
                <c:pt idx="4">
                  <c:v>70.28732967529666</c:v>
                </c:pt>
                <c:pt idx="5">
                  <c:v>70.43359725862364</c:v>
                </c:pt>
                <c:pt idx="6">
                  <c:v>70.62199704762212</c:v>
                </c:pt>
                <c:pt idx="7">
                  <c:v>70.8384131547698</c:v>
                </c:pt>
                <c:pt idx="8">
                  <c:v>71.1440641206594</c:v>
                </c:pt>
                <c:pt idx="9">
                  <c:v>71.48053866072142</c:v>
                </c:pt>
                <c:pt idx="10">
                  <c:v>71.56</c:v>
                </c:pt>
                <c:pt idx="11">
                  <c:v>71.8</c:v>
                </c:pt>
                <c:pt idx="12">
                  <c:v>71.97</c:v>
                </c:pt>
                <c:pt idx="13">
                  <c:v>72.19</c:v>
                </c:pt>
                <c:pt idx="14">
                  <c:v>72.35</c:v>
                </c:pt>
                <c:pt idx="15">
                  <c:v>72.52</c:v>
                </c:pt>
                <c:pt idx="16">
                  <c:v>72.75</c:v>
                </c:pt>
                <c:pt idx="17">
                  <c:v>72.96</c:v>
                </c:pt>
                <c:pt idx="18">
                  <c:v>73.22</c:v>
                </c:pt>
                <c:pt idx="19">
                  <c:v>73.45</c:v>
                </c:pt>
                <c:pt idx="20">
                  <c:v>73.61</c:v>
                </c:pt>
                <c:pt idx="21">
                  <c:v>73.89</c:v>
                </c:pt>
                <c:pt idx="22">
                  <c:v>74.34</c:v>
                </c:pt>
                <c:pt idx="23">
                  <c:v>74.74</c:v>
                </c:pt>
                <c:pt idx="24">
                  <c:v>74.95</c:v>
                </c:pt>
                <c:pt idx="25">
                  <c:v>75.14</c:v>
                </c:pt>
                <c:pt idx="26">
                  <c:v>75.49336889709305</c:v>
                </c:pt>
                <c:pt idx="2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data'!$C$4:$C$31</c:f>
              <c:numCache>
                <c:ptCount val="28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  <c:pt idx="26">
                  <c:v>75.39478672278186</c:v>
                </c:pt>
                <c:pt idx="2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data'!$D$4:$D$31</c:f>
              <c:numCache>
                <c:ptCount val="28"/>
                <c:pt idx="0">
                  <c:v>69.21979494481023</c:v>
                </c:pt>
                <c:pt idx="1">
                  <c:v>69.46759265903079</c:v>
                </c:pt>
                <c:pt idx="2">
                  <c:v>69.74125859858052</c:v>
                </c:pt>
                <c:pt idx="3">
                  <c:v>69.89043619003701</c:v>
                </c:pt>
                <c:pt idx="4">
                  <c:v>70.09440683255204</c:v>
                </c:pt>
                <c:pt idx="5">
                  <c:v>70.2395828865243</c:v>
                </c:pt>
                <c:pt idx="6">
                  <c:v>70.42817482363976</c:v>
                </c:pt>
                <c:pt idx="7">
                  <c:v>70.64382321225611</c:v>
                </c:pt>
                <c:pt idx="8">
                  <c:v>70.9498586516698</c:v>
                </c:pt>
                <c:pt idx="9">
                  <c:v>71.28641559744601</c:v>
                </c:pt>
                <c:pt idx="10">
                  <c:v>71.37</c:v>
                </c:pt>
                <c:pt idx="11">
                  <c:v>71.6</c:v>
                </c:pt>
                <c:pt idx="12">
                  <c:v>71.78</c:v>
                </c:pt>
                <c:pt idx="13">
                  <c:v>72</c:v>
                </c:pt>
                <c:pt idx="14">
                  <c:v>72.16</c:v>
                </c:pt>
                <c:pt idx="15">
                  <c:v>72.33</c:v>
                </c:pt>
                <c:pt idx="16">
                  <c:v>72.56</c:v>
                </c:pt>
                <c:pt idx="17">
                  <c:v>72.77</c:v>
                </c:pt>
                <c:pt idx="18">
                  <c:v>73.02</c:v>
                </c:pt>
                <c:pt idx="19">
                  <c:v>73.24</c:v>
                </c:pt>
                <c:pt idx="20">
                  <c:v>73.41</c:v>
                </c:pt>
                <c:pt idx="21">
                  <c:v>73.69</c:v>
                </c:pt>
                <c:pt idx="22">
                  <c:v>74.14</c:v>
                </c:pt>
                <c:pt idx="23">
                  <c:v>74.54</c:v>
                </c:pt>
                <c:pt idx="24">
                  <c:v>74.75</c:v>
                </c:pt>
                <c:pt idx="25">
                  <c:v>74.94</c:v>
                </c:pt>
                <c:pt idx="26">
                  <c:v>75.29620454847067</c:v>
                </c:pt>
                <c:pt idx="27">
                  <c:v>75.74793386923083</c:v>
                </c:pt>
              </c:numCache>
            </c:numRef>
          </c:val>
          <c:smooth val="0"/>
        </c:ser>
        <c:marker val="1"/>
        <c:axId val="48502818"/>
        <c:axId val="33872179"/>
      </c:lineChart>
      <c:catAx>
        <c:axId val="4850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72179"/>
        <c:crossesAt val="0"/>
        <c:auto val="1"/>
        <c:lblOffset val="100"/>
        <c:tickLblSkip val="1"/>
        <c:noMultiLvlLbl val="0"/>
      </c:catAx>
      <c:valAx>
        <c:axId val="33872179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028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&amp;C© Crown copyright 2011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0.01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1b  Life expectancy at birth in NHS Board areas, Scotland, 1981-1983 to 2008- 2010:</a:t>
          </a:r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0.73825</cdr:x>
      <cdr:y>0.11525</cdr:y>
    </cdr:to>
    <cdr:sp textlink="'Fig 1b chart data'!$C$1">
      <cdr:nvSpPr>
        <cdr:cNvPr id="2" name="TextBox 2"/>
        <cdr:cNvSpPr txBox="1">
          <a:spLocks noChangeArrowheads="1"/>
        </cdr:cNvSpPr>
      </cdr:nvSpPr>
      <cdr:spPr>
        <a:xfrm>
          <a:off x="2438400" y="295275"/>
          <a:ext cx="4429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b53f25c-511a-4657-a2ae-ce8d71e67f54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0.9035</cdr:y>
    </cdr:from>
    <cdr:to>
      <cdr:x>0.419</cdr:x>
      <cdr:y>0.94125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162550"/>
          <a:ext cx="389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*male lower ci data for 1991-1993 only amended on 27 October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4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33.140625" style="8" customWidth="1"/>
    <col min="2" max="85" width="13.7109375" style="4" customWidth="1"/>
    <col min="86" max="16384" width="9.140625" style="4" customWidth="1"/>
  </cols>
  <sheetData>
    <row r="1" spans="1:83" ht="1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E1" s="3"/>
    </row>
    <row r="2" spans="1:83" ht="15">
      <c r="A2" s="5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E2" s="3"/>
    </row>
    <row r="3" spans="1:83" ht="4.5" customHeight="1">
      <c r="A3" s="6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E3" s="3"/>
    </row>
    <row r="4" spans="1:83" s="8" customFormat="1" ht="12.75">
      <c r="A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E4" s="7"/>
    </row>
    <row r="5" spans="1:85" s="8" customFormat="1" ht="12.75" customHeight="1">
      <c r="A5" s="9" t="s">
        <v>1</v>
      </c>
      <c r="B5" s="22" t="s">
        <v>2</v>
      </c>
      <c r="C5" s="22"/>
      <c r="D5" s="22"/>
      <c r="E5" s="22" t="s">
        <v>3</v>
      </c>
      <c r="F5" s="22"/>
      <c r="G5" s="22"/>
      <c r="H5" s="22" t="s">
        <v>4</v>
      </c>
      <c r="I5" s="22"/>
      <c r="J5" s="22"/>
      <c r="K5" s="22" t="s">
        <v>5</v>
      </c>
      <c r="L5" s="22"/>
      <c r="M5" s="22"/>
      <c r="N5" s="22" t="s">
        <v>6</v>
      </c>
      <c r="O5" s="22"/>
      <c r="P5" s="22"/>
      <c r="Q5" s="22" t="s">
        <v>7</v>
      </c>
      <c r="R5" s="22"/>
      <c r="S5" s="22"/>
      <c r="T5" s="22" t="s">
        <v>8</v>
      </c>
      <c r="U5" s="22"/>
      <c r="V5" s="22"/>
      <c r="W5" s="22" t="s">
        <v>9</v>
      </c>
      <c r="X5" s="22"/>
      <c r="Y5" s="22"/>
      <c r="Z5" s="22" t="s">
        <v>10</v>
      </c>
      <c r="AA5" s="22"/>
      <c r="AB5" s="22"/>
      <c r="AC5" s="22" t="s">
        <v>11</v>
      </c>
      <c r="AD5" s="22"/>
      <c r="AE5" s="22"/>
      <c r="AF5" s="22" t="s">
        <v>12</v>
      </c>
      <c r="AG5" s="22"/>
      <c r="AH5" s="22"/>
      <c r="AI5" s="22" t="s">
        <v>13</v>
      </c>
      <c r="AJ5" s="22"/>
      <c r="AK5" s="22"/>
      <c r="AL5" s="22" t="s">
        <v>14</v>
      </c>
      <c r="AM5" s="22"/>
      <c r="AN5" s="22"/>
      <c r="AO5" s="22" t="s">
        <v>15</v>
      </c>
      <c r="AP5" s="22"/>
      <c r="AQ5" s="22"/>
      <c r="AR5" s="22" t="s">
        <v>16</v>
      </c>
      <c r="AS5" s="22"/>
      <c r="AT5" s="22"/>
      <c r="AU5" s="22" t="s">
        <v>17</v>
      </c>
      <c r="AV5" s="22"/>
      <c r="AW5" s="22"/>
      <c r="AX5" s="22" t="s">
        <v>18</v>
      </c>
      <c r="AY5" s="22"/>
      <c r="AZ5" s="22"/>
      <c r="BA5" s="22" t="s">
        <v>19</v>
      </c>
      <c r="BB5" s="22"/>
      <c r="BC5" s="22"/>
      <c r="BD5" s="22" t="s">
        <v>20</v>
      </c>
      <c r="BE5" s="22"/>
      <c r="BF5" s="22"/>
      <c r="BG5" s="22" t="s">
        <v>21</v>
      </c>
      <c r="BH5" s="22"/>
      <c r="BI5" s="22"/>
      <c r="BJ5" s="22" t="s">
        <v>22</v>
      </c>
      <c r="BK5" s="22"/>
      <c r="BL5" s="22"/>
      <c r="BM5" s="22" t="s">
        <v>23</v>
      </c>
      <c r="BN5" s="22"/>
      <c r="BO5" s="22"/>
      <c r="BP5" s="22" t="s">
        <v>24</v>
      </c>
      <c r="BQ5" s="22"/>
      <c r="BR5" s="22"/>
      <c r="BS5" s="22" t="s">
        <v>25</v>
      </c>
      <c r="BT5" s="22"/>
      <c r="BU5" s="22"/>
      <c r="BV5" s="22" t="s">
        <v>26</v>
      </c>
      <c r="BW5" s="22"/>
      <c r="BX5" s="22"/>
      <c r="BY5" s="22" t="s">
        <v>27</v>
      </c>
      <c r="BZ5" s="22"/>
      <c r="CA5" s="22"/>
      <c r="CB5" s="22" t="s">
        <v>28</v>
      </c>
      <c r="CC5" s="22"/>
      <c r="CD5" s="22"/>
      <c r="CE5" s="22" t="s">
        <v>29</v>
      </c>
      <c r="CF5" s="22"/>
      <c r="CG5" s="22"/>
    </row>
    <row r="6" spans="1:85" s="8" customFormat="1" ht="12.75" customHeight="1">
      <c r="A6" s="10"/>
      <c r="B6" s="23" t="s">
        <v>30</v>
      </c>
      <c r="C6" s="23"/>
      <c r="D6" s="23"/>
      <c r="E6" s="23" t="s">
        <v>30</v>
      </c>
      <c r="F6" s="23"/>
      <c r="G6" s="23"/>
      <c r="H6" s="23" t="s">
        <v>30</v>
      </c>
      <c r="I6" s="23"/>
      <c r="J6" s="23"/>
      <c r="K6" s="23" t="s">
        <v>30</v>
      </c>
      <c r="L6" s="23"/>
      <c r="M6" s="23"/>
      <c r="N6" s="23" t="s">
        <v>30</v>
      </c>
      <c r="O6" s="23"/>
      <c r="P6" s="23"/>
      <c r="Q6" s="23" t="s">
        <v>30</v>
      </c>
      <c r="R6" s="23"/>
      <c r="S6" s="23"/>
      <c r="T6" s="23" t="s">
        <v>30</v>
      </c>
      <c r="U6" s="23"/>
      <c r="V6" s="23"/>
      <c r="W6" s="23" t="s">
        <v>30</v>
      </c>
      <c r="X6" s="23"/>
      <c r="Y6" s="23"/>
      <c r="Z6" s="23" t="s">
        <v>30</v>
      </c>
      <c r="AA6" s="23"/>
      <c r="AB6" s="23"/>
      <c r="AC6" s="23" t="s">
        <v>30</v>
      </c>
      <c r="AD6" s="23"/>
      <c r="AE6" s="23"/>
      <c r="AF6" s="23" t="s">
        <v>30</v>
      </c>
      <c r="AG6" s="23"/>
      <c r="AH6" s="23"/>
      <c r="AI6" s="23" t="s">
        <v>30</v>
      </c>
      <c r="AJ6" s="23"/>
      <c r="AK6" s="23"/>
      <c r="AL6" s="23" t="s">
        <v>30</v>
      </c>
      <c r="AM6" s="23"/>
      <c r="AN6" s="23"/>
      <c r="AO6" s="23" t="s">
        <v>30</v>
      </c>
      <c r="AP6" s="23"/>
      <c r="AQ6" s="23"/>
      <c r="AR6" s="23" t="s">
        <v>30</v>
      </c>
      <c r="AS6" s="23"/>
      <c r="AT6" s="23"/>
      <c r="AU6" s="23" t="s">
        <v>30</v>
      </c>
      <c r="AV6" s="23"/>
      <c r="AW6" s="23"/>
      <c r="AX6" s="23" t="s">
        <v>30</v>
      </c>
      <c r="AY6" s="23"/>
      <c r="AZ6" s="23"/>
      <c r="BA6" s="23" t="s">
        <v>30</v>
      </c>
      <c r="BB6" s="23"/>
      <c r="BC6" s="23"/>
      <c r="BD6" s="23" t="s">
        <v>30</v>
      </c>
      <c r="BE6" s="23"/>
      <c r="BF6" s="23"/>
      <c r="BG6" s="23" t="s">
        <v>30</v>
      </c>
      <c r="BH6" s="23"/>
      <c r="BI6" s="23"/>
      <c r="BJ6" s="23" t="s">
        <v>30</v>
      </c>
      <c r="BK6" s="23"/>
      <c r="BL6" s="23"/>
      <c r="BM6" s="23" t="s">
        <v>30</v>
      </c>
      <c r="BN6" s="23"/>
      <c r="BO6" s="23"/>
      <c r="BP6" s="23" t="s">
        <v>30</v>
      </c>
      <c r="BQ6" s="23"/>
      <c r="BR6" s="23"/>
      <c r="BS6" s="23" t="s">
        <v>30</v>
      </c>
      <c r="BT6" s="23"/>
      <c r="BU6" s="23"/>
      <c r="BV6" s="23" t="s">
        <v>30</v>
      </c>
      <c r="BW6" s="23"/>
      <c r="BX6" s="23"/>
      <c r="BY6" s="23" t="s">
        <v>30</v>
      </c>
      <c r="BZ6" s="23"/>
      <c r="CA6" s="23"/>
      <c r="CB6" s="23" t="s">
        <v>30</v>
      </c>
      <c r="CC6" s="23"/>
      <c r="CD6" s="23"/>
      <c r="CE6" s="23" t="s">
        <v>30</v>
      </c>
      <c r="CF6" s="23"/>
      <c r="CG6" s="23"/>
    </row>
    <row r="7" spans="1:85" s="8" customFormat="1" ht="12.75" customHeight="1">
      <c r="A7" s="11"/>
      <c r="B7" s="12" t="s">
        <v>31</v>
      </c>
      <c r="C7" s="12" t="s">
        <v>32</v>
      </c>
      <c r="D7" s="12" t="s">
        <v>33</v>
      </c>
      <c r="E7" s="12" t="s">
        <v>31</v>
      </c>
      <c r="F7" s="12" t="s">
        <v>32</v>
      </c>
      <c r="G7" s="12" t="s">
        <v>33</v>
      </c>
      <c r="H7" s="12" t="s">
        <v>31</v>
      </c>
      <c r="I7" s="12" t="s">
        <v>32</v>
      </c>
      <c r="J7" s="12" t="s">
        <v>33</v>
      </c>
      <c r="K7" s="12" t="s">
        <v>31</v>
      </c>
      <c r="L7" s="12" t="s">
        <v>32</v>
      </c>
      <c r="M7" s="12" t="s">
        <v>33</v>
      </c>
      <c r="N7" s="12" t="s">
        <v>31</v>
      </c>
      <c r="O7" s="12" t="s">
        <v>32</v>
      </c>
      <c r="P7" s="12" t="s">
        <v>33</v>
      </c>
      <c r="Q7" s="12" t="s">
        <v>31</v>
      </c>
      <c r="R7" s="12" t="s">
        <v>32</v>
      </c>
      <c r="S7" s="12" t="s">
        <v>33</v>
      </c>
      <c r="T7" s="12" t="s">
        <v>31</v>
      </c>
      <c r="U7" s="12" t="s">
        <v>32</v>
      </c>
      <c r="V7" s="12" t="s">
        <v>33</v>
      </c>
      <c r="W7" s="12" t="s">
        <v>31</v>
      </c>
      <c r="X7" s="12" t="s">
        <v>32</v>
      </c>
      <c r="Y7" s="12" t="s">
        <v>33</v>
      </c>
      <c r="Z7" s="12" t="s">
        <v>31</v>
      </c>
      <c r="AA7" s="12" t="s">
        <v>32</v>
      </c>
      <c r="AB7" s="12" t="s">
        <v>33</v>
      </c>
      <c r="AC7" s="12" t="s">
        <v>31</v>
      </c>
      <c r="AD7" s="12" t="s">
        <v>32</v>
      </c>
      <c r="AE7" s="12" t="s">
        <v>33</v>
      </c>
      <c r="AF7" s="12" t="s">
        <v>31</v>
      </c>
      <c r="AG7" s="12" t="s">
        <v>32</v>
      </c>
      <c r="AH7" s="12" t="s">
        <v>33</v>
      </c>
      <c r="AI7" s="12" t="s">
        <v>31</v>
      </c>
      <c r="AJ7" s="12" t="s">
        <v>32</v>
      </c>
      <c r="AK7" s="12" t="s">
        <v>33</v>
      </c>
      <c r="AL7" s="12" t="s">
        <v>31</v>
      </c>
      <c r="AM7" s="12" t="s">
        <v>32</v>
      </c>
      <c r="AN7" s="12" t="s">
        <v>33</v>
      </c>
      <c r="AO7" s="12" t="s">
        <v>31</v>
      </c>
      <c r="AP7" s="12" t="s">
        <v>32</v>
      </c>
      <c r="AQ7" s="12" t="s">
        <v>33</v>
      </c>
      <c r="AR7" s="12" t="s">
        <v>31</v>
      </c>
      <c r="AS7" s="12" t="s">
        <v>32</v>
      </c>
      <c r="AT7" s="12" t="s">
        <v>33</v>
      </c>
      <c r="AU7" s="12" t="s">
        <v>31</v>
      </c>
      <c r="AV7" s="12" t="s">
        <v>32</v>
      </c>
      <c r="AW7" s="12" t="s">
        <v>33</v>
      </c>
      <c r="AX7" s="12" t="s">
        <v>31</v>
      </c>
      <c r="AY7" s="12" t="s">
        <v>32</v>
      </c>
      <c r="AZ7" s="12" t="s">
        <v>33</v>
      </c>
      <c r="BA7" s="12" t="s">
        <v>31</v>
      </c>
      <c r="BB7" s="12" t="s">
        <v>32</v>
      </c>
      <c r="BC7" s="12" t="s">
        <v>33</v>
      </c>
      <c r="BD7" s="12" t="s">
        <v>31</v>
      </c>
      <c r="BE7" s="12" t="s">
        <v>32</v>
      </c>
      <c r="BF7" s="12" t="s">
        <v>33</v>
      </c>
      <c r="BG7" s="12" t="s">
        <v>31</v>
      </c>
      <c r="BH7" s="12" t="s">
        <v>32</v>
      </c>
      <c r="BI7" s="12" t="s">
        <v>33</v>
      </c>
      <c r="BJ7" s="12" t="s">
        <v>31</v>
      </c>
      <c r="BK7" s="12" t="s">
        <v>32</v>
      </c>
      <c r="BL7" s="12" t="s">
        <v>33</v>
      </c>
      <c r="BM7" s="12" t="s">
        <v>31</v>
      </c>
      <c r="BN7" s="12" t="s">
        <v>32</v>
      </c>
      <c r="BO7" s="12" t="s">
        <v>33</v>
      </c>
      <c r="BP7" s="12" t="s">
        <v>31</v>
      </c>
      <c r="BQ7" s="12" t="s">
        <v>32</v>
      </c>
      <c r="BR7" s="12" t="s">
        <v>33</v>
      </c>
      <c r="BS7" s="12" t="s">
        <v>31</v>
      </c>
      <c r="BT7" s="12" t="s">
        <v>32</v>
      </c>
      <c r="BU7" s="12" t="s">
        <v>33</v>
      </c>
      <c r="BV7" s="12" t="s">
        <v>31</v>
      </c>
      <c r="BW7" s="12" t="s">
        <v>32</v>
      </c>
      <c r="BX7" s="12" t="s">
        <v>33</v>
      </c>
      <c r="BY7" s="12" t="s">
        <v>31</v>
      </c>
      <c r="BZ7" s="12" t="s">
        <v>32</v>
      </c>
      <c r="CA7" s="12" t="s">
        <v>33</v>
      </c>
      <c r="CB7" s="12" t="s">
        <v>31</v>
      </c>
      <c r="CC7" s="12" t="s">
        <v>32</v>
      </c>
      <c r="CD7" s="12" t="s">
        <v>33</v>
      </c>
      <c r="CE7" s="12" t="s">
        <v>31</v>
      </c>
      <c r="CF7" s="12" t="s">
        <v>32</v>
      </c>
      <c r="CG7" s="12" t="s">
        <v>33</v>
      </c>
    </row>
    <row r="8" spans="1:85" s="10" customFormat="1" ht="12.75" customHeight="1">
      <c r="A8" s="13" t="s">
        <v>34</v>
      </c>
      <c r="B8" s="13">
        <v>69.31791919068907</v>
      </c>
      <c r="C8" s="13">
        <v>69.21979494481023</v>
      </c>
      <c r="D8" s="13">
        <v>69.4160434365679</v>
      </c>
      <c r="E8" s="13">
        <v>69.56590643321144</v>
      </c>
      <c r="F8" s="13">
        <v>69.46759265903079</v>
      </c>
      <c r="G8" s="13">
        <v>69.66422020739209</v>
      </c>
      <c r="H8" s="13">
        <v>69.8388254277375</v>
      </c>
      <c r="I8" s="13">
        <v>69.74125859858052</v>
      </c>
      <c r="J8" s="13">
        <v>69.9363922568945</v>
      </c>
      <c r="K8" s="13">
        <v>69.98764350654001</v>
      </c>
      <c r="L8" s="13">
        <v>69.89043619003701</v>
      </c>
      <c r="M8" s="13">
        <v>70.08485082304301</v>
      </c>
      <c r="N8" s="13">
        <v>70.19086825392435</v>
      </c>
      <c r="O8" s="13">
        <v>70.09440683255204</v>
      </c>
      <c r="P8" s="13">
        <v>70.28732967529666</v>
      </c>
      <c r="Q8" s="13">
        <v>70.33659007257397</v>
      </c>
      <c r="R8" s="13">
        <v>70.2395828865243</v>
      </c>
      <c r="S8" s="13">
        <v>70.43359725862364</v>
      </c>
      <c r="T8" s="13">
        <v>70.52508593563094</v>
      </c>
      <c r="U8" s="13">
        <v>70.42817482363976</v>
      </c>
      <c r="V8" s="13">
        <v>70.62199704762212</v>
      </c>
      <c r="W8" s="13">
        <v>70.74111818351295</v>
      </c>
      <c r="X8" s="13">
        <v>70.64382321225611</v>
      </c>
      <c r="Y8" s="13">
        <v>70.8384131547698</v>
      </c>
      <c r="Z8" s="13">
        <v>71.0469613861646</v>
      </c>
      <c r="AA8" s="13">
        <v>70.9498586516698</v>
      </c>
      <c r="AB8" s="13">
        <v>71.1440641206594</v>
      </c>
      <c r="AC8" s="13">
        <v>71.38347712908372</v>
      </c>
      <c r="AD8" s="13">
        <v>71.28641559744601</v>
      </c>
      <c r="AE8" s="13">
        <v>71.48053866072142</v>
      </c>
      <c r="AF8" s="13">
        <v>71.46597493074096</v>
      </c>
      <c r="AG8" s="13">
        <v>71.37</v>
      </c>
      <c r="AH8" s="13">
        <v>71.56</v>
      </c>
      <c r="AI8" s="13">
        <v>71.69974797887325</v>
      </c>
      <c r="AJ8" s="13">
        <v>71.6</v>
      </c>
      <c r="AK8" s="13">
        <v>71.8</v>
      </c>
      <c r="AL8" s="13">
        <v>71.87484420646133</v>
      </c>
      <c r="AM8" s="13">
        <v>71.78</v>
      </c>
      <c r="AN8" s="13">
        <v>71.97</v>
      </c>
      <c r="AO8" s="13">
        <v>72.09680757176524</v>
      </c>
      <c r="AP8" s="13">
        <v>72</v>
      </c>
      <c r="AQ8" s="13">
        <v>72.19</v>
      </c>
      <c r="AR8" s="13">
        <v>72.25616479300813</v>
      </c>
      <c r="AS8" s="13">
        <v>72.16</v>
      </c>
      <c r="AT8" s="13">
        <v>72.35</v>
      </c>
      <c r="AU8" s="13">
        <v>72.42588428823923</v>
      </c>
      <c r="AV8" s="13">
        <v>72.33</v>
      </c>
      <c r="AW8" s="13">
        <v>72.52</v>
      </c>
      <c r="AX8" s="13">
        <v>72.65566107608485</v>
      </c>
      <c r="AY8" s="13">
        <v>72.56</v>
      </c>
      <c r="AZ8" s="13">
        <v>72.75</v>
      </c>
      <c r="BA8" s="13">
        <v>72.86423107098749</v>
      </c>
      <c r="BB8" s="13">
        <v>72.77</v>
      </c>
      <c r="BC8" s="13">
        <v>72.96</v>
      </c>
      <c r="BD8" s="13">
        <v>73.11915668985563</v>
      </c>
      <c r="BE8" s="13">
        <v>73.02</v>
      </c>
      <c r="BF8" s="13">
        <v>73.22</v>
      </c>
      <c r="BG8" s="13">
        <v>73.34450418476811</v>
      </c>
      <c r="BH8" s="13">
        <v>73.24</v>
      </c>
      <c r="BI8" s="13">
        <v>73.45</v>
      </c>
      <c r="BJ8" s="13">
        <v>73.50674665386529</v>
      </c>
      <c r="BK8" s="13">
        <v>73.41</v>
      </c>
      <c r="BL8" s="13">
        <v>73.61</v>
      </c>
      <c r="BM8" s="13">
        <v>73.78681004067018</v>
      </c>
      <c r="BN8" s="13">
        <v>73.69</v>
      </c>
      <c r="BO8" s="13">
        <v>73.89</v>
      </c>
      <c r="BP8" s="13">
        <v>74.23910828065144</v>
      </c>
      <c r="BQ8" s="13">
        <v>74.14</v>
      </c>
      <c r="BR8" s="13">
        <v>74.34</v>
      </c>
      <c r="BS8" s="13">
        <v>74.6363228355884</v>
      </c>
      <c r="BT8" s="13">
        <v>74.54</v>
      </c>
      <c r="BU8" s="13">
        <v>74.74</v>
      </c>
      <c r="BV8" s="13">
        <v>74.84591260054302</v>
      </c>
      <c r="BW8" s="13">
        <v>74.75</v>
      </c>
      <c r="BX8" s="13">
        <v>74.95</v>
      </c>
      <c r="BY8" s="13">
        <v>75.04270147220494</v>
      </c>
      <c r="BZ8" s="13">
        <v>74.94</v>
      </c>
      <c r="CA8" s="13">
        <v>75.14</v>
      </c>
      <c r="CB8" s="13">
        <v>75.39478672278186</v>
      </c>
      <c r="CC8" s="13">
        <v>75.29620454847067</v>
      </c>
      <c r="CD8" s="13">
        <v>75.49336889709305</v>
      </c>
      <c r="CE8" s="13">
        <v>75.84557827649233</v>
      </c>
      <c r="CF8" s="13">
        <v>75.74793386923083</v>
      </c>
      <c r="CG8" s="13">
        <v>75.94322268375383</v>
      </c>
    </row>
    <row r="9" spans="1:85" s="15" customFormat="1" ht="33" customHeight="1">
      <c r="A9" s="8" t="s">
        <v>35</v>
      </c>
      <c r="B9" s="14">
        <v>68.86584881430221</v>
      </c>
      <c r="C9" s="14">
        <v>68.50804514839253</v>
      </c>
      <c r="D9" s="14">
        <v>69.2236524802119</v>
      </c>
      <c r="E9" s="14">
        <v>69.02723171581962</v>
      </c>
      <c r="F9" s="14">
        <v>68.66435158880887</v>
      </c>
      <c r="G9" s="14">
        <v>69.39011184283038</v>
      </c>
      <c r="H9" s="14">
        <v>69.57363988358723</v>
      </c>
      <c r="I9" s="14">
        <v>69.21046424189558</v>
      </c>
      <c r="J9" s="14">
        <v>69.93681552527889</v>
      </c>
      <c r="K9" s="14">
        <v>69.89287944275961</v>
      </c>
      <c r="L9" s="14">
        <v>69.53309629120707</v>
      </c>
      <c r="M9" s="14">
        <v>70.25266259431214</v>
      </c>
      <c r="N9" s="14">
        <v>70.10569086683705</v>
      </c>
      <c r="O9" s="14">
        <v>69.74569362928055</v>
      </c>
      <c r="P9" s="14">
        <v>70.46568810439355</v>
      </c>
      <c r="Q9" s="14">
        <v>70.2103284516424</v>
      </c>
      <c r="R9" s="14">
        <v>69.84435263664635</v>
      </c>
      <c r="S9" s="14">
        <v>70.57630426663845</v>
      </c>
      <c r="T9" s="14">
        <v>70.548895685764</v>
      </c>
      <c r="U9" s="14">
        <v>70.18804993156087</v>
      </c>
      <c r="V9" s="14">
        <v>70.90974143996712</v>
      </c>
      <c r="W9" s="14">
        <v>70.96684991285649</v>
      </c>
      <c r="X9" s="14">
        <v>70.60962836334431</v>
      </c>
      <c r="Y9" s="14">
        <v>71.32407146236866</v>
      </c>
      <c r="Z9" s="14">
        <v>71.1717176640278</v>
      </c>
      <c r="AA9" s="14">
        <v>70.8136438935041</v>
      </c>
      <c r="AB9" s="14">
        <v>71.52979143455148</v>
      </c>
      <c r="AC9" s="14">
        <v>71.63891653920936</v>
      </c>
      <c r="AD9" s="14">
        <v>71.27619436890151</v>
      </c>
      <c r="AE9" s="14">
        <v>72.00163870951721</v>
      </c>
      <c r="AF9" s="14">
        <v>71.54989854922</v>
      </c>
      <c r="AG9" s="14">
        <v>71.1909189227037</v>
      </c>
      <c r="AH9" s="14">
        <v>71.9088781757363</v>
      </c>
      <c r="AI9" s="14">
        <v>71.92160081731383</v>
      </c>
      <c r="AJ9" s="14">
        <v>71.56957297149204</v>
      </c>
      <c r="AK9" s="14">
        <v>72.27362866313563</v>
      </c>
      <c r="AL9" s="14">
        <v>72.00881792788394</v>
      </c>
      <c r="AM9" s="14">
        <v>71.6580976089442</v>
      </c>
      <c r="AN9" s="14">
        <v>72.35953824682367</v>
      </c>
      <c r="AO9" s="14">
        <v>72.50134402458907</v>
      </c>
      <c r="AP9" s="14">
        <v>72.14526798078452</v>
      </c>
      <c r="AQ9" s="14">
        <v>72.85742006839362</v>
      </c>
      <c r="AR9" s="14">
        <v>72.49406682486635</v>
      </c>
      <c r="AS9" s="14">
        <v>72.14167037499688</v>
      </c>
      <c r="AT9" s="14">
        <v>72.84646327473583</v>
      </c>
      <c r="AU9" s="14">
        <v>72.74941046312797</v>
      </c>
      <c r="AV9" s="14">
        <v>72.39610675417832</v>
      </c>
      <c r="AW9" s="14">
        <v>73.10271417207763</v>
      </c>
      <c r="AX9" s="14">
        <v>72.94425987246917</v>
      </c>
      <c r="AY9" s="14">
        <v>72.59076017113786</v>
      </c>
      <c r="AZ9" s="14">
        <v>73.29775957380049</v>
      </c>
      <c r="BA9" s="14">
        <v>73.18280577958615</v>
      </c>
      <c r="BB9" s="14">
        <v>72.81309435081808</v>
      </c>
      <c r="BC9" s="14">
        <v>73.55251720835422</v>
      </c>
      <c r="BD9" s="14">
        <v>73.01492656384907</v>
      </c>
      <c r="BE9" s="14">
        <v>72.63020170879236</v>
      </c>
      <c r="BF9" s="14">
        <v>73.39965141890579</v>
      </c>
      <c r="BG9" s="14">
        <v>72.94928318567092</v>
      </c>
      <c r="BH9" s="14">
        <v>72.55261576442427</v>
      </c>
      <c r="BI9" s="14">
        <v>73.34595060691757</v>
      </c>
      <c r="BJ9" s="14">
        <v>73.04705151853143</v>
      </c>
      <c r="BK9" s="14">
        <v>72.65460066072981</v>
      </c>
      <c r="BL9" s="14">
        <v>73.43950237633305</v>
      </c>
      <c r="BM9" s="14">
        <v>73.71467494366688</v>
      </c>
      <c r="BN9" s="14">
        <v>73.33324233766541</v>
      </c>
      <c r="BO9" s="14">
        <v>74.09610754966835</v>
      </c>
      <c r="BP9" s="14">
        <v>74.16649681270884</v>
      </c>
      <c r="BQ9" s="14">
        <v>73.78726418763182</v>
      </c>
      <c r="BR9" s="14">
        <v>74.54572943778587</v>
      </c>
      <c r="BS9" s="14">
        <v>74.68000266140048</v>
      </c>
      <c r="BT9" s="14">
        <v>74.29988301360272</v>
      </c>
      <c r="BU9" s="14">
        <v>75.06012230919823</v>
      </c>
      <c r="BV9" s="14">
        <v>74.42356146948428</v>
      </c>
      <c r="BW9" s="14">
        <v>74.03088221648412</v>
      </c>
      <c r="BX9" s="14">
        <v>74.81624072248445</v>
      </c>
      <c r="BY9" s="14">
        <v>74.60567819660696</v>
      </c>
      <c r="BZ9" s="14">
        <v>74.2</v>
      </c>
      <c r="CA9" s="14">
        <v>75</v>
      </c>
      <c r="CB9" s="14">
        <v>74.75452959812871</v>
      </c>
      <c r="CC9" s="14">
        <v>74.36638473783391</v>
      </c>
      <c r="CD9" s="14">
        <v>75.14267445842351</v>
      </c>
      <c r="CE9" s="14">
        <v>75.56228344274446</v>
      </c>
      <c r="CF9" s="14">
        <v>75.18891474381822</v>
      </c>
      <c r="CG9" s="14">
        <v>75.9356521416707</v>
      </c>
    </row>
    <row r="10" spans="1:85" s="15" customFormat="1" ht="12.75" customHeight="1">
      <c r="A10" s="8" t="s">
        <v>36</v>
      </c>
      <c r="B10" s="14">
        <v>70.55339333240677</v>
      </c>
      <c r="C10" s="14">
        <v>69.82663880116988</v>
      </c>
      <c r="D10" s="14">
        <v>71.28014786364366</v>
      </c>
      <c r="E10" s="14">
        <v>70.99398272715472</v>
      </c>
      <c r="F10" s="14">
        <v>70.28125191148753</v>
      </c>
      <c r="G10" s="14">
        <v>71.7067135428219</v>
      </c>
      <c r="H10" s="14">
        <v>71.70178202996856</v>
      </c>
      <c r="I10" s="14">
        <v>71.00767319618521</v>
      </c>
      <c r="J10" s="14">
        <v>72.3958908637519</v>
      </c>
      <c r="K10" s="14">
        <v>71.91293215217351</v>
      </c>
      <c r="L10" s="14">
        <v>71.21886022976503</v>
      </c>
      <c r="M10" s="14">
        <v>72.607004074582</v>
      </c>
      <c r="N10" s="14">
        <v>72.09735601980975</v>
      </c>
      <c r="O10" s="14">
        <v>71.3855947104097</v>
      </c>
      <c r="P10" s="14">
        <v>72.8091173292098</v>
      </c>
      <c r="Q10" s="14">
        <v>72.43798496371376</v>
      </c>
      <c r="R10" s="14">
        <v>71.72714502551476</v>
      </c>
      <c r="S10" s="14">
        <v>73.14882490191276</v>
      </c>
      <c r="T10" s="14">
        <v>72.63053111812161</v>
      </c>
      <c r="U10" s="14">
        <v>71.9352900275009</v>
      </c>
      <c r="V10" s="14">
        <v>73.32577220874232</v>
      </c>
      <c r="W10" s="14">
        <v>72.7438299603511</v>
      </c>
      <c r="X10" s="14">
        <v>72.06957164765254</v>
      </c>
      <c r="Y10" s="14">
        <v>73.41808827304968</v>
      </c>
      <c r="Z10" s="14">
        <v>72.57111288367176</v>
      </c>
      <c r="AA10" s="14">
        <v>71.89299560265287</v>
      </c>
      <c r="AB10" s="14">
        <v>73.24923016469064</v>
      </c>
      <c r="AC10" s="14">
        <v>72.833359105787</v>
      </c>
      <c r="AD10" s="14">
        <v>72.15386372740501</v>
      </c>
      <c r="AE10" s="14">
        <v>73.51285448416898</v>
      </c>
      <c r="AF10" s="14">
        <v>73.46777275857401</v>
      </c>
      <c r="AG10" s="14">
        <v>72.81883976574102</v>
      </c>
      <c r="AH10" s="14">
        <v>74.11670575140701</v>
      </c>
      <c r="AI10" s="14">
        <v>74.12543970565405</v>
      </c>
      <c r="AJ10" s="14">
        <v>73.4905817041489</v>
      </c>
      <c r="AK10" s="14">
        <v>74.7602977071592</v>
      </c>
      <c r="AL10" s="14">
        <v>74.4820811474842</v>
      </c>
      <c r="AM10" s="14">
        <v>73.86238939405939</v>
      </c>
      <c r="AN10" s="14">
        <v>75.101772900909</v>
      </c>
      <c r="AO10" s="14">
        <v>74.80663558412421</v>
      </c>
      <c r="AP10" s="14">
        <v>74.18399672227554</v>
      </c>
      <c r="AQ10" s="14">
        <v>75.42927444597288</v>
      </c>
      <c r="AR10" s="14">
        <v>74.72696845210447</v>
      </c>
      <c r="AS10" s="14">
        <v>74.08347952424353</v>
      </c>
      <c r="AT10" s="14">
        <v>75.37045737996542</v>
      </c>
      <c r="AU10" s="14">
        <v>74.89245858040253</v>
      </c>
      <c r="AV10" s="14">
        <v>74.22113747340812</v>
      </c>
      <c r="AW10" s="14">
        <v>75.56377968739694</v>
      </c>
      <c r="AX10" s="14">
        <v>74.94232901796704</v>
      </c>
      <c r="AY10" s="14">
        <v>74.24283989419759</v>
      </c>
      <c r="AZ10" s="14">
        <v>75.6418181417365</v>
      </c>
      <c r="BA10" s="14">
        <v>75.12442181053757</v>
      </c>
      <c r="BB10" s="14">
        <v>74.41787597087949</v>
      </c>
      <c r="BC10" s="14">
        <v>75.83096765019565</v>
      </c>
      <c r="BD10" s="14">
        <v>75.71981193659957</v>
      </c>
      <c r="BE10" s="14">
        <v>75.04837575640809</v>
      </c>
      <c r="BF10" s="14">
        <v>76.39124811679105</v>
      </c>
      <c r="BG10" s="14">
        <v>75.38563051617508</v>
      </c>
      <c r="BH10" s="14">
        <v>74.6907230182908</v>
      </c>
      <c r="BI10" s="14">
        <v>76.08053801405937</v>
      </c>
      <c r="BJ10" s="14">
        <v>75.40860887171807</v>
      </c>
      <c r="BK10" s="14">
        <v>74.72062512012226</v>
      </c>
      <c r="BL10" s="14">
        <v>76.09659262331388</v>
      </c>
      <c r="BM10" s="14">
        <v>75.22449814882188</v>
      </c>
      <c r="BN10" s="14">
        <v>74.49869986458093</v>
      </c>
      <c r="BO10" s="14">
        <v>75.95029643306283</v>
      </c>
      <c r="BP10" s="14">
        <v>75.7954780120892</v>
      </c>
      <c r="BQ10" s="14">
        <v>75.07479271328565</v>
      </c>
      <c r="BR10" s="14">
        <v>76.51616331089276</v>
      </c>
      <c r="BS10" s="14">
        <v>76.46577008613288</v>
      </c>
      <c r="BT10" s="14">
        <v>75.76463841051083</v>
      </c>
      <c r="BU10" s="14">
        <v>77.16690176175493</v>
      </c>
      <c r="BV10" s="14">
        <v>76.58814951114421</v>
      </c>
      <c r="BW10" s="14">
        <v>75.9044481635377</v>
      </c>
      <c r="BX10" s="14">
        <v>77.27185085875072</v>
      </c>
      <c r="BY10" s="14">
        <v>77.1214264698901</v>
      </c>
      <c r="BZ10" s="14">
        <v>76.5</v>
      </c>
      <c r="CA10" s="14">
        <v>77.8</v>
      </c>
      <c r="CB10" s="14">
        <v>77.14590082658728</v>
      </c>
      <c r="CC10" s="14">
        <v>76.46867920705095</v>
      </c>
      <c r="CD10" s="14">
        <v>77.8231224461236</v>
      </c>
      <c r="CE10" s="14">
        <v>77.4901276081643</v>
      </c>
      <c r="CF10" s="14">
        <v>76.81541260969982</v>
      </c>
      <c r="CG10" s="14">
        <v>78.16484260662878</v>
      </c>
    </row>
    <row r="11" spans="1:85" s="15" customFormat="1" ht="12.75" customHeight="1">
      <c r="A11" s="8" t="s">
        <v>37</v>
      </c>
      <c r="B11" s="14">
        <v>69.36905125641789</v>
      </c>
      <c r="C11" s="14">
        <v>68.75858019026109</v>
      </c>
      <c r="D11" s="14">
        <v>69.9795223225747</v>
      </c>
      <c r="E11" s="14">
        <v>69.81612460320426</v>
      </c>
      <c r="F11" s="14">
        <v>69.20159725316091</v>
      </c>
      <c r="G11" s="14">
        <v>70.4306519532476</v>
      </c>
      <c r="H11" s="14">
        <v>70.50776817083619</v>
      </c>
      <c r="I11" s="14">
        <v>69.91693003505674</v>
      </c>
      <c r="J11" s="14">
        <v>71.09860630661564</v>
      </c>
      <c r="K11" s="14">
        <v>70.70812911674157</v>
      </c>
      <c r="L11" s="14">
        <v>70.11715746125823</v>
      </c>
      <c r="M11" s="14">
        <v>71.29910077222492</v>
      </c>
      <c r="N11" s="14">
        <v>70.65578702693402</v>
      </c>
      <c r="O11" s="14">
        <v>70.0755299066379</v>
      </c>
      <c r="P11" s="14">
        <v>71.23604414723015</v>
      </c>
      <c r="Q11" s="14">
        <v>69.94391545715682</v>
      </c>
      <c r="R11" s="14">
        <v>69.33780950650555</v>
      </c>
      <c r="S11" s="14">
        <v>70.55002140780809</v>
      </c>
      <c r="T11" s="14">
        <v>68.99302071168809</v>
      </c>
      <c r="U11" s="14">
        <v>68.35582091582312</v>
      </c>
      <c r="V11" s="14">
        <v>69.63022050755306</v>
      </c>
      <c r="W11" s="14">
        <v>69.74720106001374</v>
      </c>
      <c r="X11" s="14">
        <v>69.11562101468915</v>
      </c>
      <c r="Y11" s="14">
        <v>70.37878110533832</v>
      </c>
      <c r="Z11" s="14">
        <v>70.79495370140137</v>
      </c>
      <c r="AA11" s="14">
        <v>70.17587425326239</v>
      </c>
      <c r="AB11" s="14">
        <v>71.41403314954034</v>
      </c>
      <c r="AC11" s="14">
        <v>72.6023706158576</v>
      </c>
      <c r="AD11" s="14">
        <v>72.02832675570018</v>
      </c>
      <c r="AE11" s="14">
        <v>73.17641447601501</v>
      </c>
      <c r="AF11" s="14">
        <v>72.54162421477045</v>
      </c>
      <c r="AG11" s="14">
        <v>71.959396546644</v>
      </c>
      <c r="AH11" s="14">
        <v>73.1238518828969</v>
      </c>
      <c r="AI11" s="14">
        <v>72.97765245193048</v>
      </c>
      <c r="AJ11" s="14">
        <v>72.40531840068441</v>
      </c>
      <c r="AK11" s="14">
        <v>73.54998650317656</v>
      </c>
      <c r="AL11" s="14">
        <v>73.3286207968092</v>
      </c>
      <c r="AM11" s="14">
        <v>72.76974650434327</v>
      </c>
      <c r="AN11" s="14">
        <v>73.88749508927513</v>
      </c>
      <c r="AO11" s="14">
        <v>73.66925476081147</v>
      </c>
      <c r="AP11" s="14">
        <v>73.10766430809683</v>
      </c>
      <c r="AQ11" s="14">
        <v>74.23084521352611</v>
      </c>
      <c r="AR11" s="14">
        <v>73.85154571372158</v>
      </c>
      <c r="AS11" s="14">
        <v>73.29123042518368</v>
      </c>
      <c r="AT11" s="14">
        <v>74.41186100225947</v>
      </c>
      <c r="AU11" s="14">
        <v>74.06191580220327</v>
      </c>
      <c r="AV11" s="14">
        <v>73.48709687269081</v>
      </c>
      <c r="AW11" s="14">
        <v>74.63673473171573</v>
      </c>
      <c r="AX11" s="14">
        <v>74.33902705322201</v>
      </c>
      <c r="AY11" s="14">
        <v>73.76798062787135</v>
      </c>
      <c r="AZ11" s="14">
        <v>74.91007347857267</v>
      </c>
      <c r="BA11" s="14">
        <v>74.88624518569313</v>
      </c>
      <c r="BB11" s="14">
        <v>74.32992998492182</v>
      </c>
      <c r="BC11" s="14">
        <v>75.44256038646444</v>
      </c>
      <c r="BD11" s="14">
        <v>74.92693206059685</v>
      </c>
      <c r="BE11" s="14">
        <v>74.3450066751695</v>
      </c>
      <c r="BF11" s="14">
        <v>75.50885744602421</v>
      </c>
      <c r="BG11" s="14">
        <v>75.1775036736567</v>
      </c>
      <c r="BH11" s="14">
        <v>74.5735371568015</v>
      </c>
      <c r="BI11" s="14">
        <v>75.7814701905119</v>
      </c>
      <c r="BJ11" s="14">
        <v>74.80406215780728</v>
      </c>
      <c r="BK11" s="14">
        <v>74.17187466287866</v>
      </c>
      <c r="BL11" s="14">
        <v>75.4362496527359</v>
      </c>
      <c r="BM11" s="14">
        <v>75.42203567567813</v>
      </c>
      <c r="BN11" s="14">
        <v>74.82256787290653</v>
      </c>
      <c r="BO11" s="14">
        <v>76.02150347844973</v>
      </c>
      <c r="BP11" s="14">
        <v>75.67110988331073</v>
      </c>
      <c r="BQ11" s="14">
        <v>75.08684921419196</v>
      </c>
      <c r="BR11" s="14">
        <v>76.25537055242951</v>
      </c>
      <c r="BS11" s="14">
        <v>76.07445006909721</v>
      </c>
      <c r="BT11" s="14">
        <v>75.48579215731058</v>
      </c>
      <c r="BU11" s="14">
        <v>76.66310798088384</v>
      </c>
      <c r="BV11" s="14">
        <v>76.1793600348711</v>
      </c>
      <c r="BW11" s="14">
        <v>75.57488556680396</v>
      </c>
      <c r="BX11" s="14">
        <v>76.78383450293823</v>
      </c>
      <c r="BY11" s="14">
        <v>76.41714063526453</v>
      </c>
      <c r="BZ11" s="14">
        <v>75.8</v>
      </c>
      <c r="CA11" s="14">
        <v>77</v>
      </c>
      <c r="CB11" s="14">
        <v>76.79690598745125</v>
      </c>
      <c r="CC11" s="14">
        <v>76.19820363378079</v>
      </c>
      <c r="CD11" s="14">
        <v>77.39560834112172</v>
      </c>
      <c r="CE11" s="14">
        <v>76.70175471065869</v>
      </c>
      <c r="CF11" s="14">
        <v>76.1034239862902</v>
      </c>
      <c r="CG11" s="14">
        <v>77.30008543502719</v>
      </c>
    </row>
    <row r="12" spans="1:85" s="15" customFormat="1" ht="12.75" customHeight="1">
      <c r="A12" s="8" t="s">
        <v>38</v>
      </c>
      <c r="B12" s="14">
        <v>70.05751952876415</v>
      </c>
      <c r="C12" s="14">
        <v>69.67615719436905</v>
      </c>
      <c r="D12" s="14">
        <v>70.43888186315924</v>
      </c>
      <c r="E12" s="14">
        <v>70.48138587464919</v>
      </c>
      <c r="F12" s="14">
        <v>70.10488838000003</v>
      </c>
      <c r="G12" s="14">
        <v>70.85788336929835</v>
      </c>
      <c r="H12" s="14">
        <v>70.68984597915872</v>
      </c>
      <c r="I12" s="14">
        <v>70.31661887452917</v>
      </c>
      <c r="J12" s="14">
        <v>71.06307308378827</v>
      </c>
      <c r="K12" s="14">
        <v>70.9272081058077</v>
      </c>
      <c r="L12" s="14">
        <v>70.56221994047766</v>
      </c>
      <c r="M12" s="14">
        <v>71.29219627113773</v>
      </c>
      <c r="N12" s="14">
        <v>71.14436369734563</v>
      </c>
      <c r="O12" s="14">
        <v>70.77996094012246</v>
      </c>
      <c r="P12" s="14">
        <v>71.50876645456879</v>
      </c>
      <c r="Q12" s="14">
        <v>71.18905041844603</v>
      </c>
      <c r="R12" s="14">
        <v>70.82040544080466</v>
      </c>
      <c r="S12" s="14">
        <v>71.5576953960874</v>
      </c>
      <c r="T12" s="14">
        <v>71.36252307662178</v>
      </c>
      <c r="U12" s="14">
        <v>70.99311045323961</v>
      </c>
      <c r="V12" s="14">
        <v>71.73193570000396</v>
      </c>
      <c r="W12" s="14">
        <v>71.83666977817856</v>
      </c>
      <c r="X12" s="14">
        <v>71.47145284658372</v>
      </c>
      <c r="Y12" s="14">
        <v>72.2018867097734</v>
      </c>
      <c r="Z12" s="14">
        <v>72.31227323609684</v>
      </c>
      <c r="AA12" s="14">
        <v>71.9589454640489</v>
      </c>
      <c r="AB12" s="14">
        <v>72.66560100814479</v>
      </c>
      <c r="AC12" s="14">
        <v>72.61325032517107</v>
      </c>
      <c r="AD12" s="14">
        <v>72.256202811864</v>
      </c>
      <c r="AE12" s="14">
        <v>72.97029783847813</v>
      </c>
      <c r="AF12" s="14">
        <v>72.53556522712813</v>
      </c>
      <c r="AG12" s="14">
        <v>72.18329617779737</v>
      </c>
      <c r="AH12" s="14">
        <v>72.88783427645889</v>
      </c>
      <c r="AI12" s="14">
        <v>72.72212924505818</v>
      </c>
      <c r="AJ12" s="14">
        <v>72.36124699323916</v>
      </c>
      <c r="AK12" s="14">
        <v>73.0830114968772</v>
      </c>
      <c r="AL12" s="14">
        <v>72.9727588790862</v>
      </c>
      <c r="AM12" s="14">
        <v>72.61671872679727</v>
      </c>
      <c r="AN12" s="14">
        <v>73.32879903137513</v>
      </c>
      <c r="AO12" s="14">
        <v>73.13139156862265</v>
      </c>
      <c r="AP12" s="14">
        <v>72.76307458892967</v>
      </c>
      <c r="AQ12" s="14">
        <v>73.49970854831562</v>
      </c>
      <c r="AR12" s="14">
        <v>73.333184872256</v>
      </c>
      <c r="AS12" s="14">
        <v>72.96101644669444</v>
      </c>
      <c r="AT12" s="14">
        <v>73.70535329781755</v>
      </c>
      <c r="AU12" s="14">
        <v>73.35373537499098</v>
      </c>
      <c r="AV12" s="14">
        <v>72.97226248674049</v>
      </c>
      <c r="AW12" s="14">
        <v>73.73520826324146</v>
      </c>
      <c r="AX12" s="14">
        <v>73.76064814229589</v>
      </c>
      <c r="AY12" s="14">
        <v>73.38370579212746</v>
      </c>
      <c r="AZ12" s="14">
        <v>74.13759049246433</v>
      </c>
      <c r="BA12" s="14">
        <v>74.03130726446932</v>
      </c>
      <c r="BB12" s="14">
        <v>73.65809624505519</v>
      </c>
      <c r="BC12" s="14">
        <v>74.40451828388345</v>
      </c>
      <c r="BD12" s="14">
        <v>74.47091930004783</v>
      </c>
      <c r="BE12" s="14">
        <v>74.10539676576674</v>
      </c>
      <c r="BF12" s="14">
        <v>74.83644183432891</v>
      </c>
      <c r="BG12" s="14">
        <v>74.3355024362134</v>
      </c>
      <c r="BH12" s="14">
        <v>73.95578403113562</v>
      </c>
      <c r="BI12" s="14">
        <v>74.71522084129118</v>
      </c>
      <c r="BJ12" s="14">
        <v>74.56399388076808</v>
      </c>
      <c r="BK12" s="14">
        <v>74.18694366191406</v>
      </c>
      <c r="BL12" s="14">
        <v>74.9410440996221</v>
      </c>
      <c r="BM12" s="14">
        <v>74.68883801501866</v>
      </c>
      <c r="BN12" s="14">
        <v>74.30640882410798</v>
      </c>
      <c r="BO12" s="14">
        <v>75.07126720592935</v>
      </c>
      <c r="BP12" s="14">
        <v>75.39114826667533</v>
      </c>
      <c r="BQ12" s="14">
        <v>75.01909315380182</v>
      </c>
      <c r="BR12" s="14">
        <v>75.76320337954884</v>
      </c>
      <c r="BS12" s="14">
        <v>75.49213278533252</v>
      </c>
      <c r="BT12" s="14">
        <v>75.11325075094324</v>
      </c>
      <c r="BU12" s="14">
        <v>75.8710148197218</v>
      </c>
      <c r="BV12" s="14">
        <v>75.8382611525089</v>
      </c>
      <c r="BW12" s="14">
        <v>75.46216564201322</v>
      </c>
      <c r="BX12" s="14">
        <v>76.2143566630046</v>
      </c>
      <c r="BY12" s="14">
        <v>75.88616334386438</v>
      </c>
      <c r="BZ12" s="14">
        <v>75.5</v>
      </c>
      <c r="CA12" s="14">
        <v>76.3</v>
      </c>
      <c r="CB12" s="14">
        <v>76.11327697508052</v>
      </c>
      <c r="CC12" s="14">
        <v>75.74222920399207</v>
      </c>
      <c r="CD12" s="14">
        <v>76.48432474616898</v>
      </c>
      <c r="CE12" s="14">
        <v>76.310062441208</v>
      </c>
      <c r="CF12" s="14">
        <v>75.93788010682806</v>
      </c>
      <c r="CG12" s="14">
        <v>76.68224477558795</v>
      </c>
    </row>
    <row r="13" spans="1:85" s="15" customFormat="1" ht="12.75" customHeight="1">
      <c r="A13" s="8" t="s">
        <v>39</v>
      </c>
      <c r="B13" s="14">
        <v>69.43391931699772</v>
      </c>
      <c r="C13" s="14">
        <v>68.99778294770046</v>
      </c>
      <c r="D13" s="14">
        <v>69.87005568629498</v>
      </c>
      <c r="E13" s="14">
        <v>69.77877295546737</v>
      </c>
      <c r="F13" s="14">
        <v>69.34781091692702</v>
      </c>
      <c r="G13" s="14">
        <v>70.20973499400773</v>
      </c>
      <c r="H13" s="14">
        <v>69.98942901290815</v>
      </c>
      <c r="I13" s="14">
        <v>69.55760409858499</v>
      </c>
      <c r="J13" s="14">
        <v>70.4212539272313</v>
      </c>
      <c r="K13" s="14">
        <v>70.28528758029076</v>
      </c>
      <c r="L13" s="14">
        <v>69.85589065883126</v>
      </c>
      <c r="M13" s="14">
        <v>70.71468450175026</v>
      </c>
      <c r="N13" s="14">
        <v>70.24264024500565</v>
      </c>
      <c r="O13" s="14">
        <v>69.81091993756722</v>
      </c>
      <c r="P13" s="14">
        <v>70.67436055244407</v>
      </c>
      <c r="Q13" s="14">
        <v>70.33606404593651</v>
      </c>
      <c r="R13" s="14">
        <v>69.91438558730553</v>
      </c>
      <c r="S13" s="14">
        <v>70.75774250456749</v>
      </c>
      <c r="T13" s="14">
        <v>70.38783049161525</v>
      </c>
      <c r="U13" s="14">
        <v>69.95857575703718</v>
      </c>
      <c r="V13" s="14">
        <v>70.81708522619331</v>
      </c>
      <c r="W13" s="14">
        <v>70.7141772252299</v>
      </c>
      <c r="X13" s="14">
        <v>70.28860748902433</v>
      </c>
      <c r="Y13" s="14">
        <v>71.13974696143548</v>
      </c>
      <c r="Z13" s="14">
        <v>71.2172790426669</v>
      </c>
      <c r="AA13" s="14">
        <v>70.78567379193555</v>
      </c>
      <c r="AB13" s="14">
        <v>71.64888429339825</v>
      </c>
      <c r="AC13" s="14">
        <v>71.62743812287208</v>
      </c>
      <c r="AD13" s="14">
        <v>71.2074860661835</v>
      </c>
      <c r="AE13" s="14">
        <v>72.04739017956065</v>
      </c>
      <c r="AF13" s="14">
        <v>71.71218486538487</v>
      </c>
      <c r="AG13" s="14">
        <v>71.2915341717826</v>
      </c>
      <c r="AH13" s="14">
        <v>72.13283555898714</v>
      </c>
      <c r="AI13" s="14">
        <v>72.04065089971927</v>
      </c>
      <c r="AJ13" s="14">
        <v>71.62856978942122</v>
      </c>
      <c r="AK13" s="14">
        <v>72.45273201001731</v>
      </c>
      <c r="AL13" s="14">
        <v>72.61569392636925</v>
      </c>
      <c r="AM13" s="14">
        <v>72.20775479392341</v>
      </c>
      <c r="AN13" s="14">
        <v>73.02363305881508</v>
      </c>
      <c r="AO13" s="14">
        <v>72.7871897184455</v>
      </c>
      <c r="AP13" s="14">
        <v>72.37822437524875</v>
      </c>
      <c r="AQ13" s="14">
        <v>73.19615506164226</v>
      </c>
      <c r="AR13" s="14">
        <v>73.02860999470018</v>
      </c>
      <c r="AS13" s="14">
        <v>72.62032643238729</v>
      </c>
      <c r="AT13" s="14">
        <v>73.43689355701306</v>
      </c>
      <c r="AU13" s="14">
        <v>72.99496147597104</v>
      </c>
      <c r="AV13" s="14">
        <v>72.57503479103957</v>
      </c>
      <c r="AW13" s="14">
        <v>73.4148881609025</v>
      </c>
      <c r="AX13" s="14">
        <v>73.40722081457953</v>
      </c>
      <c r="AY13" s="14">
        <v>72.99065490105309</v>
      </c>
      <c r="AZ13" s="14">
        <v>73.82378672810597</v>
      </c>
      <c r="BA13" s="14">
        <v>73.64496600325681</v>
      </c>
      <c r="BB13" s="14">
        <v>73.2284303841468</v>
      </c>
      <c r="BC13" s="14">
        <v>74.06150162236682</v>
      </c>
      <c r="BD13" s="14">
        <v>73.9497440657387</v>
      </c>
      <c r="BE13" s="14">
        <v>73.53848495025608</v>
      </c>
      <c r="BF13" s="14">
        <v>74.36100318122132</v>
      </c>
      <c r="BG13" s="14">
        <v>74.03307635041826</v>
      </c>
      <c r="BH13" s="14">
        <v>73.6209983744654</v>
      </c>
      <c r="BI13" s="14">
        <v>74.44515432637111</v>
      </c>
      <c r="BJ13" s="14">
        <v>74.21588981076142</v>
      </c>
      <c r="BK13" s="14">
        <v>73.80247706684297</v>
      </c>
      <c r="BL13" s="14">
        <v>74.62930255467988</v>
      </c>
      <c r="BM13" s="14">
        <v>74.27414995812002</v>
      </c>
      <c r="BN13" s="14">
        <v>73.85802466377955</v>
      </c>
      <c r="BO13" s="14">
        <v>74.6902752524605</v>
      </c>
      <c r="BP13" s="14">
        <v>74.75555044658762</v>
      </c>
      <c r="BQ13" s="14">
        <v>74.33958352119606</v>
      </c>
      <c r="BR13" s="14">
        <v>75.17151737197918</v>
      </c>
      <c r="BS13" s="14">
        <v>74.88739409774313</v>
      </c>
      <c r="BT13" s="14">
        <v>74.47371997951038</v>
      </c>
      <c r="BU13" s="14">
        <v>75.30106821597587</v>
      </c>
      <c r="BV13" s="14">
        <v>75.27034879028083</v>
      </c>
      <c r="BW13" s="14">
        <v>74.86452987264506</v>
      </c>
      <c r="BX13" s="14">
        <v>75.6761677079166</v>
      </c>
      <c r="BY13" s="14">
        <v>75.52529763839743</v>
      </c>
      <c r="BZ13" s="14">
        <v>75.1</v>
      </c>
      <c r="CA13" s="14">
        <v>75.9</v>
      </c>
      <c r="CB13" s="14">
        <v>76.13467125487317</v>
      </c>
      <c r="CC13" s="14">
        <v>75.72827687180548</v>
      </c>
      <c r="CD13" s="14">
        <v>76.54106563794086</v>
      </c>
      <c r="CE13" s="14">
        <v>76.63398444507385</v>
      </c>
      <c r="CF13" s="14">
        <v>76.23074273422827</v>
      </c>
      <c r="CG13" s="14">
        <v>77.03722615591943</v>
      </c>
    </row>
    <row r="14" spans="1:85" s="15" customFormat="1" ht="20.25" customHeight="1">
      <c r="A14" s="8" t="s">
        <v>40</v>
      </c>
      <c r="B14" s="14">
        <v>70.70081118068377</v>
      </c>
      <c r="C14" s="14">
        <v>70.37940614295528</v>
      </c>
      <c r="D14" s="14">
        <v>71.02221621841227</v>
      </c>
      <c r="E14" s="14">
        <v>70.84451619904797</v>
      </c>
      <c r="F14" s="14">
        <v>70.52235101098712</v>
      </c>
      <c r="G14" s="14">
        <v>71.16668138710882</v>
      </c>
      <c r="H14" s="14">
        <v>70.87812159023738</v>
      </c>
      <c r="I14" s="14">
        <v>70.55866031743858</v>
      </c>
      <c r="J14" s="14">
        <v>71.19758286303619</v>
      </c>
      <c r="K14" s="14">
        <v>70.93047733418932</v>
      </c>
      <c r="L14" s="14">
        <v>70.61018191193102</v>
      </c>
      <c r="M14" s="14">
        <v>71.25077275644762</v>
      </c>
      <c r="N14" s="14">
        <v>71.40069927145674</v>
      </c>
      <c r="O14" s="14">
        <v>71.08925553777388</v>
      </c>
      <c r="P14" s="14">
        <v>71.71214300513961</v>
      </c>
      <c r="Q14" s="14">
        <v>71.57712329640283</v>
      </c>
      <c r="R14" s="14">
        <v>71.2661888406209</v>
      </c>
      <c r="S14" s="14">
        <v>71.88805775218476</v>
      </c>
      <c r="T14" s="14">
        <v>71.9057471526735</v>
      </c>
      <c r="U14" s="14">
        <v>71.59895571810215</v>
      </c>
      <c r="V14" s="14">
        <v>72.21253858724485</v>
      </c>
      <c r="W14" s="14">
        <v>71.86470565635622</v>
      </c>
      <c r="X14" s="14">
        <v>71.55328980290471</v>
      </c>
      <c r="Y14" s="14">
        <v>72.17612150980773</v>
      </c>
      <c r="Z14" s="14">
        <v>72.46507069013992</v>
      </c>
      <c r="AA14" s="14">
        <v>72.15870940012536</v>
      </c>
      <c r="AB14" s="14">
        <v>72.77143198015449</v>
      </c>
      <c r="AC14" s="14">
        <v>72.88034583972963</v>
      </c>
      <c r="AD14" s="14">
        <v>72.57605885282754</v>
      </c>
      <c r="AE14" s="14">
        <v>73.18463282663171</v>
      </c>
      <c r="AF14" s="14">
        <v>73.20044400319084</v>
      </c>
      <c r="AG14" s="14">
        <v>72.90780979167793</v>
      </c>
      <c r="AH14" s="14">
        <v>73.49307821470374</v>
      </c>
      <c r="AI14" s="14">
        <v>73.4290220427618</v>
      </c>
      <c r="AJ14" s="14">
        <v>73.13879486521034</v>
      </c>
      <c r="AK14" s="14">
        <v>73.71924922031326</v>
      </c>
      <c r="AL14" s="14">
        <v>73.57368729116861</v>
      </c>
      <c r="AM14" s="14">
        <v>73.28581576615689</v>
      </c>
      <c r="AN14" s="14">
        <v>73.86155881618033</v>
      </c>
      <c r="AO14" s="14">
        <v>73.74761661800949</v>
      </c>
      <c r="AP14" s="14">
        <v>73.4553149162893</v>
      </c>
      <c r="AQ14" s="14">
        <v>74.03991831972968</v>
      </c>
      <c r="AR14" s="14">
        <v>73.97566952786487</v>
      </c>
      <c r="AS14" s="14">
        <v>73.6804481071438</v>
      </c>
      <c r="AT14" s="14">
        <v>74.27089094858593</v>
      </c>
      <c r="AU14" s="14">
        <v>74.2458768176182</v>
      </c>
      <c r="AV14" s="14">
        <v>73.94469667794286</v>
      </c>
      <c r="AW14" s="14">
        <v>74.54705695729353</v>
      </c>
      <c r="AX14" s="14">
        <v>74.45476198758095</v>
      </c>
      <c r="AY14" s="14">
        <v>74.15015906257493</v>
      </c>
      <c r="AZ14" s="14">
        <v>74.75936491258697</v>
      </c>
      <c r="BA14" s="14">
        <v>74.54820514852435</v>
      </c>
      <c r="BB14" s="14">
        <v>74.24373248155712</v>
      </c>
      <c r="BC14" s="14">
        <v>74.85267781549157</v>
      </c>
      <c r="BD14" s="14">
        <v>74.64839511745097</v>
      </c>
      <c r="BE14" s="14">
        <v>74.3428102834435</v>
      </c>
      <c r="BF14" s="14">
        <v>74.95397995145845</v>
      </c>
      <c r="BG14" s="14">
        <v>74.83780277670789</v>
      </c>
      <c r="BH14" s="14">
        <v>74.5327134129577</v>
      </c>
      <c r="BI14" s="14">
        <v>75.14289214045807</v>
      </c>
      <c r="BJ14" s="14">
        <v>75.03425723289917</v>
      </c>
      <c r="BK14" s="14">
        <v>74.72542327923453</v>
      </c>
      <c r="BL14" s="14">
        <v>75.3430911865638</v>
      </c>
      <c r="BM14" s="14">
        <v>75.35658252704084</v>
      </c>
      <c r="BN14" s="14">
        <v>75.045498886841</v>
      </c>
      <c r="BO14" s="14">
        <v>75.66766616724068</v>
      </c>
      <c r="BP14" s="14">
        <v>75.8845700397294</v>
      </c>
      <c r="BQ14" s="14">
        <v>75.57635576897613</v>
      </c>
      <c r="BR14" s="14">
        <v>76.19278431048266</v>
      </c>
      <c r="BS14" s="14">
        <v>76.0580464541512</v>
      </c>
      <c r="BT14" s="14">
        <v>75.74629408413382</v>
      </c>
      <c r="BU14" s="14">
        <v>76.36979882416857</v>
      </c>
      <c r="BV14" s="14">
        <v>76.3969130822519</v>
      </c>
      <c r="BW14" s="14">
        <v>76.09580424708551</v>
      </c>
      <c r="BX14" s="14">
        <v>76.69802191741829</v>
      </c>
      <c r="BY14" s="14">
        <v>76.54476696262638</v>
      </c>
      <c r="BZ14" s="14">
        <v>76.2</v>
      </c>
      <c r="CA14" s="14">
        <v>76.8</v>
      </c>
      <c r="CB14" s="14">
        <v>76.94954063221526</v>
      </c>
      <c r="CC14" s="14">
        <v>76.65613963123837</v>
      </c>
      <c r="CD14" s="14">
        <v>77.24294163319215</v>
      </c>
      <c r="CE14" s="14">
        <v>77.26867937225109</v>
      </c>
      <c r="CF14" s="14">
        <v>76.97188622505526</v>
      </c>
      <c r="CG14" s="14">
        <v>77.56547251944691</v>
      </c>
    </row>
    <row r="15" spans="1:85" s="15" customFormat="1" ht="12.75" customHeight="1">
      <c r="A15" s="8" t="s">
        <v>41</v>
      </c>
      <c r="B15" s="14">
        <v>68.10944761069888</v>
      </c>
      <c r="C15" s="14">
        <v>67.92158024326228</v>
      </c>
      <c r="D15" s="14">
        <v>68.29731497813547</v>
      </c>
      <c r="E15" s="14">
        <v>68.3662505327724</v>
      </c>
      <c r="F15" s="14">
        <v>68.17665026666529</v>
      </c>
      <c r="G15" s="14">
        <v>68.5558507988795</v>
      </c>
      <c r="H15" s="14">
        <v>68.56409198827704</v>
      </c>
      <c r="I15" s="14">
        <v>68.37404126065276</v>
      </c>
      <c r="J15" s="14">
        <v>68.75414271590132</v>
      </c>
      <c r="K15" s="14">
        <v>68.59829206221234</v>
      </c>
      <c r="L15" s="14">
        <v>68.40811985045156</v>
      </c>
      <c r="M15" s="14">
        <v>68.78846427397312</v>
      </c>
      <c r="N15" s="14">
        <v>68.78204348126313</v>
      </c>
      <c r="O15" s="14">
        <v>68.59304516235538</v>
      </c>
      <c r="P15" s="14">
        <v>68.97104180017088</v>
      </c>
      <c r="Q15" s="14">
        <v>68.9298624189713</v>
      </c>
      <c r="R15" s="14">
        <v>68.7396650516065</v>
      </c>
      <c r="S15" s="14">
        <v>69.1200597863361</v>
      </c>
      <c r="T15" s="14">
        <v>69.10806519242327</v>
      </c>
      <c r="U15" s="14">
        <v>68.91666623808396</v>
      </c>
      <c r="V15" s="14">
        <v>69.29946414676257</v>
      </c>
      <c r="W15" s="14">
        <v>69.25678161985275</v>
      </c>
      <c r="X15" s="14">
        <v>69.06360277090488</v>
      </c>
      <c r="Y15" s="14">
        <v>69.44996046880061</v>
      </c>
      <c r="Z15" s="14">
        <v>69.44050075691312</v>
      </c>
      <c r="AA15" s="14">
        <v>69.24656995578813</v>
      </c>
      <c r="AB15" s="14">
        <v>69.63443155803812</v>
      </c>
      <c r="AC15" s="14">
        <v>69.7065962867954</v>
      </c>
      <c r="AD15" s="14">
        <v>69.51211513124818</v>
      </c>
      <c r="AE15" s="14">
        <v>69.90107744234263</v>
      </c>
      <c r="AF15" s="14">
        <v>69.75696624619157</v>
      </c>
      <c r="AG15" s="14">
        <v>69.56238846286772</v>
      </c>
      <c r="AH15" s="14">
        <v>69.95154402951542</v>
      </c>
      <c r="AI15" s="14">
        <v>69.85882379729676</v>
      </c>
      <c r="AJ15" s="14">
        <v>69.66224009388877</v>
      </c>
      <c r="AK15" s="14">
        <v>70.05540750070476</v>
      </c>
      <c r="AL15" s="14">
        <v>69.8598305510239</v>
      </c>
      <c r="AM15" s="14">
        <v>69.66016281207797</v>
      </c>
      <c r="AN15" s="14">
        <v>70.05949828996984</v>
      </c>
      <c r="AO15" s="14">
        <v>69.92337207823563</v>
      </c>
      <c r="AP15" s="14">
        <v>69.72187676242123</v>
      </c>
      <c r="AQ15" s="14">
        <v>70.12486739405003</v>
      </c>
      <c r="AR15" s="14">
        <v>70.06643027579278</v>
      </c>
      <c r="AS15" s="14">
        <v>69.86490179694947</v>
      </c>
      <c r="AT15" s="14">
        <v>70.2679587546361</v>
      </c>
      <c r="AU15" s="14">
        <v>70.19331801511298</v>
      </c>
      <c r="AV15" s="14">
        <v>69.9909972020091</v>
      </c>
      <c r="AW15" s="14">
        <v>70.39563882821686</v>
      </c>
      <c r="AX15" s="14">
        <v>70.35109522017213</v>
      </c>
      <c r="AY15" s="14">
        <v>70.14691889639765</v>
      </c>
      <c r="AZ15" s="14">
        <v>70.5552715439466</v>
      </c>
      <c r="BA15" s="14">
        <v>70.44604836874764</v>
      </c>
      <c r="BB15" s="14">
        <v>70.23780668930216</v>
      </c>
      <c r="BC15" s="14">
        <v>70.65429004819312</v>
      </c>
      <c r="BD15" s="14">
        <v>70.77356298555046</v>
      </c>
      <c r="BE15" s="14">
        <v>70.56432437154166</v>
      </c>
      <c r="BF15" s="14">
        <v>70.98280159955925</v>
      </c>
      <c r="BG15" s="14">
        <v>70.97082223777026</v>
      </c>
      <c r="BH15" s="14">
        <v>70.75966278153435</v>
      </c>
      <c r="BI15" s="14">
        <v>71.18198169400618</v>
      </c>
      <c r="BJ15" s="14">
        <v>71.07299409539905</v>
      </c>
      <c r="BK15" s="14">
        <v>70.86437535939947</v>
      </c>
      <c r="BL15" s="14">
        <v>71.28161283139863</v>
      </c>
      <c r="BM15" s="14">
        <v>71.22296691541729</v>
      </c>
      <c r="BN15" s="14">
        <v>71.01313258219986</v>
      </c>
      <c r="BO15" s="14">
        <v>71.43280124863472</v>
      </c>
      <c r="BP15" s="14">
        <v>71.88708376223025</v>
      </c>
      <c r="BQ15" s="14">
        <v>71.6808513377316</v>
      </c>
      <c r="BR15" s="14">
        <v>72.0933161867289</v>
      </c>
      <c r="BS15" s="14">
        <v>72.45617873626834</v>
      </c>
      <c r="BT15" s="14">
        <v>72.2508194693767</v>
      </c>
      <c r="BU15" s="14">
        <v>72.66153800315999</v>
      </c>
      <c r="BV15" s="14">
        <v>72.7091975035325</v>
      </c>
      <c r="BW15" s="14">
        <v>72.50461096827573</v>
      </c>
      <c r="BX15" s="14">
        <v>72.91378403878926</v>
      </c>
      <c r="BY15" s="14">
        <v>72.71775279776426</v>
      </c>
      <c r="BZ15" s="14">
        <v>72.5</v>
      </c>
      <c r="CA15" s="14">
        <v>72.9</v>
      </c>
      <c r="CB15" s="14">
        <v>73.07701482895955</v>
      </c>
      <c r="CC15" s="14">
        <v>72.86948437780231</v>
      </c>
      <c r="CD15" s="14">
        <v>73.28454528011679</v>
      </c>
      <c r="CE15" s="14">
        <v>73.61730831303079</v>
      </c>
      <c r="CF15" s="14">
        <v>73.41151129889529</v>
      </c>
      <c r="CG15" s="14">
        <v>73.82310532716629</v>
      </c>
    </row>
    <row r="16" spans="1:85" s="15" customFormat="1" ht="12.75" customHeight="1">
      <c r="A16" s="8" t="s">
        <v>42</v>
      </c>
      <c r="B16" s="14">
        <v>68.69310624683133</v>
      </c>
      <c r="C16" s="14">
        <v>68.2675772111575</v>
      </c>
      <c r="D16" s="14">
        <v>69.11863528250517</v>
      </c>
      <c r="E16" s="14">
        <v>69.01613866894677</v>
      </c>
      <c r="F16" s="14">
        <v>68.58768987250885</v>
      </c>
      <c r="G16" s="14">
        <v>69.44458746538469</v>
      </c>
      <c r="H16" s="14">
        <v>69.51743360819759</v>
      </c>
      <c r="I16" s="14">
        <v>69.09574434246464</v>
      </c>
      <c r="J16" s="14">
        <v>69.93912287393054</v>
      </c>
      <c r="K16" s="14">
        <v>69.86326077392783</v>
      </c>
      <c r="L16" s="14">
        <v>69.4457876408528</v>
      </c>
      <c r="M16" s="14">
        <v>70.28073390700287</v>
      </c>
      <c r="N16" s="14">
        <v>69.99843730364516</v>
      </c>
      <c r="O16" s="14">
        <v>69.58722466044117</v>
      </c>
      <c r="P16" s="14">
        <v>70.40964994684916</v>
      </c>
      <c r="Q16" s="14">
        <v>70.2295555938998</v>
      </c>
      <c r="R16" s="14">
        <v>69.81650967727508</v>
      </c>
      <c r="S16" s="14">
        <v>70.64260151052453</v>
      </c>
      <c r="T16" s="14">
        <v>70.4954139660553</v>
      </c>
      <c r="U16" s="14">
        <v>70.08524717837938</v>
      </c>
      <c r="V16" s="14">
        <v>70.90558075373121</v>
      </c>
      <c r="W16" s="14">
        <v>71.00693671591615</v>
      </c>
      <c r="X16" s="14">
        <v>70.59986843533558</v>
      </c>
      <c r="Y16" s="14">
        <v>71.41400499649673</v>
      </c>
      <c r="Z16" s="14">
        <v>71.16971797011142</v>
      </c>
      <c r="AA16" s="14">
        <v>70.75638996806263</v>
      </c>
      <c r="AB16" s="14">
        <v>71.5830459721602</v>
      </c>
      <c r="AC16" s="14">
        <v>71.58452260886543</v>
      </c>
      <c r="AD16" s="14">
        <v>71.17378996372611</v>
      </c>
      <c r="AE16" s="14">
        <v>71.99525525400475</v>
      </c>
      <c r="AF16" s="14">
        <v>71.67052554163133</v>
      </c>
      <c r="AG16" s="14">
        <v>71.25882221520834</v>
      </c>
      <c r="AH16" s="14">
        <v>72.08222886805433</v>
      </c>
      <c r="AI16" s="14">
        <v>71.8673157647119</v>
      </c>
      <c r="AJ16" s="14">
        <v>71.46398299839625</v>
      </c>
      <c r="AK16" s="14">
        <v>72.27064853102756</v>
      </c>
      <c r="AL16" s="14">
        <v>72.08209740142816</v>
      </c>
      <c r="AM16" s="14">
        <v>71.6734870020662</v>
      </c>
      <c r="AN16" s="14">
        <v>72.49070780079012</v>
      </c>
      <c r="AO16" s="14">
        <v>72.4182059265552</v>
      </c>
      <c r="AP16" s="14">
        <v>72.00764846332558</v>
      </c>
      <c r="AQ16" s="14">
        <v>72.82876338978483</v>
      </c>
      <c r="AR16" s="14">
        <v>72.73525530986946</v>
      </c>
      <c r="AS16" s="14">
        <v>72.32342396783801</v>
      </c>
      <c r="AT16" s="14">
        <v>73.1470866519009</v>
      </c>
      <c r="AU16" s="14">
        <v>72.86949925269882</v>
      </c>
      <c r="AV16" s="14">
        <v>72.45819714414999</v>
      </c>
      <c r="AW16" s="14">
        <v>73.28080136124764</v>
      </c>
      <c r="AX16" s="14">
        <v>72.91869831067913</v>
      </c>
      <c r="AY16" s="14">
        <v>72.50913949162772</v>
      </c>
      <c r="AZ16" s="14">
        <v>73.32825712973055</v>
      </c>
      <c r="BA16" s="14">
        <v>72.96773211011325</v>
      </c>
      <c r="BB16" s="14">
        <v>72.55121714086914</v>
      </c>
      <c r="BC16" s="14">
        <v>73.38424707935735</v>
      </c>
      <c r="BD16" s="14">
        <v>73.32720392214615</v>
      </c>
      <c r="BE16" s="14">
        <v>72.90834861306621</v>
      </c>
      <c r="BF16" s="14">
        <v>73.7460592312261</v>
      </c>
      <c r="BG16" s="14">
        <v>74.00827631056572</v>
      </c>
      <c r="BH16" s="14">
        <v>73.59566750100785</v>
      </c>
      <c r="BI16" s="14">
        <v>74.42088512012359</v>
      </c>
      <c r="BJ16" s="14">
        <v>74.51140123516022</v>
      </c>
      <c r="BK16" s="14">
        <v>74.11159462121316</v>
      </c>
      <c r="BL16" s="14">
        <v>74.91120784910729</v>
      </c>
      <c r="BM16" s="14">
        <v>74.58561279557651</v>
      </c>
      <c r="BN16" s="14">
        <v>74.18446496631265</v>
      </c>
      <c r="BO16" s="14">
        <v>74.98676062484037</v>
      </c>
      <c r="BP16" s="14">
        <v>74.99908987601259</v>
      </c>
      <c r="BQ16" s="14">
        <v>74.59881139778383</v>
      </c>
      <c r="BR16" s="14">
        <v>75.39936835424135</v>
      </c>
      <c r="BS16" s="14">
        <v>75.36123941200823</v>
      </c>
      <c r="BT16" s="14">
        <v>74.95403200341096</v>
      </c>
      <c r="BU16" s="14">
        <v>75.7684468206055</v>
      </c>
      <c r="BV16" s="14">
        <v>75.95369969035185</v>
      </c>
      <c r="BW16" s="14">
        <v>75.55101169381211</v>
      </c>
      <c r="BX16" s="14">
        <v>76.3563876868916</v>
      </c>
      <c r="BY16" s="14">
        <v>76.01139438734458</v>
      </c>
      <c r="BZ16" s="14">
        <v>75.6</v>
      </c>
      <c r="CA16" s="14">
        <v>76.4</v>
      </c>
      <c r="CB16" s="14">
        <v>76.37945344177004</v>
      </c>
      <c r="CC16" s="14">
        <v>75.96882584989822</v>
      </c>
      <c r="CD16" s="14">
        <v>76.79008103364185</v>
      </c>
      <c r="CE16" s="14">
        <v>76.56454769366103</v>
      </c>
      <c r="CF16" s="14">
        <v>76.15514925239842</v>
      </c>
      <c r="CG16" s="14">
        <v>76.97394613492364</v>
      </c>
    </row>
    <row r="17" spans="1:85" s="15" customFormat="1" ht="12.75" customHeight="1">
      <c r="A17" s="8" t="s">
        <v>43</v>
      </c>
      <c r="B17" s="14">
        <v>68.77360176785818</v>
      </c>
      <c r="C17" s="14">
        <v>68.47976534610362</v>
      </c>
      <c r="D17" s="14">
        <v>69.06743818961274</v>
      </c>
      <c r="E17" s="14">
        <v>69.21622993098455</v>
      </c>
      <c r="F17" s="14">
        <v>68.92426746355004</v>
      </c>
      <c r="G17" s="14">
        <v>69.50819239841907</v>
      </c>
      <c r="H17" s="14">
        <v>69.62278766738201</v>
      </c>
      <c r="I17" s="14">
        <v>69.33634058356321</v>
      </c>
      <c r="J17" s="14">
        <v>69.90923475120081</v>
      </c>
      <c r="K17" s="14">
        <v>69.79621313121274</v>
      </c>
      <c r="L17" s="14">
        <v>69.51266903646845</v>
      </c>
      <c r="M17" s="14">
        <v>70.07975722595702</v>
      </c>
      <c r="N17" s="14">
        <v>69.98410743935689</v>
      </c>
      <c r="O17" s="14">
        <v>69.70005346412007</v>
      </c>
      <c r="P17" s="14">
        <v>70.2681614145937</v>
      </c>
      <c r="Q17" s="14">
        <v>70.29593470740481</v>
      </c>
      <c r="R17" s="14">
        <v>70.00775978465371</v>
      </c>
      <c r="S17" s="14">
        <v>70.58410963015591</v>
      </c>
      <c r="T17" s="14">
        <v>70.47139824403578</v>
      </c>
      <c r="U17" s="14">
        <v>70.18321415436007</v>
      </c>
      <c r="V17" s="14">
        <v>70.75958233371149</v>
      </c>
      <c r="W17" s="14">
        <v>70.65203053281067</v>
      </c>
      <c r="X17" s="14">
        <v>70.36366334602874</v>
      </c>
      <c r="Y17" s="14">
        <v>70.9403977195926</v>
      </c>
      <c r="Z17" s="14">
        <v>70.80421388321325</v>
      </c>
      <c r="AA17" s="14">
        <v>70.5161058286261</v>
      </c>
      <c r="AB17" s="14">
        <v>71.0923219378004</v>
      </c>
      <c r="AC17" s="14">
        <v>71.04741248914009</v>
      </c>
      <c r="AD17" s="14">
        <v>70.75997544696844</v>
      </c>
      <c r="AE17" s="14">
        <v>71.33484953131173</v>
      </c>
      <c r="AF17" s="14">
        <v>70.96177401071482</v>
      </c>
      <c r="AG17" s="14">
        <v>70.67666901042006</v>
      </c>
      <c r="AH17" s="14">
        <v>71.24687901100958</v>
      </c>
      <c r="AI17" s="14">
        <v>71.2088869143894</v>
      </c>
      <c r="AJ17" s="14">
        <v>70.9306725297916</v>
      </c>
      <c r="AK17" s="14">
        <v>71.4871012989872</v>
      </c>
      <c r="AL17" s="14">
        <v>71.3571178494417</v>
      </c>
      <c r="AM17" s="14">
        <v>71.07939199844874</v>
      </c>
      <c r="AN17" s="14">
        <v>71.63484370043467</v>
      </c>
      <c r="AO17" s="14">
        <v>71.71514708415327</v>
      </c>
      <c r="AP17" s="14">
        <v>71.43264713858963</v>
      </c>
      <c r="AQ17" s="14">
        <v>71.99764702971692</v>
      </c>
      <c r="AR17" s="14">
        <v>71.77669738813593</v>
      </c>
      <c r="AS17" s="14">
        <v>71.49007321602518</v>
      </c>
      <c r="AT17" s="14">
        <v>72.06332156024668</v>
      </c>
      <c r="AU17" s="14">
        <v>71.9855166187587</v>
      </c>
      <c r="AV17" s="14">
        <v>71.69443650389928</v>
      </c>
      <c r="AW17" s="14">
        <v>72.2765967336181</v>
      </c>
      <c r="AX17" s="14">
        <v>72.07762584120547</v>
      </c>
      <c r="AY17" s="14">
        <v>71.789693800966</v>
      </c>
      <c r="AZ17" s="14">
        <v>72.36555788144494</v>
      </c>
      <c r="BA17" s="14">
        <v>72.33464007448852</v>
      </c>
      <c r="BB17" s="14">
        <v>72.04463521751445</v>
      </c>
      <c r="BC17" s="14">
        <v>72.62464493146258</v>
      </c>
      <c r="BD17" s="14">
        <v>72.60374978343722</v>
      </c>
      <c r="BE17" s="14">
        <v>72.31128286509791</v>
      </c>
      <c r="BF17" s="14">
        <v>72.89621670177654</v>
      </c>
      <c r="BG17" s="14">
        <v>72.88010098864025</v>
      </c>
      <c r="BH17" s="14">
        <v>72.58114084330552</v>
      </c>
      <c r="BI17" s="14">
        <v>73.17906113397498</v>
      </c>
      <c r="BJ17" s="14">
        <v>72.95380993806423</v>
      </c>
      <c r="BK17" s="14">
        <v>72.65265592273448</v>
      </c>
      <c r="BL17" s="14">
        <v>73.25496395339397</v>
      </c>
      <c r="BM17" s="14">
        <v>73.17585493730039</v>
      </c>
      <c r="BN17" s="14">
        <v>72.87838726317688</v>
      </c>
      <c r="BO17" s="14">
        <v>73.4733226114239</v>
      </c>
      <c r="BP17" s="14">
        <v>73.45473197665211</v>
      </c>
      <c r="BQ17" s="14">
        <v>73.15791755549472</v>
      </c>
      <c r="BR17" s="14">
        <v>73.7515463978095</v>
      </c>
      <c r="BS17" s="14">
        <v>73.7075001468259</v>
      </c>
      <c r="BT17" s="14">
        <v>73.4060754006689</v>
      </c>
      <c r="BU17" s="14">
        <v>74.00892489298289</v>
      </c>
      <c r="BV17" s="14">
        <v>73.52298449541989</v>
      </c>
      <c r="BW17" s="14">
        <v>73.2185475608041</v>
      </c>
      <c r="BX17" s="14">
        <v>73.82742143003568</v>
      </c>
      <c r="BY17" s="14">
        <v>73.85624764166656</v>
      </c>
      <c r="BZ17" s="14">
        <v>73.6</v>
      </c>
      <c r="CA17" s="14">
        <v>74.2</v>
      </c>
      <c r="CB17" s="14">
        <v>74.3583605190292</v>
      </c>
      <c r="CC17" s="14">
        <v>74.06419612849557</v>
      </c>
      <c r="CD17" s="14">
        <v>74.65252490956284</v>
      </c>
      <c r="CE17" s="14">
        <v>75.02285659078724</v>
      </c>
      <c r="CF17" s="14">
        <v>74.73049163419307</v>
      </c>
      <c r="CG17" s="14">
        <v>75.31522154738141</v>
      </c>
    </row>
    <row r="18" spans="1:85" s="15" customFormat="1" ht="12.75" customHeight="1">
      <c r="A18" s="8" t="s">
        <v>44</v>
      </c>
      <c r="B18" s="14">
        <v>70.2530072484645</v>
      </c>
      <c r="C18" s="14">
        <v>69.98979004549841</v>
      </c>
      <c r="D18" s="14">
        <v>70.51622445143059</v>
      </c>
      <c r="E18" s="14">
        <v>70.36912028517398</v>
      </c>
      <c r="F18" s="14">
        <v>70.1071861173083</v>
      </c>
      <c r="G18" s="14">
        <v>70.63105445303965</v>
      </c>
      <c r="H18" s="14">
        <v>70.52071618842898</v>
      </c>
      <c r="I18" s="14">
        <v>70.26171962357363</v>
      </c>
      <c r="J18" s="14">
        <v>70.77971275328433</v>
      </c>
      <c r="K18" s="14">
        <v>70.63200255446874</v>
      </c>
      <c r="L18" s="14">
        <v>70.37292891242554</v>
      </c>
      <c r="M18" s="14">
        <v>70.89107619651195</v>
      </c>
      <c r="N18" s="14">
        <v>70.93833353451711</v>
      </c>
      <c r="O18" s="14">
        <v>70.68458128332267</v>
      </c>
      <c r="P18" s="14">
        <v>71.19208578571155</v>
      </c>
      <c r="Q18" s="14">
        <v>71.14873263715496</v>
      </c>
      <c r="R18" s="14">
        <v>70.89581848498412</v>
      </c>
      <c r="S18" s="14">
        <v>71.40164678932581</v>
      </c>
      <c r="T18" s="14">
        <v>71.45186379340076</v>
      </c>
      <c r="U18" s="14">
        <v>71.20200051124843</v>
      </c>
      <c r="V18" s="14">
        <v>71.7017270755531</v>
      </c>
      <c r="W18" s="14">
        <v>71.59459299748936</v>
      </c>
      <c r="X18" s="14">
        <v>71.34145915541133</v>
      </c>
      <c r="Y18" s="14">
        <v>71.84772683956739</v>
      </c>
      <c r="Z18" s="14">
        <v>71.84996883768534</v>
      </c>
      <c r="AA18" s="14">
        <v>71.59517334235893</v>
      </c>
      <c r="AB18" s="14">
        <v>72.10476433301174</v>
      </c>
      <c r="AC18" s="14">
        <v>71.88226007897023</v>
      </c>
      <c r="AD18" s="14">
        <v>71.62480841608723</v>
      </c>
      <c r="AE18" s="14">
        <v>72.13971174185323</v>
      </c>
      <c r="AF18" s="14">
        <v>71.93701666581536</v>
      </c>
      <c r="AG18" s="14">
        <v>71.68168896266805</v>
      </c>
      <c r="AH18" s="14">
        <v>72.19234436896268</v>
      </c>
      <c r="AI18" s="14">
        <v>72.27925262341952</v>
      </c>
      <c r="AJ18" s="14">
        <v>72.02381621227777</v>
      </c>
      <c r="AK18" s="14">
        <v>72.53468903456128</v>
      </c>
      <c r="AL18" s="14">
        <v>72.59199060894079</v>
      </c>
      <c r="AM18" s="14">
        <v>72.3377647715197</v>
      </c>
      <c r="AN18" s="14">
        <v>72.84621644636188</v>
      </c>
      <c r="AO18" s="14">
        <v>72.82918304819367</v>
      </c>
      <c r="AP18" s="14">
        <v>72.57537398513385</v>
      </c>
      <c r="AQ18" s="14">
        <v>73.08299211125349</v>
      </c>
      <c r="AR18" s="14">
        <v>72.927303980805</v>
      </c>
      <c r="AS18" s="14">
        <v>72.67605464230377</v>
      </c>
      <c r="AT18" s="14">
        <v>73.17855331930622</v>
      </c>
      <c r="AU18" s="14">
        <v>73.06210552595168</v>
      </c>
      <c r="AV18" s="14">
        <v>72.81108464634912</v>
      </c>
      <c r="AW18" s="14">
        <v>73.31312640555424</v>
      </c>
      <c r="AX18" s="14">
        <v>73.42180097669161</v>
      </c>
      <c r="AY18" s="14">
        <v>73.17155155917425</v>
      </c>
      <c r="AZ18" s="14">
        <v>73.67205039420898</v>
      </c>
      <c r="BA18" s="14">
        <v>73.70682683759333</v>
      </c>
      <c r="BB18" s="14">
        <v>73.45607426204147</v>
      </c>
      <c r="BC18" s="14">
        <v>73.95757941314518</v>
      </c>
      <c r="BD18" s="14">
        <v>73.98978141116686</v>
      </c>
      <c r="BE18" s="14">
        <v>73.73966314288018</v>
      </c>
      <c r="BF18" s="14">
        <v>74.23989967945354</v>
      </c>
      <c r="BG18" s="14">
        <v>74.3960821828874</v>
      </c>
      <c r="BH18" s="14">
        <v>74.14520175444737</v>
      </c>
      <c r="BI18" s="14">
        <v>74.64696261132742</v>
      </c>
      <c r="BJ18" s="14">
        <v>74.73621438490133</v>
      </c>
      <c r="BK18" s="14">
        <v>74.4897346698745</v>
      </c>
      <c r="BL18" s="14">
        <v>74.98269409992817</v>
      </c>
      <c r="BM18" s="14">
        <v>75.19308946568012</v>
      </c>
      <c r="BN18" s="14">
        <v>74.94755747096104</v>
      </c>
      <c r="BO18" s="14">
        <v>75.43862146039919</v>
      </c>
      <c r="BP18" s="14">
        <v>75.33537554462693</v>
      </c>
      <c r="BQ18" s="14">
        <v>75.0892051852257</v>
      </c>
      <c r="BR18" s="14">
        <v>75.58154590402816</v>
      </c>
      <c r="BS18" s="14">
        <v>75.7388831198029</v>
      </c>
      <c r="BT18" s="14">
        <v>75.48866217769341</v>
      </c>
      <c r="BU18" s="14">
        <v>75.9891040619124</v>
      </c>
      <c r="BV18" s="14">
        <v>76.0668678736905</v>
      </c>
      <c r="BW18" s="14">
        <v>75.8163240349959</v>
      </c>
      <c r="BX18" s="14">
        <v>76.3174117123851</v>
      </c>
      <c r="BY18" s="14">
        <v>76.44473854512196</v>
      </c>
      <c r="BZ18" s="14">
        <v>76.2</v>
      </c>
      <c r="CA18" s="14">
        <v>76.7</v>
      </c>
      <c r="CB18" s="14">
        <v>76.72108434690527</v>
      </c>
      <c r="CC18" s="14">
        <v>76.47569395375912</v>
      </c>
      <c r="CD18" s="14">
        <v>76.96647474005142</v>
      </c>
      <c r="CE18" s="14">
        <v>77.01938899278096</v>
      </c>
      <c r="CF18" s="14">
        <v>76.77844138438057</v>
      </c>
      <c r="CG18" s="14">
        <v>77.26033660118135</v>
      </c>
    </row>
    <row r="19" spans="1:85" s="15" customFormat="1" ht="20.25" customHeight="1">
      <c r="A19" s="8" t="s">
        <v>45</v>
      </c>
      <c r="B19" s="14">
        <v>70.53484656199018</v>
      </c>
      <c r="C19" s="14">
        <v>68.84542022847634</v>
      </c>
      <c r="D19" s="14">
        <v>72.22427289550401</v>
      </c>
      <c r="E19" s="14">
        <v>71.48230370883896</v>
      </c>
      <c r="F19" s="14">
        <v>69.96467164577767</v>
      </c>
      <c r="G19" s="14">
        <v>72.99993577190024</v>
      </c>
      <c r="H19" s="14">
        <v>70.45703396142638</v>
      </c>
      <c r="I19" s="14">
        <v>68.77144060272947</v>
      </c>
      <c r="J19" s="14">
        <v>72.14262732012328</v>
      </c>
      <c r="K19" s="14">
        <v>70.24528573887932</v>
      </c>
      <c r="L19" s="14">
        <v>68.42760717996133</v>
      </c>
      <c r="M19" s="14">
        <v>72.06296429779731</v>
      </c>
      <c r="N19" s="14">
        <v>69.9501550251324</v>
      </c>
      <c r="O19" s="14">
        <v>68.07620541201901</v>
      </c>
      <c r="P19" s="14">
        <v>71.8241046382458</v>
      </c>
      <c r="Q19" s="14">
        <v>70.310390439139</v>
      </c>
      <c r="R19" s="14">
        <v>68.58323979409504</v>
      </c>
      <c r="S19" s="14">
        <v>72.03754108418296</v>
      </c>
      <c r="T19" s="14">
        <v>70.1962883641745</v>
      </c>
      <c r="U19" s="14">
        <v>68.63224375863633</v>
      </c>
      <c r="V19" s="14">
        <v>71.76033296971268</v>
      </c>
      <c r="W19" s="14">
        <v>69.87436180635034</v>
      </c>
      <c r="X19" s="14">
        <v>68.25259709496859</v>
      </c>
      <c r="Y19" s="14">
        <v>71.49612651773208</v>
      </c>
      <c r="Z19" s="14">
        <v>70.75273870551254</v>
      </c>
      <c r="AA19" s="14">
        <v>69.04061205873768</v>
      </c>
      <c r="AB19" s="14">
        <v>72.4648653522874</v>
      </c>
      <c r="AC19" s="14">
        <v>72.22240156836654</v>
      </c>
      <c r="AD19" s="14">
        <v>70.52361348139026</v>
      </c>
      <c r="AE19" s="14">
        <v>73.92118965534281</v>
      </c>
      <c r="AF19" s="14">
        <v>73.08683972515799</v>
      </c>
      <c r="AG19" s="14">
        <v>71.41658459413016</v>
      </c>
      <c r="AH19" s="14">
        <v>74.75709485618582</v>
      </c>
      <c r="AI19" s="14">
        <v>72.99414664432194</v>
      </c>
      <c r="AJ19" s="14">
        <v>71.42177955365855</v>
      </c>
      <c r="AK19" s="14">
        <v>74.56651373498534</v>
      </c>
      <c r="AL19" s="14">
        <v>73.29584816681205</v>
      </c>
      <c r="AM19" s="14">
        <v>71.81850679306237</v>
      </c>
      <c r="AN19" s="14">
        <v>74.77318954056173</v>
      </c>
      <c r="AO19" s="14">
        <v>73.30958366439583</v>
      </c>
      <c r="AP19" s="14">
        <v>71.9014898462408</v>
      </c>
      <c r="AQ19" s="14">
        <v>74.71767748255085</v>
      </c>
      <c r="AR19" s="14">
        <v>73.43524258685477</v>
      </c>
      <c r="AS19" s="14">
        <v>72.00542195162637</v>
      </c>
      <c r="AT19" s="14">
        <v>74.86506322208317</v>
      </c>
      <c r="AU19" s="14">
        <v>73.37564285368282</v>
      </c>
      <c r="AV19" s="14">
        <v>71.92190088293506</v>
      </c>
      <c r="AW19" s="14">
        <v>74.82938482443058</v>
      </c>
      <c r="AX19" s="14">
        <v>73.44733918212434</v>
      </c>
      <c r="AY19" s="14">
        <v>71.97059254715076</v>
      </c>
      <c r="AZ19" s="14">
        <v>74.92408581709792</v>
      </c>
      <c r="BA19" s="14">
        <v>74.04541922720328</v>
      </c>
      <c r="BB19" s="14">
        <v>72.60747823173128</v>
      </c>
      <c r="BC19" s="14">
        <v>75.48336022267529</v>
      </c>
      <c r="BD19" s="14">
        <v>74.40976484356105</v>
      </c>
      <c r="BE19" s="14">
        <v>72.94039101125452</v>
      </c>
      <c r="BF19" s="14">
        <v>75.87913867586758</v>
      </c>
      <c r="BG19" s="14">
        <v>75.37188035576486</v>
      </c>
      <c r="BH19" s="14">
        <v>73.87752068041475</v>
      </c>
      <c r="BI19" s="14">
        <v>76.86624003111497</v>
      </c>
      <c r="BJ19" s="14">
        <v>75.88981155395051</v>
      </c>
      <c r="BK19" s="14">
        <v>74.38690720745429</v>
      </c>
      <c r="BL19" s="14">
        <v>77.39271590044673</v>
      </c>
      <c r="BM19" s="14">
        <v>76.49234890697639</v>
      </c>
      <c r="BN19" s="14">
        <v>75.01141607985413</v>
      </c>
      <c r="BO19" s="14">
        <v>77.97328173409865</v>
      </c>
      <c r="BP19" s="14">
        <v>76.26499531506818</v>
      </c>
      <c r="BQ19" s="14">
        <v>74.82437104624779</v>
      </c>
      <c r="BR19" s="14">
        <v>77.70561958388856</v>
      </c>
      <c r="BS19" s="14">
        <v>76.03460317112686</v>
      </c>
      <c r="BT19" s="14">
        <v>74.58325301436228</v>
      </c>
      <c r="BU19" s="14">
        <v>77.48595332789144</v>
      </c>
      <c r="BV19" s="14">
        <v>74.87354290848033</v>
      </c>
      <c r="BW19" s="14">
        <v>73.32052643937222</v>
      </c>
      <c r="BX19" s="14">
        <v>76.42655937758845</v>
      </c>
      <c r="BY19" s="14">
        <v>74.42725972598062</v>
      </c>
      <c r="BZ19" s="14">
        <v>72.8</v>
      </c>
      <c r="CA19" s="14">
        <v>76.1</v>
      </c>
      <c r="CB19" s="14">
        <v>75.53948787556669</v>
      </c>
      <c r="CC19" s="14">
        <v>73.90862515522794</v>
      </c>
      <c r="CD19" s="14">
        <v>77.17035059590545</v>
      </c>
      <c r="CE19" s="14">
        <v>77.3029772695891</v>
      </c>
      <c r="CF19" s="14">
        <v>75.64232889087575</v>
      </c>
      <c r="CG19" s="14">
        <v>78.96362564830247</v>
      </c>
    </row>
    <row r="20" spans="1:85" s="15" customFormat="1" ht="12.75" customHeight="1">
      <c r="A20" s="8" t="s">
        <v>46</v>
      </c>
      <c r="B20" s="14">
        <v>71.78582953915338</v>
      </c>
      <c r="C20" s="14">
        <v>70.42148350863488</v>
      </c>
      <c r="D20" s="14">
        <v>73.15017556967189</v>
      </c>
      <c r="E20" s="14">
        <v>71.3760507796586</v>
      </c>
      <c r="F20" s="14">
        <v>69.9020398218868</v>
      </c>
      <c r="G20" s="14">
        <v>72.8500617374304</v>
      </c>
      <c r="H20" s="14">
        <v>71.38649209078177</v>
      </c>
      <c r="I20" s="14">
        <v>69.87594057052647</v>
      </c>
      <c r="J20" s="14">
        <v>72.89704361103708</v>
      </c>
      <c r="K20" s="14">
        <v>71.16203587118203</v>
      </c>
      <c r="L20" s="14">
        <v>69.58826512935669</v>
      </c>
      <c r="M20" s="14">
        <v>72.73580661300737</v>
      </c>
      <c r="N20" s="14">
        <v>70.07101377098476</v>
      </c>
      <c r="O20" s="14">
        <v>68.48630456351057</v>
      </c>
      <c r="P20" s="14">
        <v>71.65572297845895</v>
      </c>
      <c r="Q20" s="14">
        <v>70.63246822489897</v>
      </c>
      <c r="R20" s="14">
        <v>69.12431925822807</v>
      </c>
      <c r="S20" s="14">
        <v>72.14061719156987</v>
      </c>
      <c r="T20" s="14">
        <v>71.72382825854837</v>
      </c>
      <c r="U20" s="14">
        <v>70.3218740397773</v>
      </c>
      <c r="V20" s="14">
        <v>73.12578247731943</v>
      </c>
      <c r="W20" s="14">
        <v>72.43087307100404</v>
      </c>
      <c r="X20" s="14">
        <v>71.09178873763747</v>
      </c>
      <c r="Y20" s="14">
        <v>73.76995740437061</v>
      </c>
      <c r="Z20" s="14">
        <v>72.5379596948662</v>
      </c>
      <c r="AA20" s="14">
        <v>71.13679958416961</v>
      </c>
      <c r="AB20" s="14">
        <v>73.9391198055628</v>
      </c>
      <c r="AC20" s="14">
        <v>72.32970295728319</v>
      </c>
      <c r="AD20" s="14">
        <v>70.90392776094707</v>
      </c>
      <c r="AE20" s="14">
        <v>73.75547815361931</v>
      </c>
      <c r="AF20" s="14">
        <v>72.08090144219405</v>
      </c>
      <c r="AG20" s="14">
        <v>70.70719054555721</v>
      </c>
      <c r="AH20" s="14">
        <v>73.45461233883088</v>
      </c>
      <c r="AI20" s="14">
        <v>71.32177885189121</v>
      </c>
      <c r="AJ20" s="14">
        <v>69.96595630289049</v>
      </c>
      <c r="AK20" s="14">
        <v>72.67760140089193</v>
      </c>
      <c r="AL20" s="14">
        <v>71.11041391358398</v>
      </c>
      <c r="AM20" s="14">
        <v>69.70619585969138</v>
      </c>
      <c r="AN20" s="14">
        <v>72.51463196747659</v>
      </c>
      <c r="AO20" s="14">
        <v>71.64467417749034</v>
      </c>
      <c r="AP20" s="14">
        <v>70.2023926819949</v>
      </c>
      <c r="AQ20" s="14">
        <v>73.0869556729858</v>
      </c>
      <c r="AR20" s="14">
        <v>72.09931361526722</v>
      </c>
      <c r="AS20" s="14">
        <v>70.66433564228136</v>
      </c>
      <c r="AT20" s="14">
        <v>73.53429158825308</v>
      </c>
      <c r="AU20" s="14">
        <v>72.09956046800914</v>
      </c>
      <c r="AV20" s="14">
        <v>70.70231188190414</v>
      </c>
      <c r="AW20" s="14">
        <v>73.49680905411415</v>
      </c>
      <c r="AX20" s="14">
        <v>72.90046396337983</v>
      </c>
      <c r="AY20" s="14">
        <v>71.56133067312189</v>
      </c>
      <c r="AZ20" s="14">
        <v>74.23959725363778</v>
      </c>
      <c r="BA20" s="14">
        <v>74.21499419102891</v>
      </c>
      <c r="BB20" s="14">
        <v>72.87778669243738</v>
      </c>
      <c r="BC20" s="14">
        <v>75.55220168962043</v>
      </c>
      <c r="BD20" s="14">
        <v>74.94383572079894</v>
      </c>
      <c r="BE20" s="14">
        <v>73.58903226559049</v>
      </c>
      <c r="BF20" s="14">
        <v>76.2986391760074</v>
      </c>
      <c r="BG20" s="14">
        <v>75.01496423714833</v>
      </c>
      <c r="BH20" s="14">
        <v>73.51222889612667</v>
      </c>
      <c r="BI20" s="14">
        <v>76.51769957817</v>
      </c>
      <c r="BJ20" s="14">
        <v>73.58168171121976</v>
      </c>
      <c r="BK20" s="14">
        <v>71.90566666696333</v>
      </c>
      <c r="BL20" s="14">
        <v>75.25769675547619</v>
      </c>
      <c r="BM20" s="14">
        <v>74.17165423448425</v>
      </c>
      <c r="BN20" s="14">
        <v>72.4686536298714</v>
      </c>
      <c r="BO20" s="14">
        <v>75.8746548390971</v>
      </c>
      <c r="BP20" s="14">
        <v>75.34022111268578</v>
      </c>
      <c r="BQ20" s="14">
        <v>73.62773587288804</v>
      </c>
      <c r="BR20" s="14">
        <v>77.05270635248353</v>
      </c>
      <c r="BS20" s="14">
        <v>76.56205223396607</v>
      </c>
      <c r="BT20" s="14">
        <v>74.83404195624802</v>
      </c>
      <c r="BU20" s="14">
        <v>78.29006251168413</v>
      </c>
      <c r="BV20" s="14">
        <v>76.07597559093588</v>
      </c>
      <c r="BW20" s="14">
        <v>74.24548222701394</v>
      </c>
      <c r="BX20" s="14">
        <v>77.90646895485783</v>
      </c>
      <c r="BY20" s="14">
        <v>74.99243327274024</v>
      </c>
      <c r="BZ20" s="14">
        <v>73.1</v>
      </c>
      <c r="CA20" s="14">
        <v>76.9</v>
      </c>
      <c r="CB20" s="14">
        <v>76.17344617800725</v>
      </c>
      <c r="CC20" s="14">
        <v>74.47353503095307</v>
      </c>
      <c r="CD20" s="14">
        <v>77.87335732506143</v>
      </c>
      <c r="CE20" s="14">
        <v>77.23165125202497</v>
      </c>
      <c r="CF20" s="14">
        <v>75.73997398814556</v>
      </c>
      <c r="CG20" s="14">
        <v>78.72332851590438</v>
      </c>
    </row>
    <row r="21" spans="1:85" s="15" customFormat="1" ht="12.75" customHeight="1">
      <c r="A21" s="8" t="s">
        <v>47</v>
      </c>
      <c r="B21" s="14">
        <v>70.73038899993544</v>
      </c>
      <c r="C21" s="14">
        <v>70.3855699900425</v>
      </c>
      <c r="D21" s="14">
        <v>71.07520800982839</v>
      </c>
      <c r="E21" s="14">
        <v>70.68636031441385</v>
      </c>
      <c r="F21" s="14">
        <v>70.3370611287542</v>
      </c>
      <c r="G21" s="14">
        <v>71.03565950007349</v>
      </c>
      <c r="H21" s="14">
        <v>70.88549733902104</v>
      </c>
      <c r="I21" s="14">
        <v>70.5388633624539</v>
      </c>
      <c r="J21" s="14">
        <v>71.23213131558819</v>
      </c>
      <c r="K21" s="14">
        <v>71.02825770716147</v>
      </c>
      <c r="L21" s="14">
        <v>70.68310288825346</v>
      </c>
      <c r="M21" s="14">
        <v>71.37341252606949</v>
      </c>
      <c r="N21" s="14">
        <v>71.10428945816</v>
      </c>
      <c r="O21" s="14">
        <v>70.76010207353394</v>
      </c>
      <c r="P21" s="14">
        <v>71.44847684278605</v>
      </c>
      <c r="Q21" s="14">
        <v>71.1496086623556</v>
      </c>
      <c r="R21" s="14">
        <v>70.79701039671609</v>
      </c>
      <c r="S21" s="14">
        <v>71.50220692799512</v>
      </c>
      <c r="T21" s="14">
        <v>71.24765734953601</v>
      </c>
      <c r="U21" s="14">
        <v>70.89355321809951</v>
      </c>
      <c r="V21" s="14">
        <v>71.60176148097251</v>
      </c>
      <c r="W21" s="14">
        <v>71.27672190578416</v>
      </c>
      <c r="X21" s="14">
        <v>70.91370336718457</v>
      </c>
      <c r="Y21" s="14">
        <v>71.63974044438375</v>
      </c>
      <c r="Z21" s="14">
        <v>71.6585170503832</v>
      </c>
      <c r="AA21" s="14">
        <v>71.30342333525462</v>
      </c>
      <c r="AB21" s="14">
        <v>72.01361076551177</v>
      </c>
      <c r="AC21" s="14">
        <v>72.01119481666375</v>
      </c>
      <c r="AD21" s="14">
        <v>71.65731171160017</v>
      </c>
      <c r="AE21" s="14">
        <v>72.36507792172732</v>
      </c>
      <c r="AF21" s="14">
        <v>72.27551544106431</v>
      </c>
      <c r="AG21" s="14">
        <v>71.93571655620978</v>
      </c>
      <c r="AH21" s="14">
        <v>72.61531432591885</v>
      </c>
      <c r="AI21" s="14">
        <v>72.35872110424408</v>
      </c>
      <c r="AJ21" s="14">
        <v>72.01545159580111</v>
      </c>
      <c r="AK21" s="14">
        <v>72.70199061268706</v>
      </c>
      <c r="AL21" s="14">
        <v>72.48189328631483</v>
      </c>
      <c r="AM21" s="14">
        <v>72.13316049694578</v>
      </c>
      <c r="AN21" s="14">
        <v>72.83062607568388</v>
      </c>
      <c r="AO21" s="14">
        <v>72.71903104964355</v>
      </c>
      <c r="AP21" s="14">
        <v>72.36633446684861</v>
      </c>
      <c r="AQ21" s="14">
        <v>73.07172763243848</v>
      </c>
      <c r="AR21" s="14">
        <v>73.05956777853459</v>
      </c>
      <c r="AS21" s="14">
        <v>72.71040645009487</v>
      </c>
      <c r="AT21" s="14">
        <v>73.4087291069743</v>
      </c>
      <c r="AU21" s="14">
        <v>73.46964910155914</v>
      </c>
      <c r="AV21" s="14">
        <v>73.1279948021417</v>
      </c>
      <c r="AW21" s="14">
        <v>73.81130340097658</v>
      </c>
      <c r="AX21" s="14">
        <v>73.68151669285602</v>
      </c>
      <c r="AY21" s="14">
        <v>73.33656951663973</v>
      </c>
      <c r="AZ21" s="14">
        <v>74.02646386907232</v>
      </c>
      <c r="BA21" s="14">
        <v>73.84949756481426</v>
      </c>
      <c r="BB21" s="14">
        <v>73.49824628032354</v>
      </c>
      <c r="BC21" s="14">
        <v>74.20074884930497</v>
      </c>
      <c r="BD21" s="14">
        <v>73.86995382420804</v>
      </c>
      <c r="BE21" s="14">
        <v>73.50654272474875</v>
      </c>
      <c r="BF21" s="14">
        <v>74.23336492366732</v>
      </c>
      <c r="BG21" s="14">
        <v>74.18898240781476</v>
      </c>
      <c r="BH21" s="14">
        <v>73.8197329472935</v>
      </c>
      <c r="BI21" s="14">
        <v>74.55823186833602</v>
      </c>
      <c r="BJ21" s="14">
        <v>74.36104142373519</v>
      </c>
      <c r="BK21" s="14">
        <v>73.98885037727868</v>
      </c>
      <c r="BL21" s="14">
        <v>74.7332324701917</v>
      </c>
      <c r="BM21" s="14">
        <v>74.75705051387675</v>
      </c>
      <c r="BN21" s="14">
        <v>74.39313902720535</v>
      </c>
      <c r="BO21" s="14">
        <v>75.12096200054815</v>
      </c>
      <c r="BP21" s="14">
        <v>75.03420869355443</v>
      </c>
      <c r="BQ21" s="14">
        <v>74.67118236813532</v>
      </c>
      <c r="BR21" s="14">
        <v>75.39723501897355</v>
      </c>
      <c r="BS21" s="14">
        <v>75.42498559363193</v>
      </c>
      <c r="BT21" s="14">
        <v>75.06066068517026</v>
      </c>
      <c r="BU21" s="14">
        <v>75.7893105020936</v>
      </c>
      <c r="BV21" s="14">
        <v>75.57309752224577</v>
      </c>
      <c r="BW21" s="14">
        <v>75.19732405220034</v>
      </c>
      <c r="BX21" s="14">
        <v>75.9488709922912</v>
      </c>
      <c r="BY21" s="14">
        <v>76.0106349432491</v>
      </c>
      <c r="BZ21" s="14">
        <v>75.6</v>
      </c>
      <c r="CA21" s="14">
        <v>76.4</v>
      </c>
      <c r="CB21" s="14">
        <v>76.29888438988765</v>
      </c>
      <c r="CC21" s="14">
        <v>75.92398145092741</v>
      </c>
      <c r="CD21" s="14">
        <v>76.67378732884788</v>
      </c>
      <c r="CE21" s="14">
        <v>76.82665401410816</v>
      </c>
      <c r="CF21" s="14">
        <v>76.45404305692527</v>
      </c>
      <c r="CG21" s="14">
        <v>77.19926497129104</v>
      </c>
    </row>
    <row r="22" spans="1:85" s="15" customFormat="1" ht="12.75" customHeight="1">
      <c r="A22" s="16" t="s">
        <v>48</v>
      </c>
      <c r="B22" s="11">
        <v>68.13088169038885</v>
      </c>
      <c r="C22" s="11">
        <v>66.762122357388</v>
      </c>
      <c r="D22" s="11">
        <v>69.4996410233897</v>
      </c>
      <c r="E22" s="11">
        <v>67.89701006647584</v>
      </c>
      <c r="F22" s="11">
        <v>66.50648102168772</v>
      </c>
      <c r="G22" s="11">
        <v>69.28753911126397</v>
      </c>
      <c r="H22" s="11">
        <v>68.75390394045567</v>
      </c>
      <c r="I22" s="11">
        <v>67.47468408002648</v>
      </c>
      <c r="J22" s="11">
        <v>70.03312380088487</v>
      </c>
      <c r="K22" s="11">
        <v>68.9634052784294</v>
      </c>
      <c r="L22" s="11">
        <v>67.7247882298784</v>
      </c>
      <c r="M22" s="11">
        <v>70.20202232698041</v>
      </c>
      <c r="N22" s="11">
        <v>69.98556627234578</v>
      </c>
      <c r="O22" s="11">
        <v>68.76435807156486</v>
      </c>
      <c r="P22" s="11">
        <v>71.2067744731267</v>
      </c>
      <c r="Q22" s="11">
        <v>69.51885636179058</v>
      </c>
      <c r="R22" s="11">
        <v>68.22884643927414</v>
      </c>
      <c r="S22" s="11">
        <v>70.80886628430703</v>
      </c>
      <c r="T22" s="11">
        <v>69.45384234197458</v>
      </c>
      <c r="U22" s="11">
        <v>68.18060730114233</v>
      </c>
      <c r="V22" s="11">
        <v>70.72707738280683</v>
      </c>
      <c r="W22" s="11">
        <v>69.64648401857275</v>
      </c>
      <c r="X22" s="11">
        <v>68.40425868243962</v>
      </c>
      <c r="Y22" s="11">
        <v>70.88870935470588</v>
      </c>
      <c r="Z22" s="11">
        <v>70.20409044465707</v>
      </c>
      <c r="AA22" s="11">
        <v>69.0046075576556</v>
      </c>
      <c r="AB22" s="11">
        <v>71.40357333165854</v>
      </c>
      <c r="AC22" s="11">
        <v>70.61451604445718</v>
      </c>
      <c r="AD22" s="11">
        <v>69.37549641219447</v>
      </c>
      <c r="AE22" s="11">
        <v>71.85353567671989</v>
      </c>
      <c r="AF22" s="11">
        <v>70.62743711487167</v>
      </c>
      <c r="AG22" s="11">
        <v>69.3326437003777</v>
      </c>
      <c r="AH22" s="11">
        <v>71.92223052936563</v>
      </c>
      <c r="AI22" s="11">
        <v>71.30288240658311</v>
      </c>
      <c r="AJ22" s="11">
        <v>70.01751881858627</v>
      </c>
      <c r="AK22" s="11">
        <v>72.58824599457995</v>
      </c>
      <c r="AL22" s="11">
        <v>71.31997852550917</v>
      </c>
      <c r="AM22" s="11">
        <v>70.00538605234951</v>
      </c>
      <c r="AN22" s="11">
        <v>72.63457099866883</v>
      </c>
      <c r="AO22" s="11">
        <v>70.99029431135757</v>
      </c>
      <c r="AP22" s="11">
        <v>69.64888910274787</v>
      </c>
      <c r="AQ22" s="11">
        <v>72.33169951996727</v>
      </c>
      <c r="AR22" s="11">
        <v>70.3948568767911</v>
      </c>
      <c r="AS22" s="11">
        <v>68.98748768940136</v>
      </c>
      <c r="AT22" s="11">
        <v>71.80222606418083</v>
      </c>
      <c r="AU22" s="11">
        <v>70.4440934144353</v>
      </c>
      <c r="AV22" s="11">
        <v>68.96911671261009</v>
      </c>
      <c r="AW22" s="11">
        <v>71.91907011626051</v>
      </c>
      <c r="AX22" s="11">
        <v>70.9114872583372</v>
      </c>
      <c r="AY22" s="11">
        <v>69.46509023669466</v>
      </c>
      <c r="AZ22" s="11">
        <v>72.35788427997974</v>
      </c>
      <c r="BA22" s="11">
        <v>71.7338041515979</v>
      </c>
      <c r="BB22" s="11">
        <v>70.38437405408601</v>
      </c>
      <c r="BC22" s="11">
        <v>73.08323424910978</v>
      </c>
      <c r="BD22" s="11">
        <v>72.25750849801423</v>
      </c>
      <c r="BE22" s="11">
        <v>70.94268975854787</v>
      </c>
      <c r="BF22" s="11">
        <v>73.5723272374806</v>
      </c>
      <c r="BG22" s="11">
        <v>72.32641572489133</v>
      </c>
      <c r="BH22" s="11">
        <v>71.01250820132715</v>
      </c>
      <c r="BI22" s="11">
        <v>73.64032324845552</v>
      </c>
      <c r="BJ22" s="11">
        <v>71.64987033115654</v>
      </c>
      <c r="BK22" s="11">
        <v>70.2257205394583</v>
      </c>
      <c r="BL22" s="11">
        <v>73.07402012285478</v>
      </c>
      <c r="BM22" s="11">
        <v>72.22710681728078</v>
      </c>
      <c r="BN22" s="11">
        <v>70.90389079795936</v>
      </c>
      <c r="BO22" s="11">
        <v>73.5503228366022</v>
      </c>
      <c r="BP22" s="11">
        <v>72.06284116172654</v>
      </c>
      <c r="BQ22" s="11">
        <v>70.63209837801257</v>
      </c>
      <c r="BR22" s="11">
        <v>73.4935839454405</v>
      </c>
      <c r="BS22" s="11">
        <v>72.9568618629173</v>
      </c>
      <c r="BT22" s="11">
        <v>71.44397918480306</v>
      </c>
      <c r="BU22" s="11">
        <v>74.46974454103153</v>
      </c>
      <c r="BV22" s="11">
        <v>72.92637514905205</v>
      </c>
      <c r="BW22" s="11">
        <v>71.33745307633272</v>
      </c>
      <c r="BX22" s="11">
        <v>74.51529722177138</v>
      </c>
      <c r="BY22" s="11">
        <v>73.5149929038001</v>
      </c>
      <c r="BZ22" s="11">
        <v>72</v>
      </c>
      <c r="CA22" s="11">
        <v>75</v>
      </c>
      <c r="CB22" s="11">
        <v>73.49656985759698</v>
      </c>
      <c r="CC22" s="11">
        <v>72.06017564828755</v>
      </c>
      <c r="CD22" s="11">
        <v>74.93296406690641</v>
      </c>
      <c r="CE22" s="11">
        <v>73.97458031553795</v>
      </c>
      <c r="CF22" s="11">
        <v>72.57900636958209</v>
      </c>
      <c r="CG22" s="11">
        <v>75.37015426149381</v>
      </c>
    </row>
    <row r="23" spans="1:83" ht="12.7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E23" s="3"/>
    </row>
    <row r="24" spans="1:83" ht="12.7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E24" s="3"/>
    </row>
    <row r="25" spans="1:85" ht="12.75" customHeight="1">
      <c r="A25" s="9" t="s">
        <v>49</v>
      </c>
      <c r="B25" s="22" t="s">
        <v>2</v>
      </c>
      <c r="C25" s="22"/>
      <c r="D25" s="22"/>
      <c r="E25" s="22" t="s">
        <v>3</v>
      </c>
      <c r="F25" s="22"/>
      <c r="G25" s="22"/>
      <c r="H25" s="22" t="s">
        <v>4</v>
      </c>
      <c r="I25" s="22"/>
      <c r="J25" s="22"/>
      <c r="K25" s="22" t="s">
        <v>5</v>
      </c>
      <c r="L25" s="22"/>
      <c r="M25" s="22"/>
      <c r="N25" s="22" t="s">
        <v>6</v>
      </c>
      <c r="O25" s="22"/>
      <c r="P25" s="22"/>
      <c r="Q25" s="22" t="s">
        <v>7</v>
      </c>
      <c r="R25" s="22"/>
      <c r="S25" s="22"/>
      <c r="T25" s="22" t="s">
        <v>8</v>
      </c>
      <c r="U25" s="22"/>
      <c r="V25" s="22"/>
      <c r="W25" s="22" t="s">
        <v>9</v>
      </c>
      <c r="X25" s="22"/>
      <c r="Y25" s="22"/>
      <c r="Z25" s="22" t="s">
        <v>10</v>
      </c>
      <c r="AA25" s="22"/>
      <c r="AB25" s="22"/>
      <c r="AC25" s="22" t="s">
        <v>11</v>
      </c>
      <c r="AD25" s="22"/>
      <c r="AE25" s="22"/>
      <c r="AF25" s="22" t="s">
        <v>12</v>
      </c>
      <c r="AG25" s="22"/>
      <c r="AH25" s="22"/>
      <c r="AI25" s="22" t="s">
        <v>13</v>
      </c>
      <c r="AJ25" s="22"/>
      <c r="AK25" s="22"/>
      <c r="AL25" s="22" t="s">
        <v>14</v>
      </c>
      <c r="AM25" s="22"/>
      <c r="AN25" s="22"/>
      <c r="AO25" s="22" t="s">
        <v>15</v>
      </c>
      <c r="AP25" s="22"/>
      <c r="AQ25" s="22"/>
      <c r="AR25" s="22" t="s">
        <v>16</v>
      </c>
      <c r="AS25" s="22"/>
      <c r="AT25" s="22"/>
      <c r="AU25" s="22" t="s">
        <v>17</v>
      </c>
      <c r="AV25" s="22"/>
      <c r="AW25" s="22"/>
      <c r="AX25" s="22" t="s">
        <v>18</v>
      </c>
      <c r="AY25" s="22"/>
      <c r="AZ25" s="22"/>
      <c r="BA25" s="22" t="s">
        <v>19</v>
      </c>
      <c r="BB25" s="22"/>
      <c r="BC25" s="22"/>
      <c r="BD25" s="22" t="s">
        <v>20</v>
      </c>
      <c r="BE25" s="22"/>
      <c r="BF25" s="22"/>
      <c r="BG25" s="22" t="s">
        <v>21</v>
      </c>
      <c r="BH25" s="22"/>
      <c r="BI25" s="22"/>
      <c r="BJ25" s="22" t="s">
        <v>22</v>
      </c>
      <c r="BK25" s="22"/>
      <c r="BL25" s="22"/>
      <c r="BM25" s="22" t="s">
        <v>23</v>
      </c>
      <c r="BN25" s="22"/>
      <c r="BO25" s="22"/>
      <c r="BP25" s="22" t="s">
        <v>24</v>
      </c>
      <c r="BQ25" s="22"/>
      <c r="BR25" s="22"/>
      <c r="BS25" s="22" t="s">
        <v>25</v>
      </c>
      <c r="BT25" s="22"/>
      <c r="BU25" s="22"/>
      <c r="BV25" s="22" t="s">
        <v>26</v>
      </c>
      <c r="BW25" s="22"/>
      <c r="BX25" s="22"/>
      <c r="BY25" s="22" t="s">
        <v>27</v>
      </c>
      <c r="BZ25" s="22"/>
      <c r="CA25" s="22"/>
      <c r="CB25" s="22" t="s">
        <v>28</v>
      </c>
      <c r="CC25" s="22"/>
      <c r="CD25" s="22"/>
      <c r="CE25" s="22" t="s">
        <v>29</v>
      </c>
      <c r="CF25" s="22"/>
      <c r="CG25" s="22"/>
    </row>
    <row r="26" spans="1:85" ht="12.75" customHeight="1">
      <c r="A26" s="10"/>
      <c r="B26" s="23" t="s">
        <v>30</v>
      </c>
      <c r="C26" s="23"/>
      <c r="D26" s="23"/>
      <c r="E26" s="23" t="s">
        <v>30</v>
      </c>
      <c r="F26" s="23"/>
      <c r="G26" s="23"/>
      <c r="H26" s="23" t="s">
        <v>30</v>
      </c>
      <c r="I26" s="23"/>
      <c r="J26" s="23"/>
      <c r="K26" s="23" t="s">
        <v>30</v>
      </c>
      <c r="L26" s="23"/>
      <c r="M26" s="23"/>
      <c r="N26" s="23" t="s">
        <v>30</v>
      </c>
      <c r="O26" s="23"/>
      <c r="P26" s="23"/>
      <c r="Q26" s="23" t="s">
        <v>30</v>
      </c>
      <c r="R26" s="23"/>
      <c r="S26" s="23"/>
      <c r="T26" s="23" t="s">
        <v>30</v>
      </c>
      <c r="U26" s="23"/>
      <c r="V26" s="23"/>
      <c r="W26" s="23" t="s">
        <v>30</v>
      </c>
      <c r="X26" s="23"/>
      <c r="Y26" s="23"/>
      <c r="Z26" s="23" t="s">
        <v>30</v>
      </c>
      <c r="AA26" s="23"/>
      <c r="AB26" s="23"/>
      <c r="AC26" s="23" t="s">
        <v>30</v>
      </c>
      <c r="AD26" s="23"/>
      <c r="AE26" s="23"/>
      <c r="AF26" s="23" t="s">
        <v>30</v>
      </c>
      <c r="AG26" s="23"/>
      <c r="AH26" s="23"/>
      <c r="AI26" s="23" t="s">
        <v>30</v>
      </c>
      <c r="AJ26" s="23"/>
      <c r="AK26" s="23"/>
      <c r="AL26" s="23" t="s">
        <v>30</v>
      </c>
      <c r="AM26" s="23"/>
      <c r="AN26" s="23"/>
      <c r="AO26" s="23" t="s">
        <v>30</v>
      </c>
      <c r="AP26" s="23"/>
      <c r="AQ26" s="23"/>
      <c r="AR26" s="23" t="s">
        <v>30</v>
      </c>
      <c r="AS26" s="23"/>
      <c r="AT26" s="23"/>
      <c r="AU26" s="23" t="s">
        <v>30</v>
      </c>
      <c r="AV26" s="23"/>
      <c r="AW26" s="23"/>
      <c r="AX26" s="23" t="s">
        <v>30</v>
      </c>
      <c r="AY26" s="23"/>
      <c r="AZ26" s="23"/>
      <c r="BA26" s="23" t="s">
        <v>30</v>
      </c>
      <c r="BB26" s="23"/>
      <c r="BC26" s="23"/>
      <c r="BD26" s="23" t="s">
        <v>30</v>
      </c>
      <c r="BE26" s="23"/>
      <c r="BF26" s="23"/>
      <c r="BG26" s="23" t="s">
        <v>30</v>
      </c>
      <c r="BH26" s="23"/>
      <c r="BI26" s="23"/>
      <c r="BJ26" s="23" t="s">
        <v>30</v>
      </c>
      <c r="BK26" s="23"/>
      <c r="BL26" s="23"/>
      <c r="BM26" s="23" t="s">
        <v>30</v>
      </c>
      <c r="BN26" s="23"/>
      <c r="BO26" s="23"/>
      <c r="BP26" s="23" t="s">
        <v>30</v>
      </c>
      <c r="BQ26" s="23"/>
      <c r="BR26" s="23"/>
      <c r="BS26" s="23" t="s">
        <v>30</v>
      </c>
      <c r="BT26" s="23"/>
      <c r="BU26" s="23"/>
      <c r="BV26" s="23" t="s">
        <v>30</v>
      </c>
      <c r="BW26" s="23"/>
      <c r="BX26" s="23"/>
      <c r="BY26" s="23" t="s">
        <v>30</v>
      </c>
      <c r="BZ26" s="23"/>
      <c r="CA26" s="23"/>
      <c r="CB26" s="23" t="s">
        <v>30</v>
      </c>
      <c r="CC26" s="23"/>
      <c r="CD26" s="23"/>
      <c r="CE26" s="23" t="s">
        <v>30</v>
      </c>
      <c r="CF26" s="23"/>
      <c r="CG26" s="23"/>
    </row>
    <row r="27" spans="1:85" ht="12.75" customHeight="1">
      <c r="A27" s="17"/>
      <c r="B27" s="12" t="s">
        <v>50</v>
      </c>
      <c r="C27" s="12" t="s">
        <v>51</v>
      </c>
      <c r="D27" s="12" t="s">
        <v>52</v>
      </c>
      <c r="E27" s="12" t="s">
        <v>50</v>
      </c>
      <c r="F27" s="12" t="s">
        <v>51</v>
      </c>
      <c r="G27" s="12" t="s">
        <v>52</v>
      </c>
      <c r="H27" s="12" t="s">
        <v>50</v>
      </c>
      <c r="I27" s="12" t="s">
        <v>51</v>
      </c>
      <c r="J27" s="12" t="s">
        <v>52</v>
      </c>
      <c r="K27" s="12" t="s">
        <v>50</v>
      </c>
      <c r="L27" s="12" t="s">
        <v>51</v>
      </c>
      <c r="M27" s="12" t="s">
        <v>52</v>
      </c>
      <c r="N27" s="12" t="s">
        <v>50</v>
      </c>
      <c r="O27" s="12" t="s">
        <v>51</v>
      </c>
      <c r="P27" s="12" t="s">
        <v>52</v>
      </c>
      <c r="Q27" s="12" t="s">
        <v>50</v>
      </c>
      <c r="R27" s="12" t="s">
        <v>51</v>
      </c>
      <c r="S27" s="12" t="s">
        <v>52</v>
      </c>
      <c r="T27" s="12" t="s">
        <v>50</v>
      </c>
      <c r="U27" s="12" t="s">
        <v>51</v>
      </c>
      <c r="V27" s="12" t="s">
        <v>52</v>
      </c>
      <c r="W27" s="12" t="s">
        <v>50</v>
      </c>
      <c r="X27" s="12" t="s">
        <v>51</v>
      </c>
      <c r="Y27" s="12" t="s">
        <v>52</v>
      </c>
      <c r="Z27" s="12" t="s">
        <v>50</v>
      </c>
      <c r="AA27" s="12" t="s">
        <v>51</v>
      </c>
      <c r="AB27" s="12" t="s">
        <v>52</v>
      </c>
      <c r="AC27" s="12" t="s">
        <v>50</v>
      </c>
      <c r="AD27" s="12" t="s">
        <v>51</v>
      </c>
      <c r="AE27" s="12" t="s">
        <v>52</v>
      </c>
      <c r="AF27" s="12" t="s">
        <v>50</v>
      </c>
      <c r="AG27" s="12" t="s">
        <v>51</v>
      </c>
      <c r="AH27" s="12" t="s">
        <v>52</v>
      </c>
      <c r="AI27" s="12" t="s">
        <v>50</v>
      </c>
      <c r="AJ27" s="12" t="s">
        <v>51</v>
      </c>
      <c r="AK27" s="12" t="s">
        <v>52</v>
      </c>
      <c r="AL27" s="12" t="s">
        <v>50</v>
      </c>
      <c r="AM27" s="12" t="s">
        <v>51</v>
      </c>
      <c r="AN27" s="12" t="s">
        <v>52</v>
      </c>
      <c r="AO27" s="12" t="s">
        <v>50</v>
      </c>
      <c r="AP27" s="12" t="s">
        <v>51</v>
      </c>
      <c r="AQ27" s="12" t="s">
        <v>52</v>
      </c>
      <c r="AR27" s="12" t="s">
        <v>50</v>
      </c>
      <c r="AS27" s="12" t="s">
        <v>51</v>
      </c>
      <c r="AT27" s="12" t="s">
        <v>52</v>
      </c>
      <c r="AU27" s="12" t="s">
        <v>50</v>
      </c>
      <c r="AV27" s="12" t="s">
        <v>51</v>
      </c>
      <c r="AW27" s="12" t="s">
        <v>52</v>
      </c>
      <c r="AX27" s="12" t="s">
        <v>50</v>
      </c>
      <c r="AY27" s="12" t="s">
        <v>51</v>
      </c>
      <c r="AZ27" s="12" t="s">
        <v>52</v>
      </c>
      <c r="BA27" s="12" t="s">
        <v>50</v>
      </c>
      <c r="BB27" s="12" t="s">
        <v>51</v>
      </c>
      <c r="BC27" s="12" t="s">
        <v>52</v>
      </c>
      <c r="BD27" s="12" t="s">
        <v>50</v>
      </c>
      <c r="BE27" s="12" t="s">
        <v>51</v>
      </c>
      <c r="BF27" s="12" t="s">
        <v>52</v>
      </c>
      <c r="BG27" s="12" t="s">
        <v>50</v>
      </c>
      <c r="BH27" s="12" t="s">
        <v>51</v>
      </c>
      <c r="BI27" s="12" t="s">
        <v>52</v>
      </c>
      <c r="BJ27" s="12" t="s">
        <v>50</v>
      </c>
      <c r="BK27" s="12" t="s">
        <v>51</v>
      </c>
      <c r="BL27" s="12" t="s">
        <v>52</v>
      </c>
      <c r="BM27" s="12" t="s">
        <v>50</v>
      </c>
      <c r="BN27" s="12" t="s">
        <v>51</v>
      </c>
      <c r="BO27" s="12" t="s">
        <v>52</v>
      </c>
      <c r="BP27" s="12" t="s">
        <v>50</v>
      </c>
      <c r="BQ27" s="12" t="s">
        <v>51</v>
      </c>
      <c r="BR27" s="12" t="s">
        <v>52</v>
      </c>
      <c r="BS27" s="12" t="s">
        <v>50</v>
      </c>
      <c r="BT27" s="12" t="s">
        <v>51</v>
      </c>
      <c r="BU27" s="12" t="s">
        <v>52</v>
      </c>
      <c r="BV27" s="12" t="s">
        <v>50</v>
      </c>
      <c r="BW27" s="12" t="s">
        <v>51</v>
      </c>
      <c r="BX27" s="12" t="s">
        <v>52</v>
      </c>
      <c r="BY27" s="12" t="s">
        <v>50</v>
      </c>
      <c r="BZ27" s="12" t="s">
        <v>51</v>
      </c>
      <c r="CA27" s="12" t="s">
        <v>52</v>
      </c>
      <c r="CB27" s="12" t="s">
        <v>50</v>
      </c>
      <c r="CC27" s="12" t="s">
        <v>51</v>
      </c>
      <c r="CD27" s="12" t="s">
        <v>52</v>
      </c>
      <c r="CE27" s="12" t="s">
        <v>50</v>
      </c>
      <c r="CF27" s="12" t="s">
        <v>51</v>
      </c>
      <c r="CG27" s="12" t="s">
        <v>52</v>
      </c>
    </row>
    <row r="28" spans="1:85" ht="12.75" customHeight="1">
      <c r="A28" s="13" t="s">
        <v>34</v>
      </c>
      <c r="B28" s="13">
        <v>75.49035054878577</v>
      </c>
      <c r="C28" s="13">
        <v>75.39562818258979</v>
      </c>
      <c r="D28" s="13">
        <v>75.58507291498175</v>
      </c>
      <c r="E28" s="13">
        <v>75.63660642358305</v>
      </c>
      <c r="F28" s="13">
        <v>75.54154161195403</v>
      </c>
      <c r="G28" s="13">
        <v>75.73167123521206</v>
      </c>
      <c r="H28" s="13">
        <v>75.83156414862435</v>
      </c>
      <c r="I28" s="13">
        <v>75.73650350912185</v>
      </c>
      <c r="J28" s="13">
        <v>75.92662478812686</v>
      </c>
      <c r="K28" s="13">
        <v>76.02399514421596</v>
      </c>
      <c r="L28" s="13">
        <v>75.929607054151</v>
      </c>
      <c r="M28" s="13">
        <v>76.11838323428091</v>
      </c>
      <c r="N28" s="13">
        <v>76.25905118535785</v>
      </c>
      <c r="O28" s="13">
        <v>76.1658725519219</v>
      </c>
      <c r="P28" s="13">
        <v>76.3522298187938</v>
      </c>
      <c r="Q28" s="13">
        <v>76.56224461799977</v>
      </c>
      <c r="R28" s="13">
        <v>76.46993464290126</v>
      </c>
      <c r="S28" s="13">
        <v>76.65455459309827</v>
      </c>
      <c r="T28" s="13">
        <v>76.50847905958277</v>
      </c>
      <c r="U28" s="13">
        <v>76.4159726521017</v>
      </c>
      <c r="V28" s="13">
        <v>76.60098546706384</v>
      </c>
      <c r="W28" s="13">
        <v>76.62592776967932</v>
      </c>
      <c r="X28" s="13">
        <v>76.53363162763934</v>
      </c>
      <c r="Y28" s="13">
        <v>76.7182239117193</v>
      </c>
      <c r="Z28" s="13">
        <v>76.76978849911231</v>
      </c>
      <c r="AA28" s="13">
        <v>76.67756149273796</v>
      </c>
      <c r="AB28" s="13">
        <v>76.86201550548665</v>
      </c>
      <c r="AC28" s="13">
        <v>77.17970218304734</v>
      </c>
      <c r="AD28" s="13">
        <v>77.0879304181168</v>
      </c>
      <c r="AE28" s="13">
        <v>77.27147394797788</v>
      </c>
      <c r="AF28" s="13">
        <v>77.16574836567774</v>
      </c>
      <c r="AG28" s="13">
        <v>77.07</v>
      </c>
      <c r="AH28" s="13">
        <v>77.26</v>
      </c>
      <c r="AI28" s="13">
        <v>77.34818238891894</v>
      </c>
      <c r="AJ28" s="13">
        <v>77.26</v>
      </c>
      <c r="AK28" s="13">
        <v>77.44</v>
      </c>
      <c r="AL28" s="13">
        <v>77.4653225600039</v>
      </c>
      <c r="AM28" s="13">
        <v>77.37</v>
      </c>
      <c r="AN28" s="13">
        <v>77.56</v>
      </c>
      <c r="AO28" s="13">
        <v>77.77077437949475</v>
      </c>
      <c r="AP28" s="13">
        <v>77.68</v>
      </c>
      <c r="AQ28" s="13">
        <v>77.86</v>
      </c>
      <c r="AR28" s="13">
        <v>77.89581820366021</v>
      </c>
      <c r="AS28" s="13">
        <v>77.8</v>
      </c>
      <c r="AT28" s="13">
        <v>77.99</v>
      </c>
      <c r="AU28" s="13">
        <v>78.0647045301215</v>
      </c>
      <c r="AV28" s="13">
        <v>77.97</v>
      </c>
      <c r="AW28" s="13">
        <v>78.16</v>
      </c>
      <c r="AX28" s="13">
        <v>78.18610901420044</v>
      </c>
      <c r="AY28" s="13">
        <v>78.1</v>
      </c>
      <c r="AZ28" s="13">
        <v>78.28</v>
      </c>
      <c r="BA28" s="13">
        <v>78.3617084590253</v>
      </c>
      <c r="BB28" s="13">
        <v>78.27</v>
      </c>
      <c r="BC28" s="13">
        <v>78.45</v>
      </c>
      <c r="BD28" s="13">
        <v>78.57749963325398</v>
      </c>
      <c r="BE28" s="13">
        <v>78.49</v>
      </c>
      <c r="BF28" s="13">
        <v>78.67</v>
      </c>
      <c r="BG28" s="13">
        <v>78.8106070869853</v>
      </c>
      <c r="BH28" s="13">
        <v>78.72</v>
      </c>
      <c r="BI28" s="13">
        <v>78.9</v>
      </c>
      <c r="BJ28" s="13">
        <v>78.86268089335994</v>
      </c>
      <c r="BK28" s="13">
        <v>78.77</v>
      </c>
      <c r="BL28" s="13">
        <v>78.95</v>
      </c>
      <c r="BM28" s="13">
        <v>79.02720714063949</v>
      </c>
      <c r="BN28" s="13">
        <v>78.94</v>
      </c>
      <c r="BO28" s="13">
        <v>79.12</v>
      </c>
      <c r="BP28" s="13">
        <v>79.23062045509047</v>
      </c>
      <c r="BQ28" s="13">
        <v>79.14</v>
      </c>
      <c r="BR28" s="13">
        <v>79.32</v>
      </c>
      <c r="BS28" s="13">
        <v>79.57428372029334</v>
      </c>
      <c r="BT28" s="13">
        <v>79.48</v>
      </c>
      <c r="BU28" s="13">
        <v>79.66</v>
      </c>
      <c r="BV28" s="13">
        <v>79.745873244147</v>
      </c>
      <c r="BW28" s="13">
        <v>79.66</v>
      </c>
      <c r="BX28" s="13">
        <v>79.84</v>
      </c>
      <c r="BY28" s="13">
        <v>79.91631589912808</v>
      </c>
      <c r="BZ28" s="13">
        <v>79.83</v>
      </c>
      <c r="CA28" s="13">
        <v>80</v>
      </c>
      <c r="CB28" s="13">
        <v>80.14882214748442</v>
      </c>
      <c r="CC28" s="13">
        <v>80.06072481575701</v>
      </c>
      <c r="CD28" s="13">
        <v>80.23691947921183</v>
      </c>
      <c r="CE28" s="13">
        <v>80.43269286567434</v>
      </c>
      <c r="CF28" s="13">
        <v>80.34511610382256</v>
      </c>
      <c r="CG28" s="13">
        <v>80.52026962752612</v>
      </c>
    </row>
    <row r="29" spans="1:85" ht="33" customHeight="1">
      <c r="A29" s="8" t="s">
        <v>35</v>
      </c>
      <c r="B29" s="14">
        <v>74.72317682458079</v>
      </c>
      <c r="C29" s="14">
        <v>74.37773225481831</v>
      </c>
      <c r="D29" s="14">
        <v>75.06862139434327</v>
      </c>
      <c r="E29" s="14">
        <v>75.00543230026315</v>
      </c>
      <c r="F29" s="14">
        <v>74.66215568879593</v>
      </c>
      <c r="G29" s="14">
        <v>75.34870891173037</v>
      </c>
      <c r="H29" s="14">
        <v>75.2124036385389</v>
      </c>
      <c r="I29" s="14">
        <v>74.86408992038308</v>
      </c>
      <c r="J29" s="14">
        <v>75.56071735669472</v>
      </c>
      <c r="K29" s="14">
        <v>75.50606186502138</v>
      </c>
      <c r="L29" s="14">
        <v>75.16486122950141</v>
      </c>
      <c r="M29" s="14">
        <v>75.84726250054135</v>
      </c>
      <c r="N29" s="14">
        <v>75.64632421993441</v>
      </c>
      <c r="O29" s="14">
        <v>75.30263820576381</v>
      </c>
      <c r="P29" s="14">
        <v>75.99001023410501</v>
      </c>
      <c r="Q29" s="14">
        <v>76.260454385949</v>
      </c>
      <c r="R29" s="14">
        <v>75.92013883716366</v>
      </c>
      <c r="S29" s="14">
        <v>76.60076993473434</v>
      </c>
      <c r="T29" s="14">
        <v>76.28748541652095</v>
      </c>
      <c r="U29" s="14">
        <v>75.94057012622855</v>
      </c>
      <c r="V29" s="14">
        <v>76.63440070681335</v>
      </c>
      <c r="W29" s="14">
        <v>76.51727587225943</v>
      </c>
      <c r="X29" s="14">
        <v>76.17953927935798</v>
      </c>
      <c r="Y29" s="14">
        <v>76.85501246516088</v>
      </c>
      <c r="Z29" s="14">
        <v>76.45681679033973</v>
      </c>
      <c r="AA29" s="14">
        <v>76.11661584863953</v>
      </c>
      <c r="AB29" s="14">
        <v>76.79701773203993</v>
      </c>
      <c r="AC29" s="14">
        <v>76.88192674502827</v>
      </c>
      <c r="AD29" s="14">
        <v>76.5452272802642</v>
      </c>
      <c r="AE29" s="14">
        <v>77.21862620979233</v>
      </c>
      <c r="AF29" s="14">
        <v>76.90401990787088</v>
      </c>
      <c r="AG29" s="14">
        <v>76.5659431424894</v>
      </c>
      <c r="AH29" s="14">
        <v>77.24209667325235</v>
      </c>
      <c r="AI29" s="14">
        <v>77.26224633817212</v>
      </c>
      <c r="AJ29" s="14">
        <v>76.9370235011338</v>
      </c>
      <c r="AK29" s="14">
        <v>77.58746917521044</v>
      </c>
      <c r="AL29" s="14">
        <v>77.35242991160843</v>
      </c>
      <c r="AM29" s="14">
        <v>77.03053552185405</v>
      </c>
      <c r="AN29" s="14">
        <v>77.6743243013628</v>
      </c>
      <c r="AO29" s="14">
        <v>77.87145991198975</v>
      </c>
      <c r="AP29" s="14">
        <v>77.55640267842047</v>
      </c>
      <c r="AQ29" s="14">
        <v>78.18651714555902</v>
      </c>
      <c r="AR29" s="14">
        <v>77.79615420524013</v>
      </c>
      <c r="AS29" s="14">
        <v>77.47461666193534</v>
      </c>
      <c r="AT29" s="14">
        <v>78.11769174854491</v>
      </c>
      <c r="AU29" s="14">
        <v>78.08629068754466</v>
      </c>
      <c r="AV29" s="14">
        <v>77.7711424981063</v>
      </c>
      <c r="AW29" s="14">
        <v>78.40143887698302</v>
      </c>
      <c r="AX29" s="14">
        <v>77.76562189531296</v>
      </c>
      <c r="AY29" s="14">
        <v>77.43724013270588</v>
      </c>
      <c r="AZ29" s="14">
        <v>78.09400365792004</v>
      </c>
      <c r="BA29" s="14">
        <v>77.87312331793446</v>
      </c>
      <c r="BB29" s="14">
        <v>77.53693006654373</v>
      </c>
      <c r="BC29" s="14">
        <v>78.20931656932518</v>
      </c>
      <c r="BD29" s="14">
        <v>77.70355185116344</v>
      </c>
      <c r="BE29" s="14">
        <v>77.35220745362228</v>
      </c>
      <c r="BF29" s="14">
        <v>78.0548962487046</v>
      </c>
      <c r="BG29" s="14">
        <v>78.23240901778648</v>
      </c>
      <c r="BH29" s="14">
        <v>77.88952093077938</v>
      </c>
      <c r="BI29" s="14">
        <v>78.57529710479358</v>
      </c>
      <c r="BJ29" s="14">
        <v>78.5545283274529</v>
      </c>
      <c r="BK29" s="14">
        <v>78.22184503173933</v>
      </c>
      <c r="BL29" s="14">
        <v>78.88721162316646</v>
      </c>
      <c r="BM29" s="14">
        <v>79.06230104708959</v>
      </c>
      <c r="BN29" s="14">
        <v>78.74955460258701</v>
      </c>
      <c r="BO29" s="14">
        <v>79.37504749159217</v>
      </c>
      <c r="BP29" s="14">
        <v>78.95507569239828</v>
      </c>
      <c r="BQ29" s="14">
        <v>78.62772141834563</v>
      </c>
      <c r="BR29" s="14">
        <v>79.28242996645093</v>
      </c>
      <c r="BS29" s="14">
        <v>79.19018143105048</v>
      </c>
      <c r="BT29" s="14">
        <v>78.8581430080252</v>
      </c>
      <c r="BU29" s="14">
        <v>79.52221985407576</v>
      </c>
      <c r="BV29" s="14">
        <v>79.167338948684</v>
      </c>
      <c r="BW29" s="14">
        <v>78.82333853973562</v>
      </c>
      <c r="BX29" s="14">
        <v>79.5113393576324</v>
      </c>
      <c r="BY29" s="14">
        <v>79.43523802492054</v>
      </c>
      <c r="BZ29" s="14">
        <v>79.1</v>
      </c>
      <c r="CA29" s="14">
        <v>79.8</v>
      </c>
      <c r="CB29" s="14">
        <v>79.57299809897188</v>
      </c>
      <c r="CC29" s="14">
        <v>79.2339300641119</v>
      </c>
      <c r="CD29" s="14">
        <v>79.91206613383186</v>
      </c>
      <c r="CE29" s="14">
        <v>80.02966084962452</v>
      </c>
      <c r="CF29" s="14">
        <v>79.69911071743586</v>
      </c>
      <c r="CG29" s="14">
        <v>80.36021098181318</v>
      </c>
    </row>
    <row r="30" spans="1:85" ht="12.75" customHeight="1">
      <c r="A30" s="8" t="s">
        <v>36</v>
      </c>
      <c r="B30" s="14">
        <v>75.82428300944163</v>
      </c>
      <c r="C30" s="14">
        <v>75.11302087237976</v>
      </c>
      <c r="D30" s="14">
        <v>76.5355451465035</v>
      </c>
      <c r="E30" s="14">
        <v>76.30483083269779</v>
      </c>
      <c r="F30" s="14">
        <v>75.62755196261081</v>
      </c>
      <c r="G30" s="14">
        <v>76.98210970278477</v>
      </c>
      <c r="H30" s="14">
        <v>76.19781990772975</v>
      </c>
      <c r="I30" s="14">
        <v>75.5099104606672</v>
      </c>
      <c r="J30" s="14">
        <v>76.8857293547923</v>
      </c>
      <c r="K30" s="14">
        <v>76.95905177425848</v>
      </c>
      <c r="L30" s="14">
        <v>76.30819465959104</v>
      </c>
      <c r="M30" s="14">
        <v>77.60990888892593</v>
      </c>
      <c r="N30" s="14">
        <v>77.34807232508902</v>
      </c>
      <c r="O30" s="14">
        <v>76.74210486565364</v>
      </c>
      <c r="P30" s="14">
        <v>77.9540397845244</v>
      </c>
      <c r="Q30" s="14">
        <v>77.88425850673836</v>
      </c>
      <c r="R30" s="14">
        <v>77.29630345907378</v>
      </c>
      <c r="S30" s="14">
        <v>78.47221355440294</v>
      </c>
      <c r="T30" s="14">
        <v>77.88173905436685</v>
      </c>
      <c r="U30" s="14">
        <v>77.29766781877524</v>
      </c>
      <c r="V30" s="14">
        <v>78.46581028995845</v>
      </c>
      <c r="W30" s="14">
        <v>77.64205266603688</v>
      </c>
      <c r="X30" s="14">
        <v>77.02133555951163</v>
      </c>
      <c r="Y30" s="14">
        <v>78.26276977256212</v>
      </c>
      <c r="Z30" s="14">
        <v>77.7696619863576</v>
      </c>
      <c r="AA30" s="14">
        <v>77.1293068421551</v>
      </c>
      <c r="AB30" s="14">
        <v>78.4100171305601</v>
      </c>
      <c r="AC30" s="14">
        <v>78.11697302885472</v>
      </c>
      <c r="AD30" s="14">
        <v>77.46380564525606</v>
      </c>
      <c r="AE30" s="14">
        <v>78.77014041245337</v>
      </c>
      <c r="AF30" s="14">
        <v>78.62152166541101</v>
      </c>
      <c r="AG30" s="14">
        <v>77.97892836403297</v>
      </c>
      <c r="AH30" s="14">
        <v>79.26411496678905</v>
      </c>
      <c r="AI30" s="14">
        <v>78.95060478776679</v>
      </c>
      <c r="AJ30" s="14">
        <v>78.32525834797954</v>
      </c>
      <c r="AK30" s="14">
        <v>79.57595122755404</v>
      </c>
      <c r="AL30" s="14">
        <v>78.92666369487173</v>
      </c>
      <c r="AM30" s="14">
        <v>78.31064208777332</v>
      </c>
      <c r="AN30" s="14">
        <v>79.54268530197015</v>
      </c>
      <c r="AO30" s="14">
        <v>79.16429134214336</v>
      </c>
      <c r="AP30" s="14">
        <v>78.56785927936397</v>
      </c>
      <c r="AQ30" s="14">
        <v>79.76072340492274</v>
      </c>
      <c r="AR30" s="14">
        <v>79.31391405502083</v>
      </c>
      <c r="AS30" s="14">
        <v>78.72286150936709</v>
      </c>
      <c r="AT30" s="14">
        <v>79.90496660067457</v>
      </c>
      <c r="AU30" s="14">
        <v>79.50672871037334</v>
      </c>
      <c r="AV30" s="14">
        <v>78.92813050821943</v>
      </c>
      <c r="AW30" s="14">
        <v>80.08532691252725</v>
      </c>
      <c r="AX30" s="14">
        <v>79.56063058202578</v>
      </c>
      <c r="AY30" s="14">
        <v>78.98558314075217</v>
      </c>
      <c r="AZ30" s="14">
        <v>80.13567802329939</v>
      </c>
      <c r="BA30" s="14">
        <v>79.90270947658873</v>
      </c>
      <c r="BB30" s="14">
        <v>79.34016589274422</v>
      </c>
      <c r="BC30" s="14">
        <v>80.46525306043323</v>
      </c>
      <c r="BD30" s="14">
        <v>80.14976940760509</v>
      </c>
      <c r="BE30" s="14">
        <v>79.58338280150605</v>
      </c>
      <c r="BF30" s="14">
        <v>80.71615601370414</v>
      </c>
      <c r="BG30" s="14">
        <v>80.31637435492758</v>
      </c>
      <c r="BH30" s="14">
        <v>79.76515469087731</v>
      </c>
      <c r="BI30" s="14">
        <v>80.86759401897784</v>
      </c>
      <c r="BJ30" s="14">
        <v>79.77278301341865</v>
      </c>
      <c r="BK30" s="14">
        <v>79.17324469235322</v>
      </c>
      <c r="BL30" s="14">
        <v>80.37232133448407</v>
      </c>
      <c r="BM30" s="14">
        <v>79.83114839446996</v>
      </c>
      <c r="BN30" s="14">
        <v>79.24133634453244</v>
      </c>
      <c r="BO30" s="14">
        <v>80.42096044440748</v>
      </c>
      <c r="BP30" s="14">
        <v>79.96178134908826</v>
      </c>
      <c r="BQ30" s="14">
        <v>79.36395793713628</v>
      </c>
      <c r="BR30" s="14">
        <v>80.55960476104023</v>
      </c>
      <c r="BS30" s="14">
        <v>80.49471524859165</v>
      </c>
      <c r="BT30" s="14">
        <v>79.9233313697127</v>
      </c>
      <c r="BU30" s="14">
        <v>81.0660991274706</v>
      </c>
      <c r="BV30" s="14">
        <v>80.742888013297</v>
      </c>
      <c r="BW30" s="14">
        <v>80.1707085671622</v>
      </c>
      <c r="BX30" s="14">
        <v>81.31506745943182</v>
      </c>
      <c r="BY30" s="14">
        <v>80.79416581048046</v>
      </c>
      <c r="BZ30" s="14">
        <v>80.2</v>
      </c>
      <c r="CA30" s="14">
        <v>81.4</v>
      </c>
      <c r="CB30" s="14">
        <v>81.15561158548235</v>
      </c>
      <c r="CC30" s="14">
        <v>80.5817062869312</v>
      </c>
      <c r="CD30" s="14">
        <v>81.7295168840335</v>
      </c>
      <c r="CE30" s="14">
        <v>81.23708847492556</v>
      </c>
      <c r="CF30" s="14">
        <v>80.65887255236564</v>
      </c>
      <c r="CG30" s="14">
        <v>81.81530439748548</v>
      </c>
    </row>
    <row r="31" spans="1:85" ht="12.75" customHeight="1">
      <c r="A31" s="8" t="s">
        <v>37</v>
      </c>
      <c r="B31" s="14">
        <v>76.21152280826567</v>
      </c>
      <c r="C31" s="14">
        <v>75.67520240997801</v>
      </c>
      <c r="D31" s="14">
        <v>76.74784320655333</v>
      </c>
      <c r="E31" s="14">
        <v>76.39077874971383</v>
      </c>
      <c r="F31" s="14">
        <v>75.83028098677504</v>
      </c>
      <c r="G31" s="14">
        <v>76.95127651265263</v>
      </c>
      <c r="H31" s="14">
        <v>75.96206924567888</v>
      </c>
      <c r="I31" s="14">
        <v>75.3925985084866</v>
      </c>
      <c r="J31" s="14">
        <v>76.53153998287115</v>
      </c>
      <c r="K31" s="14">
        <v>76.14551064049765</v>
      </c>
      <c r="L31" s="14">
        <v>75.56722102397072</v>
      </c>
      <c r="M31" s="14">
        <v>76.72380025702458</v>
      </c>
      <c r="N31" s="14">
        <v>76.1587546202317</v>
      </c>
      <c r="O31" s="14">
        <v>75.58250247416196</v>
      </c>
      <c r="P31" s="14">
        <v>76.73500676630145</v>
      </c>
      <c r="Q31" s="14">
        <v>76.31531795016463</v>
      </c>
      <c r="R31" s="14">
        <v>75.72926091680435</v>
      </c>
      <c r="S31" s="14">
        <v>76.9013749835249</v>
      </c>
      <c r="T31" s="14">
        <v>74.74787950852254</v>
      </c>
      <c r="U31" s="14">
        <v>74.10424551930687</v>
      </c>
      <c r="V31" s="14">
        <v>75.39151349773822</v>
      </c>
      <c r="W31" s="14">
        <v>75.25801699613552</v>
      </c>
      <c r="X31" s="14">
        <v>74.62560269539189</v>
      </c>
      <c r="Y31" s="14">
        <v>75.89043129687916</v>
      </c>
      <c r="Z31" s="14">
        <v>75.54838296068733</v>
      </c>
      <c r="AA31" s="14">
        <v>74.92588730427732</v>
      </c>
      <c r="AB31" s="14">
        <v>76.17087861709734</v>
      </c>
      <c r="AC31" s="14">
        <v>77.41447438491679</v>
      </c>
      <c r="AD31" s="14">
        <v>76.88202535558372</v>
      </c>
      <c r="AE31" s="14">
        <v>77.94692341424985</v>
      </c>
      <c r="AF31" s="14">
        <v>77.1501461090797</v>
      </c>
      <c r="AG31" s="14">
        <v>76.60894440699664</v>
      </c>
      <c r="AH31" s="14">
        <v>77.69134781116276</v>
      </c>
      <c r="AI31" s="14">
        <v>77.45383431137385</v>
      </c>
      <c r="AJ31" s="14">
        <v>76.91211323280216</v>
      </c>
      <c r="AK31" s="14">
        <v>77.99555538994555</v>
      </c>
      <c r="AL31" s="14">
        <v>78.14151807480486</v>
      </c>
      <c r="AM31" s="14">
        <v>77.58123361725576</v>
      </c>
      <c r="AN31" s="14">
        <v>78.70180253235397</v>
      </c>
      <c r="AO31" s="14">
        <v>78.74108073183554</v>
      </c>
      <c r="AP31" s="14">
        <v>78.20286092254156</v>
      </c>
      <c r="AQ31" s="14">
        <v>79.27930054112952</v>
      </c>
      <c r="AR31" s="14">
        <v>79.11149581856586</v>
      </c>
      <c r="AS31" s="14">
        <v>78.58746751857116</v>
      </c>
      <c r="AT31" s="14">
        <v>79.63552411856055</v>
      </c>
      <c r="AU31" s="14">
        <v>79.07551512638047</v>
      </c>
      <c r="AV31" s="14">
        <v>78.57727741621646</v>
      </c>
      <c r="AW31" s="14">
        <v>79.57375283654447</v>
      </c>
      <c r="AX31" s="14">
        <v>79.09838698643439</v>
      </c>
      <c r="AY31" s="14">
        <v>78.57919978764258</v>
      </c>
      <c r="AZ31" s="14">
        <v>79.6175741852262</v>
      </c>
      <c r="BA31" s="14">
        <v>79.20552819857608</v>
      </c>
      <c r="BB31" s="14">
        <v>78.66727141141958</v>
      </c>
      <c r="BC31" s="14">
        <v>79.74378498573257</v>
      </c>
      <c r="BD31" s="14">
        <v>79.62370593460325</v>
      </c>
      <c r="BE31" s="14">
        <v>79.0901285031832</v>
      </c>
      <c r="BF31" s="14">
        <v>80.15728336602331</v>
      </c>
      <c r="BG31" s="14">
        <v>79.89122615028896</v>
      </c>
      <c r="BH31" s="14">
        <v>79.35265948691327</v>
      </c>
      <c r="BI31" s="14">
        <v>80.42979281366465</v>
      </c>
      <c r="BJ31" s="14">
        <v>79.72322197231792</v>
      </c>
      <c r="BK31" s="14">
        <v>79.18674211242742</v>
      </c>
      <c r="BL31" s="14">
        <v>80.2597018322084</v>
      </c>
      <c r="BM31" s="14">
        <v>79.58642311013372</v>
      </c>
      <c r="BN31" s="14">
        <v>79.05266872146917</v>
      </c>
      <c r="BO31" s="14">
        <v>80.12017749879827</v>
      </c>
      <c r="BP31" s="14">
        <v>79.84585142175281</v>
      </c>
      <c r="BQ31" s="14">
        <v>79.34030504675594</v>
      </c>
      <c r="BR31" s="14">
        <v>80.35139779674968</v>
      </c>
      <c r="BS31" s="14">
        <v>80.35199899151269</v>
      </c>
      <c r="BT31" s="14">
        <v>79.8748185707941</v>
      </c>
      <c r="BU31" s="14">
        <v>80.82917941223127</v>
      </c>
      <c r="BV31" s="14">
        <v>80.27051773074115</v>
      </c>
      <c r="BW31" s="14">
        <v>79.78126362344166</v>
      </c>
      <c r="BX31" s="14">
        <v>80.75977183804063</v>
      </c>
      <c r="BY31" s="14">
        <v>80.54782599755654</v>
      </c>
      <c r="BZ31" s="14">
        <v>80</v>
      </c>
      <c r="CA31" s="14">
        <v>81.1</v>
      </c>
      <c r="CB31" s="14">
        <v>80.64826362710835</v>
      </c>
      <c r="CC31" s="14">
        <v>80.11932657302857</v>
      </c>
      <c r="CD31" s="14">
        <v>81.17720068118813</v>
      </c>
      <c r="CE31" s="14">
        <v>81.50463510461907</v>
      </c>
      <c r="CF31" s="14">
        <v>80.9916761365669</v>
      </c>
      <c r="CG31" s="14">
        <v>82.01759407267124</v>
      </c>
    </row>
    <row r="32" spans="1:85" ht="12.75" customHeight="1">
      <c r="A32" s="8" t="s">
        <v>38</v>
      </c>
      <c r="B32" s="14">
        <v>76.00674406603737</v>
      </c>
      <c r="C32" s="14">
        <v>75.64679235353898</v>
      </c>
      <c r="D32" s="14">
        <v>76.36669577853576</v>
      </c>
      <c r="E32" s="14">
        <v>76.17971967146508</v>
      </c>
      <c r="F32" s="14">
        <v>75.81685134481503</v>
      </c>
      <c r="G32" s="14">
        <v>76.54258799811512</v>
      </c>
      <c r="H32" s="14">
        <v>76.4550422601934</v>
      </c>
      <c r="I32" s="14">
        <v>76.09947380099813</v>
      </c>
      <c r="J32" s="14">
        <v>76.81061071938866</v>
      </c>
      <c r="K32" s="14">
        <v>76.72363939838198</v>
      </c>
      <c r="L32" s="14">
        <v>76.36836254398867</v>
      </c>
      <c r="M32" s="14">
        <v>77.07891625277529</v>
      </c>
      <c r="N32" s="14">
        <v>76.86343192142961</v>
      </c>
      <c r="O32" s="14">
        <v>76.50592798938398</v>
      </c>
      <c r="P32" s="14">
        <v>77.22093585347524</v>
      </c>
      <c r="Q32" s="14">
        <v>76.93511709700017</v>
      </c>
      <c r="R32" s="14">
        <v>76.57277571849352</v>
      </c>
      <c r="S32" s="14">
        <v>77.29745847550683</v>
      </c>
      <c r="T32" s="14">
        <v>76.69944924980898</v>
      </c>
      <c r="U32" s="14">
        <v>76.33669727623003</v>
      </c>
      <c r="V32" s="14">
        <v>77.06220122338793</v>
      </c>
      <c r="W32" s="14">
        <v>76.74326510531243</v>
      </c>
      <c r="X32" s="14">
        <v>76.38611425275947</v>
      </c>
      <c r="Y32" s="14">
        <v>77.1004159578654</v>
      </c>
      <c r="Z32" s="14">
        <v>76.83316697488681</v>
      </c>
      <c r="AA32" s="14">
        <v>76.47514505372766</v>
      </c>
      <c r="AB32" s="14">
        <v>77.19118889604596</v>
      </c>
      <c r="AC32" s="14">
        <v>77.34129904065392</v>
      </c>
      <c r="AD32" s="14">
        <v>76.98970185729547</v>
      </c>
      <c r="AE32" s="14">
        <v>77.69289622401237</v>
      </c>
      <c r="AF32" s="14">
        <v>77.45800819810806</v>
      </c>
      <c r="AG32" s="14">
        <v>77.10703182772424</v>
      </c>
      <c r="AH32" s="14">
        <v>77.80898456849188</v>
      </c>
      <c r="AI32" s="14">
        <v>77.98280166215852</v>
      </c>
      <c r="AJ32" s="14">
        <v>77.63530237440946</v>
      </c>
      <c r="AK32" s="14">
        <v>78.33030094990758</v>
      </c>
      <c r="AL32" s="14">
        <v>78.30583694132976</v>
      </c>
      <c r="AM32" s="14">
        <v>77.9584525910813</v>
      </c>
      <c r="AN32" s="14">
        <v>78.65322129157822</v>
      </c>
      <c r="AO32" s="14">
        <v>78.61332068088333</v>
      </c>
      <c r="AP32" s="14">
        <v>78.26689008656174</v>
      </c>
      <c r="AQ32" s="14">
        <v>78.95975127520492</v>
      </c>
      <c r="AR32" s="14">
        <v>78.85134864838162</v>
      </c>
      <c r="AS32" s="14">
        <v>78.51085448833803</v>
      </c>
      <c r="AT32" s="14">
        <v>79.1918428084252</v>
      </c>
      <c r="AU32" s="14">
        <v>78.90937804824655</v>
      </c>
      <c r="AV32" s="14">
        <v>78.57185259381298</v>
      </c>
      <c r="AW32" s="14">
        <v>79.24690350268013</v>
      </c>
      <c r="AX32" s="14">
        <v>79.13026321511474</v>
      </c>
      <c r="AY32" s="14">
        <v>78.79984158457232</v>
      </c>
      <c r="AZ32" s="14">
        <v>79.46068484565716</v>
      </c>
      <c r="BA32" s="14">
        <v>79.31864201252225</v>
      </c>
      <c r="BB32" s="14">
        <v>78.98841802592763</v>
      </c>
      <c r="BC32" s="14">
        <v>79.64886599911686</v>
      </c>
      <c r="BD32" s="14">
        <v>79.55853652024825</v>
      </c>
      <c r="BE32" s="14">
        <v>79.22829732360762</v>
      </c>
      <c r="BF32" s="14">
        <v>79.88877571688889</v>
      </c>
      <c r="BG32" s="14">
        <v>79.53492156543058</v>
      </c>
      <c r="BH32" s="14">
        <v>79.19855074070739</v>
      </c>
      <c r="BI32" s="14">
        <v>79.87129239015377</v>
      </c>
      <c r="BJ32" s="14">
        <v>79.42389292494126</v>
      </c>
      <c r="BK32" s="14">
        <v>79.08793197634226</v>
      </c>
      <c r="BL32" s="14">
        <v>79.75985387354025</v>
      </c>
      <c r="BM32" s="14">
        <v>79.55401769962025</v>
      </c>
      <c r="BN32" s="14">
        <v>79.21176470683247</v>
      </c>
      <c r="BO32" s="14">
        <v>79.89627069240802</v>
      </c>
      <c r="BP32" s="14">
        <v>79.72927281709048</v>
      </c>
      <c r="BQ32" s="14">
        <v>79.3868195710514</v>
      </c>
      <c r="BR32" s="14">
        <v>80.07172606312955</v>
      </c>
      <c r="BS32" s="14">
        <v>80.10424004298761</v>
      </c>
      <c r="BT32" s="14">
        <v>79.75715934183833</v>
      </c>
      <c r="BU32" s="14">
        <v>80.4513207441369</v>
      </c>
      <c r="BV32" s="14">
        <v>80.35478538901043</v>
      </c>
      <c r="BW32" s="14">
        <v>80.00894521906142</v>
      </c>
      <c r="BX32" s="14">
        <v>80.70062555895944</v>
      </c>
      <c r="BY32" s="14">
        <v>80.39217665680046</v>
      </c>
      <c r="BZ32" s="14">
        <v>80</v>
      </c>
      <c r="CA32" s="14">
        <v>80.7</v>
      </c>
      <c r="CB32" s="14">
        <v>80.37552989670466</v>
      </c>
      <c r="CC32" s="14">
        <v>80.03038530575002</v>
      </c>
      <c r="CD32" s="14">
        <v>80.72067448765931</v>
      </c>
      <c r="CE32" s="14">
        <v>80.72873087923416</v>
      </c>
      <c r="CF32" s="14">
        <v>80.38807911516749</v>
      </c>
      <c r="CG32" s="14">
        <v>81.06938264330084</v>
      </c>
    </row>
    <row r="33" spans="1:85" ht="12.75" customHeight="1">
      <c r="A33" s="8" t="s">
        <v>39</v>
      </c>
      <c r="B33" s="14">
        <v>75.51282696844301</v>
      </c>
      <c r="C33" s="14">
        <v>75.08548020522889</v>
      </c>
      <c r="D33" s="14">
        <v>75.94017373165713</v>
      </c>
      <c r="E33" s="14">
        <v>75.6693862763579</v>
      </c>
      <c r="F33" s="14">
        <v>75.23995036426741</v>
      </c>
      <c r="G33" s="14">
        <v>76.09882218844838</v>
      </c>
      <c r="H33" s="14">
        <v>75.80155895536919</v>
      </c>
      <c r="I33" s="14">
        <v>75.3826242753206</v>
      </c>
      <c r="J33" s="14">
        <v>76.22049363541778</v>
      </c>
      <c r="K33" s="14">
        <v>75.8521722989537</v>
      </c>
      <c r="L33" s="14">
        <v>75.4333815422206</v>
      </c>
      <c r="M33" s="14">
        <v>76.2709630556868</v>
      </c>
      <c r="N33" s="14">
        <v>76.11968588239856</v>
      </c>
      <c r="O33" s="14">
        <v>75.709417072901</v>
      </c>
      <c r="P33" s="14">
        <v>76.52995469189611</v>
      </c>
      <c r="Q33" s="14">
        <v>76.51955555840819</v>
      </c>
      <c r="R33" s="14">
        <v>76.11386958608342</v>
      </c>
      <c r="S33" s="14">
        <v>76.92524153073295</v>
      </c>
      <c r="T33" s="14">
        <v>76.56703897677448</v>
      </c>
      <c r="U33" s="14">
        <v>76.15788893342284</v>
      </c>
      <c r="V33" s="14">
        <v>76.97618902012613</v>
      </c>
      <c r="W33" s="14">
        <v>76.67370723926277</v>
      </c>
      <c r="X33" s="14">
        <v>76.25998257842316</v>
      </c>
      <c r="Y33" s="14">
        <v>77.08743190010237</v>
      </c>
      <c r="Z33" s="14">
        <v>76.98845562294969</v>
      </c>
      <c r="AA33" s="14">
        <v>76.58568181648727</v>
      </c>
      <c r="AB33" s="14">
        <v>77.3912294294121</v>
      </c>
      <c r="AC33" s="14">
        <v>77.36802151425871</v>
      </c>
      <c r="AD33" s="14">
        <v>76.97556255145038</v>
      </c>
      <c r="AE33" s="14">
        <v>77.76048047706705</v>
      </c>
      <c r="AF33" s="14">
        <v>77.38795351325487</v>
      </c>
      <c r="AG33" s="14">
        <v>77.0115484250029</v>
      </c>
      <c r="AH33" s="14">
        <v>77.76435860150684</v>
      </c>
      <c r="AI33" s="14">
        <v>77.29650443790807</v>
      </c>
      <c r="AJ33" s="14">
        <v>76.91877137117079</v>
      </c>
      <c r="AK33" s="14">
        <v>77.67423750464535</v>
      </c>
      <c r="AL33" s="14">
        <v>77.5918852521665</v>
      </c>
      <c r="AM33" s="14">
        <v>77.2182262348196</v>
      </c>
      <c r="AN33" s="14">
        <v>77.96554426951342</v>
      </c>
      <c r="AO33" s="14">
        <v>77.76591279520152</v>
      </c>
      <c r="AP33" s="14">
        <v>77.3758923161727</v>
      </c>
      <c r="AQ33" s="14">
        <v>78.15593327423034</v>
      </c>
      <c r="AR33" s="14">
        <v>78.2501129247879</v>
      </c>
      <c r="AS33" s="14">
        <v>77.86138720739818</v>
      </c>
      <c r="AT33" s="14">
        <v>78.63883864217762</v>
      </c>
      <c r="AU33" s="14">
        <v>78.42751585921424</v>
      </c>
      <c r="AV33" s="14">
        <v>78.04260876086371</v>
      </c>
      <c r="AW33" s="14">
        <v>78.81242295756476</v>
      </c>
      <c r="AX33" s="14">
        <v>78.68721610464172</v>
      </c>
      <c r="AY33" s="14">
        <v>78.31858764905527</v>
      </c>
      <c r="AZ33" s="14">
        <v>79.05584456022817</v>
      </c>
      <c r="BA33" s="14">
        <v>78.74990270526354</v>
      </c>
      <c r="BB33" s="14">
        <v>78.38235942132795</v>
      </c>
      <c r="BC33" s="14">
        <v>79.11744598919913</v>
      </c>
      <c r="BD33" s="14">
        <v>78.64741639968327</v>
      </c>
      <c r="BE33" s="14">
        <v>78.26560266830091</v>
      </c>
      <c r="BF33" s="14">
        <v>79.02923013106562</v>
      </c>
      <c r="BG33" s="14">
        <v>78.82312449559558</v>
      </c>
      <c r="BH33" s="14">
        <v>78.44087914471555</v>
      </c>
      <c r="BI33" s="14">
        <v>79.2053698464756</v>
      </c>
      <c r="BJ33" s="14">
        <v>78.77600983444924</v>
      </c>
      <c r="BK33" s="14">
        <v>78.39245102955444</v>
      </c>
      <c r="BL33" s="14">
        <v>79.15956863934404</v>
      </c>
      <c r="BM33" s="14">
        <v>79.1555416818896</v>
      </c>
      <c r="BN33" s="14">
        <v>78.79339320979905</v>
      </c>
      <c r="BO33" s="14">
        <v>79.51769015398015</v>
      </c>
      <c r="BP33" s="14">
        <v>79.33165264496195</v>
      </c>
      <c r="BQ33" s="14">
        <v>78.96692047923442</v>
      </c>
      <c r="BR33" s="14">
        <v>79.69638481068948</v>
      </c>
      <c r="BS33" s="14">
        <v>79.63758403139313</v>
      </c>
      <c r="BT33" s="14">
        <v>79.27938463778183</v>
      </c>
      <c r="BU33" s="14">
        <v>79.99578342500443</v>
      </c>
      <c r="BV33" s="14">
        <v>79.8584406461335</v>
      </c>
      <c r="BW33" s="14">
        <v>79.5033048365991</v>
      </c>
      <c r="BX33" s="14">
        <v>80.2135764556679</v>
      </c>
      <c r="BY33" s="14">
        <v>80.1632826958791</v>
      </c>
      <c r="BZ33" s="14">
        <v>79.8</v>
      </c>
      <c r="CA33" s="14">
        <v>80.5</v>
      </c>
      <c r="CB33" s="14">
        <v>80.53544931565746</v>
      </c>
      <c r="CC33" s="14">
        <v>80.19033316224616</v>
      </c>
      <c r="CD33" s="14">
        <v>80.88056546906876</v>
      </c>
      <c r="CE33" s="14">
        <v>80.82638925185157</v>
      </c>
      <c r="CF33" s="14">
        <v>80.47293615729437</v>
      </c>
      <c r="CG33" s="14">
        <v>81.17984234640876</v>
      </c>
    </row>
    <row r="34" spans="1:85" ht="20.25" customHeight="1">
      <c r="A34" s="8" t="s">
        <v>40</v>
      </c>
      <c r="B34" s="14">
        <v>76.59947996828578</v>
      </c>
      <c r="C34" s="14">
        <v>76.29741680883093</v>
      </c>
      <c r="D34" s="14">
        <v>76.90154312774062</v>
      </c>
      <c r="E34" s="14">
        <v>76.59637000587007</v>
      </c>
      <c r="F34" s="14">
        <v>76.29037596028479</v>
      </c>
      <c r="G34" s="14">
        <v>76.90236405145535</v>
      </c>
      <c r="H34" s="14">
        <v>76.59091782298347</v>
      </c>
      <c r="I34" s="14">
        <v>76.28127997895129</v>
      </c>
      <c r="J34" s="14">
        <v>76.90055566701565</v>
      </c>
      <c r="K34" s="14">
        <v>76.83357443762824</v>
      </c>
      <c r="L34" s="14">
        <v>76.52391028303367</v>
      </c>
      <c r="M34" s="14">
        <v>77.14323859222281</v>
      </c>
      <c r="N34" s="14">
        <v>77.04580537053312</v>
      </c>
      <c r="O34" s="14">
        <v>76.73996924700046</v>
      </c>
      <c r="P34" s="14">
        <v>77.35164149406577</v>
      </c>
      <c r="Q34" s="14">
        <v>77.51869312041703</v>
      </c>
      <c r="R34" s="14">
        <v>77.21709999702601</v>
      </c>
      <c r="S34" s="14">
        <v>77.82028624380804</v>
      </c>
      <c r="T34" s="14">
        <v>77.49491430777344</v>
      </c>
      <c r="U34" s="14">
        <v>77.19527122196891</v>
      </c>
      <c r="V34" s="14">
        <v>77.79455739357797</v>
      </c>
      <c r="W34" s="14">
        <v>77.70818572401596</v>
      </c>
      <c r="X34" s="14">
        <v>77.41479687896408</v>
      </c>
      <c r="Y34" s="14">
        <v>78.00157456906784</v>
      </c>
      <c r="Z34" s="14">
        <v>78.00120678717485</v>
      </c>
      <c r="AA34" s="14">
        <v>77.71134460849856</v>
      </c>
      <c r="AB34" s="14">
        <v>78.29106896585114</v>
      </c>
      <c r="AC34" s="14">
        <v>78.47817952777997</v>
      </c>
      <c r="AD34" s="14">
        <v>78.18929178042063</v>
      </c>
      <c r="AE34" s="14">
        <v>78.76706727513931</v>
      </c>
      <c r="AF34" s="14">
        <v>78.3558920621106</v>
      </c>
      <c r="AG34" s="14">
        <v>78.0721209094158</v>
      </c>
      <c r="AH34" s="14">
        <v>78.6396632148054</v>
      </c>
      <c r="AI34" s="14">
        <v>78.35151761833406</v>
      </c>
      <c r="AJ34" s="14">
        <v>78.06598894226582</v>
      </c>
      <c r="AK34" s="14">
        <v>78.6370462944023</v>
      </c>
      <c r="AL34" s="14">
        <v>78.47263352888466</v>
      </c>
      <c r="AM34" s="14">
        <v>78.18941059487355</v>
      </c>
      <c r="AN34" s="14">
        <v>78.75585646289576</v>
      </c>
      <c r="AO34" s="14">
        <v>79.19494691616312</v>
      </c>
      <c r="AP34" s="14">
        <v>78.90791558577612</v>
      </c>
      <c r="AQ34" s="14">
        <v>79.48197824655011</v>
      </c>
      <c r="AR34" s="14">
        <v>79.53464482763981</v>
      </c>
      <c r="AS34" s="14">
        <v>79.25190418323946</v>
      </c>
      <c r="AT34" s="14">
        <v>79.81738547204016</v>
      </c>
      <c r="AU34" s="14">
        <v>79.81764354595262</v>
      </c>
      <c r="AV34" s="14">
        <v>79.5372177702187</v>
      </c>
      <c r="AW34" s="14">
        <v>80.09806932168654</v>
      </c>
      <c r="AX34" s="14">
        <v>79.61985107530415</v>
      </c>
      <c r="AY34" s="14">
        <v>79.34097371498875</v>
      </c>
      <c r="AZ34" s="14">
        <v>79.89872843561956</v>
      </c>
      <c r="BA34" s="14">
        <v>79.6090752147317</v>
      </c>
      <c r="BB34" s="14">
        <v>79.33047402351582</v>
      </c>
      <c r="BC34" s="14">
        <v>79.88767640594759</v>
      </c>
      <c r="BD34" s="14">
        <v>79.76161551381942</v>
      </c>
      <c r="BE34" s="14">
        <v>79.4779863011808</v>
      </c>
      <c r="BF34" s="14">
        <v>80.04524472645804</v>
      </c>
      <c r="BG34" s="14">
        <v>80.14908896477411</v>
      </c>
      <c r="BH34" s="14">
        <v>79.86647473834881</v>
      </c>
      <c r="BI34" s="14">
        <v>80.4317031911994</v>
      </c>
      <c r="BJ34" s="14">
        <v>80.36908037005446</v>
      </c>
      <c r="BK34" s="14">
        <v>80.0889349511929</v>
      </c>
      <c r="BL34" s="14">
        <v>80.64922578891603</v>
      </c>
      <c r="BM34" s="14">
        <v>80.37854645352654</v>
      </c>
      <c r="BN34" s="14">
        <v>80.10446092755888</v>
      </c>
      <c r="BO34" s="14">
        <v>80.6526319794942</v>
      </c>
      <c r="BP34" s="14">
        <v>80.44265262657224</v>
      </c>
      <c r="BQ34" s="14">
        <v>80.16427218904136</v>
      </c>
      <c r="BR34" s="14">
        <v>80.72103306410312</v>
      </c>
      <c r="BS34" s="14">
        <v>80.56216251183592</v>
      </c>
      <c r="BT34" s="14">
        <v>80.28331966392972</v>
      </c>
      <c r="BU34" s="14">
        <v>80.84100535974213</v>
      </c>
      <c r="BV34" s="14">
        <v>80.71551835017118</v>
      </c>
      <c r="BW34" s="14">
        <v>80.43839634393827</v>
      </c>
      <c r="BX34" s="14">
        <v>80.9926403564041</v>
      </c>
      <c r="BY34" s="14">
        <v>80.74758799332163</v>
      </c>
      <c r="BZ34" s="14">
        <v>80.5</v>
      </c>
      <c r="CA34" s="14">
        <v>81</v>
      </c>
      <c r="CB34" s="14">
        <v>81.06322666526856</v>
      </c>
      <c r="CC34" s="14">
        <v>80.79818015523998</v>
      </c>
      <c r="CD34" s="14">
        <v>81.32827317529714</v>
      </c>
      <c r="CE34" s="14">
        <v>81.29669124504088</v>
      </c>
      <c r="CF34" s="14">
        <v>81.03426121573426</v>
      </c>
      <c r="CG34" s="14">
        <v>81.55912127434749</v>
      </c>
    </row>
    <row r="35" spans="1:85" ht="12.75" customHeight="1">
      <c r="A35" s="8" t="s">
        <v>41</v>
      </c>
      <c r="B35" s="14">
        <v>74.55704038557566</v>
      </c>
      <c r="C35" s="14">
        <v>74.37206868762455</v>
      </c>
      <c r="D35" s="14">
        <v>74.74201208352677</v>
      </c>
      <c r="E35" s="14">
        <v>74.71612831424842</v>
      </c>
      <c r="F35" s="14">
        <v>74.52985088519767</v>
      </c>
      <c r="G35" s="14">
        <v>74.90240574329917</v>
      </c>
      <c r="H35" s="14">
        <v>75.04498484825585</v>
      </c>
      <c r="I35" s="14">
        <v>74.85935933947137</v>
      </c>
      <c r="J35" s="14">
        <v>75.23061035704033</v>
      </c>
      <c r="K35" s="14">
        <v>75.21825737453457</v>
      </c>
      <c r="L35" s="14">
        <v>75.03328332808641</v>
      </c>
      <c r="M35" s="14">
        <v>75.40323142098273</v>
      </c>
      <c r="N35" s="14">
        <v>75.5258785454399</v>
      </c>
      <c r="O35" s="14">
        <v>75.34313505872262</v>
      </c>
      <c r="P35" s="14">
        <v>75.70862203215717</v>
      </c>
      <c r="Q35" s="14">
        <v>75.68669048835905</v>
      </c>
      <c r="R35" s="14">
        <v>75.50426490543349</v>
      </c>
      <c r="S35" s="14">
        <v>75.86911607128461</v>
      </c>
      <c r="T35" s="14">
        <v>75.65969154573634</v>
      </c>
      <c r="U35" s="14">
        <v>75.47841356625152</v>
      </c>
      <c r="V35" s="14">
        <v>75.84096952522115</v>
      </c>
      <c r="W35" s="14">
        <v>75.76482877762885</v>
      </c>
      <c r="X35" s="14">
        <v>75.58292108279517</v>
      </c>
      <c r="Y35" s="14">
        <v>75.94673647246253</v>
      </c>
      <c r="Z35" s="14">
        <v>75.92839174487264</v>
      </c>
      <c r="AA35" s="14">
        <v>75.74579600887134</v>
      </c>
      <c r="AB35" s="14">
        <v>76.11098748087394</v>
      </c>
      <c r="AC35" s="14">
        <v>76.25293848868478</v>
      </c>
      <c r="AD35" s="14">
        <v>76.06693768110725</v>
      </c>
      <c r="AE35" s="14">
        <v>76.4389392962623</v>
      </c>
      <c r="AF35" s="14">
        <v>76.17359025929437</v>
      </c>
      <c r="AG35" s="14">
        <v>75.98858936744871</v>
      </c>
      <c r="AH35" s="14">
        <v>76.35859115114003</v>
      </c>
      <c r="AI35" s="14">
        <v>76.21812709085111</v>
      </c>
      <c r="AJ35" s="14">
        <v>76.03186867673557</v>
      </c>
      <c r="AK35" s="14">
        <v>76.40438550496665</v>
      </c>
      <c r="AL35" s="14">
        <v>76.24330099279196</v>
      </c>
      <c r="AM35" s="14">
        <v>76.05594142871779</v>
      </c>
      <c r="AN35" s="14">
        <v>76.43066055686613</v>
      </c>
      <c r="AO35" s="14">
        <v>76.4054786963224</v>
      </c>
      <c r="AP35" s="14">
        <v>76.2150626854275</v>
      </c>
      <c r="AQ35" s="14">
        <v>76.59589470721731</v>
      </c>
      <c r="AR35" s="14">
        <v>76.50435114707386</v>
      </c>
      <c r="AS35" s="14">
        <v>76.31462234796386</v>
      </c>
      <c r="AT35" s="14">
        <v>76.69407994618386</v>
      </c>
      <c r="AU35" s="14">
        <v>76.6781881474672</v>
      </c>
      <c r="AV35" s="14">
        <v>76.48733346806179</v>
      </c>
      <c r="AW35" s="14">
        <v>76.8690428268726</v>
      </c>
      <c r="AX35" s="14">
        <v>76.84630621415764</v>
      </c>
      <c r="AY35" s="14">
        <v>76.65828626864491</v>
      </c>
      <c r="AZ35" s="14">
        <v>77.03432615967036</v>
      </c>
      <c r="BA35" s="14">
        <v>77.02981590339651</v>
      </c>
      <c r="BB35" s="14">
        <v>76.8402173590106</v>
      </c>
      <c r="BC35" s="14">
        <v>77.21941444778243</v>
      </c>
      <c r="BD35" s="14">
        <v>77.28950576847566</v>
      </c>
      <c r="BE35" s="14">
        <v>77.10059240537208</v>
      </c>
      <c r="BF35" s="14">
        <v>77.47841913157924</v>
      </c>
      <c r="BG35" s="14">
        <v>77.56382709970856</v>
      </c>
      <c r="BH35" s="14">
        <v>77.37055078014113</v>
      </c>
      <c r="BI35" s="14">
        <v>77.75710341927599</v>
      </c>
      <c r="BJ35" s="14">
        <v>77.62455620406877</v>
      </c>
      <c r="BK35" s="14">
        <v>77.43154223428465</v>
      </c>
      <c r="BL35" s="14">
        <v>77.81757017385289</v>
      </c>
      <c r="BM35" s="14">
        <v>77.69878895175003</v>
      </c>
      <c r="BN35" s="14">
        <v>77.50439049725263</v>
      </c>
      <c r="BO35" s="14">
        <v>77.89318740624743</v>
      </c>
      <c r="BP35" s="14">
        <v>77.91222927357539</v>
      </c>
      <c r="BQ35" s="14">
        <v>77.72031630287118</v>
      </c>
      <c r="BR35" s="14">
        <v>78.1041422442796</v>
      </c>
      <c r="BS35" s="14">
        <v>78.22971020176394</v>
      </c>
      <c r="BT35" s="14">
        <v>78.0384651932578</v>
      </c>
      <c r="BU35" s="14">
        <v>78.42095521027007</v>
      </c>
      <c r="BV35" s="14">
        <v>78.488253180827</v>
      </c>
      <c r="BW35" s="14">
        <v>78.29795687799067</v>
      </c>
      <c r="BX35" s="14">
        <v>78.67854948366333</v>
      </c>
      <c r="BY35" s="14">
        <v>78.61761695357599</v>
      </c>
      <c r="BZ35" s="14">
        <v>78.4</v>
      </c>
      <c r="CA35" s="14">
        <v>78.8</v>
      </c>
      <c r="CB35" s="14">
        <v>78.89401475613143</v>
      </c>
      <c r="CC35" s="14">
        <v>78.70436747863191</v>
      </c>
      <c r="CD35" s="14">
        <v>79.08366203363094</v>
      </c>
      <c r="CE35" s="14">
        <v>79.23040835351061</v>
      </c>
      <c r="CF35" s="14">
        <v>79.04289709366265</v>
      </c>
      <c r="CG35" s="14">
        <v>79.41791961335858</v>
      </c>
    </row>
    <row r="36" spans="1:85" ht="12.75" customHeight="1">
      <c r="A36" s="8" t="s">
        <v>42</v>
      </c>
      <c r="B36" s="14">
        <v>75.7460113645686</v>
      </c>
      <c r="C36" s="14">
        <v>75.34259575459835</v>
      </c>
      <c r="D36" s="14">
        <v>76.14942697453886</v>
      </c>
      <c r="E36" s="14">
        <v>75.88497944182637</v>
      </c>
      <c r="F36" s="14">
        <v>75.48230361793713</v>
      </c>
      <c r="G36" s="14">
        <v>76.28765526571561</v>
      </c>
      <c r="H36" s="14">
        <v>76.01127681439127</v>
      </c>
      <c r="I36" s="14">
        <v>75.60145677843144</v>
      </c>
      <c r="J36" s="14">
        <v>76.42109685035109</v>
      </c>
      <c r="K36" s="14">
        <v>76.30247930143952</v>
      </c>
      <c r="L36" s="14">
        <v>75.90310747184267</v>
      </c>
      <c r="M36" s="14">
        <v>76.70185113103636</v>
      </c>
      <c r="N36" s="14">
        <v>76.5861334432467</v>
      </c>
      <c r="O36" s="14">
        <v>76.19363484242679</v>
      </c>
      <c r="P36" s="14">
        <v>76.9786320440666</v>
      </c>
      <c r="Q36" s="14">
        <v>76.86308192301814</v>
      </c>
      <c r="R36" s="14">
        <v>76.47320700764476</v>
      </c>
      <c r="S36" s="14">
        <v>77.25295683839153</v>
      </c>
      <c r="T36" s="14">
        <v>76.88384518988823</v>
      </c>
      <c r="U36" s="14">
        <v>76.49186506828643</v>
      </c>
      <c r="V36" s="14">
        <v>77.27582531149004</v>
      </c>
      <c r="W36" s="14">
        <v>76.90293502122427</v>
      </c>
      <c r="X36" s="14">
        <v>76.50750131216971</v>
      </c>
      <c r="Y36" s="14">
        <v>77.29836873027882</v>
      </c>
      <c r="Z36" s="14">
        <v>77.2537646086167</v>
      </c>
      <c r="AA36" s="14">
        <v>76.86700044096145</v>
      </c>
      <c r="AB36" s="14">
        <v>77.64052877627196</v>
      </c>
      <c r="AC36" s="14">
        <v>77.90034442716204</v>
      </c>
      <c r="AD36" s="14">
        <v>77.51273429997907</v>
      </c>
      <c r="AE36" s="14">
        <v>78.287954554345</v>
      </c>
      <c r="AF36" s="14">
        <v>78.15797733284677</v>
      </c>
      <c r="AG36" s="14">
        <v>77.77517280092844</v>
      </c>
      <c r="AH36" s="14">
        <v>78.5407818647651</v>
      </c>
      <c r="AI36" s="14">
        <v>78.49531229962723</v>
      </c>
      <c r="AJ36" s="14">
        <v>78.1172614822228</v>
      </c>
      <c r="AK36" s="14">
        <v>78.87336311703166</v>
      </c>
      <c r="AL36" s="14">
        <v>78.24024218787403</v>
      </c>
      <c r="AM36" s="14">
        <v>77.86698147711374</v>
      </c>
      <c r="AN36" s="14">
        <v>78.61350289863432</v>
      </c>
      <c r="AO36" s="14">
        <v>78.60224214070541</v>
      </c>
      <c r="AP36" s="14">
        <v>78.23237806648592</v>
      </c>
      <c r="AQ36" s="14">
        <v>78.9721062149249</v>
      </c>
      <c r="AR36" s="14">
        <v>78.57153777428562</v>
      </c>
      <c r="AS36" s="14">
        <v>78.19683553409735</v>
      </c>
      <c r="AT36" s="14">
        <v>78.94624001447389</v>
      </c>
      <c r="AU36" s="14">
        <v>78.79024592807713</v>
      </c>
      <c r="AV36" s="14">
        <v>78.41480947179738</v>
      </c>
      <c r="AW36" s="14">
        <v>79.16568238435687</v>
      </c>
      <c r="AX36" s="14">
        <v>78.98381899975705</v>
      </c>
      <c r="AY36" s="14">
        <v>78.6116948999458</v>
      </c>
      <c r="AZ36" s="14">
        <v>79.3559430995683</v>
      </c>
      <c r="BA36" s="14">
        <v>79.06565117298923</v>
      </c>
      <c r="BB36" s="14">
        <v>78.69235922454041</v>
      </c>
      <c r="BC36" s="14">
        <v>79.43894312143806</v>
      </c>
      <c r="BD36" s="14">
        <v>79.32372602545513</v>
      </c>
      <c r="BE36" s="14">
        <v>78.94952373548628</v>
      </c>
      <c r="BF36" s="14">
        <v>79.69792831542398</v>
      </c>
      <c r="BG36" s="14">
        <v>79.16708081483593</v>
      </c>
      <c r="BH36" s="14">
        <v>78.7787156195434</v>
      </c>
      <c r="BI36" s="14">
        <v>79.55544601012845</v>
      </c>
      <c r="BJ36" s="14">
        <v>79.47228270927229</v>
      </c>
      <c r="BK36" s="14">
        <v>79.0937462600308</v>
      </c>
      <c r="BL36" s="14">
        <v>79.85081915851379</v>
      </c>
      <c r="BM36" s="14">
        <v>79.83389401107073</v>
      </c>
      <c r="BN36" s="14">
        <v>79.46509545005836</v>
      </c>
      <c r="BO36" s="14">
        <v>80.2026925720831</v>
      </c>
      <c r="BP36" s="14">
        <v>80.40387156000705</v>
      </c>
      <c r="BQ36" s="14">
        <v>80.04365363544376</v>
      </c>
      <c r="BR36" s="14">
        <v>80.76408948457033</v>
      </c>
      <c r="BS36" s="14">
        <v>80.5639688883215</v>
      </c>
      <c r="BT36" s="14">
        <v>80.19629468210783</v>
      </c>
      <c r="BU36" s="14">
        <v>80.93164309453516</v>
      </c>
      <c r="BV36" s="14">
        <v>80.42567409231468</v>
      </c>
      <c r="BW36" s="14">
        <v>80.0524607632466</v>
      </c>
      <c r="BX36" s="14">
        <v>80.79888742138276</v>
      </c>
      <c r="BY36" s="14">
        <v>80.57507363496053</v>
      </c>
      <c r="BZ36" s="14">
        <v>80.2</v>
      </c>
      <c r="CA36" s="14">
        <v>80.9</v>
      </c>
      <c r="CB36" s="14">
        <v>80.97346796966858</v>
      </c>
      <c r="CC36" s="14">
        <v>80.61275465038776</v>
      </c>
      <c r="CD36" s="14">
        <v>81.3341812889494</v>
      </c>
      <c r="CE36" s="14">
        <v>81.33181704446899</v>
      </c>
      <c r="CF36" s="14">
        <v>80.9722782890927</v>
      </c>
      <c r="CG36" s="14">
        <v>81.69135579984528</v>
      </c>
    </row>
    <row r="37" spans="1:85" ht="12.75" customHeight="1">
      <c r="A37" s="8" t="s">
        <v>43</v>
      </c>
      <c r="B37" s="14">
        <v>74.65173864444486</v>
      </c>
      <c r="C37" s="14">
        <v>74.36541416900864</v>
      </c>
      <c r="D37" s="14">
        <v>74.93806311988108</v>
      </c>
      <c r="E37" s="14">
        <v>74.7558049492501</v>
      </c>
      <c r="F37" s="14">
        <v>74.46752574802538</v>
      </c>
      <c r="G37" s="14">
        <v>75.04408415047483</v>
      </c>
      <c r="H37" s="14">
        <v>75.00134221459228</v>
      </c>
      <c r="I37" s="14">
        <v>74.71444467417054</v>
      </c>
      <c r="J37" s="14">
        <v>75.28823975501403</v>
      </c>
      <c r="K37" s="14">
        <v>75.39430415986618</v>
      </c>
      <c r="L37" s="14">
        <v>75.11178688983098</v>
      </c>
      <c r="M37" s="14">
        <v>75.67682142990138</v>
      </c>
      <c r="N37" s="14">
        <v>75.72280395285381</v>
      </c>
      <c r="O37" s="14">
        <v>75.44861921609493</v>
      </c>
      <c r="P37" s="14">
        <v>75.99698868961269</v>
      </c>
      <c r="Q37" s="14">
        <v>76.31369061946371</v>
      </c>
      <c r="R37" s="14">
        <v>76.0456243995413</v>
      </c>
      <c r="S37" s="14">
        <v>76.58175683938613</v>
      </c>
      <c r="T37" s="14">
        <v>76.06944248973261</v>
      </c>
      <c r="U37" s="14">
        <v>75.79503372041899</v>
      </c>
      <c r="V37" s="14">
        <v>76.34385125904623</v>
      </c>
      <c r="W37" s="14">
        <v>76.1089978706574</v>
      </c>
      <c r="X37" s="14">
        <v>75.82843056624839</v>
      </c>
      <c r="Y37" s="14">
        <v>76.38956517506642</v>
      </c>
      <c r="Z37" s="14">
        <v>75.9374608973323</v>
      </c>
      <c r="AA37" s="14">
        <v>75.65527689364656</v>
      </c>
      <c r="AB37" s="14">
        <v>76.21964490101804</v>
      </c>
      <c r="AC37" s="14">
        <v>76.30902509063345</v>
      </c>
      <c r="AD37" s="14">
        <v>76.03321339563195</v>
      </c>
      <c r="AE37" s="14">
        <v>76.58483678563496</v>
      </c>
      <c r="AF37" s="14">
        <v>76.21039527495142</v>
      </c>
      <c r="AG37" s="14">
        <v>75.9385425716484</v>
      </c>
      <c r="AH37" s="14">
        <v>76.48224797825445</v>
      </c>
      <c r="AI37" s="14">
        <v>76.5909808082278</v>
      </c>
      <c r="AJ37" s="14">
        <v>76.32137743829892</v>
      </c>
      <c r="AK37" s="14">
        <v>76.86058417815667</v>
      </c>
      <c r="AL37" s="14">
        <v>76.64705771430573</v>
      </c>
      <c r="AM37" s="14">
        <v>76.3755626445316</v>
      </c>
      <c r="AN37" s="14">
        <v>76.91855278407986</v>
      </c>
      <c r="AO37" s="14">
        <v>76.93874269714054</v>
      </c>
      <c r="AP37" s="14">
        <v>76.66543385179311</v>
      </c>
      <c r="AQ37" s="14">
        <v>77.21205154248797</v>
      </c>
      <c r="AR37" s="14">
        <v>76.87827617241359</v>
      </c>
      <c r="AS37" s="14">
        <v>76.60667970412509</v>
      </c>
      <c r="AT37" s="14">
        <v>77.1498726407021</v>
      </c>
      <c r="AU37" s="14">
        <v>77.16219362310682</v>
      </c>
      <c r="AV37" s="14">
        <v>76.89309160474731</v>
      </c>
      <c r="AW37" s="14">
        <v>77.43129564146632</v>
      </c>
      <c r="AX37" s="14">
        <v>77.38379000520192</v>
      </c>
      <c r="AY37" s="14">
        <v>77.1196298574817</v>
      </c>
      <c r="AZ37" s="14">
        <v>77.64795015292214</v>
      </c>
      <c r="BA37" s="14">
        <v>77.65942945314671</v>
      </c>
      <c r="BB37" s="14">
        <v>77.39043802844014</v>
      </c>
      <c r="BC37" s="14">
        <v>77.92842087785328</v>
      </c>
      <c r="BD37" s="14">
        <v>77.89703204761189</v>
      </c>
      <c r="BE37" s="14">
        <v>77.62937279627816</v>
      </c>
      <c r="BF37" s="14">
        <v>78.16469129894561</v>
      </c>
      <c r="BG37" s="14">
        <v>78.05568170761323</v>
      </c>
      <c r="BH37" s="14">
        <v>77.78712736924912</v>
      </c>
      <c r="BI37" s="14">
        <v>78.32423604597734</v>
      </c>
      <c r="BJ37" s="14">
        <v>77.9853879674746</v>
      </c>
      <c r="BK37" s="14">
        <v>77.71728245257901</v>
      </c>
      <c r="BL37" s="14">
        <v>78.25349348237017</v>
      </c>
      <c r="BM37" s="14">
        <v>77.98662320465463</v>
      </c>
      <c r="BN37" s="14">
        <v>77.71755716611888</v>
      </c>
      <c r="BO37" s="14">
        <v>78.25568924319039</v>
      </c>
      <c r="BP37" s="14">
        <v>78.33620426243536</v>
      </c>
      <c r="BQ37" s="14">
        <v>78.06880316983414</v>
      </c>
      <c r="BR37" s="14">
        <v>78.60360535503658</v>
      </c>
      <c r="BS37" s="14">
        <v>78.72053243890878</v>
      </c>
      <c r="BT37" s="14">
        <v>78.45727431852835</v>
      </c>
      <c r="BU37" s="14">
        <v>78.9837905592892</v>
      </c>
      <c r="BV37" s="14">
        <v>78.92949367662482</v>
      </c>
      <c r="BW37" s="14">
        <v>78.6666713345968</v>
      </c>
      <c r="BX37" s="14">
        <v>79.19231601865283</v>
      </c>
      <c r="BY37" s="14">
        <v>78.90787576015799</v>
      </c>
      <c r="BZ37" s="14">
        <v>78.6</v>
      </c>
      <c r="CA37" s="14">
        <v>79.2</v>
      </c>
      <c r="CB37" s="14">
        <v>79.15602097045458</v>
      </c>
      <c r="CC37" s="14">
        <v>78.89710412963029</v>
      </c>
      <c r="CD37" s="14">
        <v>79.41493781127886</v>
      </c>
      <c r="CE37" s="14">
        <v>79.38922068216296</v>
      </c>
      <c r="CF37" s="14">
        <v>79.1303489963552</v>
      </c>
      <c r="CG37" s="14">
        <v>79.64809236797072</v>
      </c>
    </row>
    <row r="38" spans="1:85" ht="12.75" customHeight="1">
      <c r="A38" s="8" t="s">
        <v>44</v>
      </c>
      <c r="B38" s="14">
        <v>76.29075658527977</v>
      </c>
      <c r="C38" s="14">
        <v>76.03509991462445</v>
      </c>
      <c r="D38" s="14">
        <v>76.54641325593508</v>
      </c>
      <c r="E38" s="14">
        <v>76.51566739396716</v>
      </c>
      <c r="F38" s="14">
        <v>76.25967410456929</v>
      </c>
      <c r="G38" s="14">
        <v>76.77166068336504</v>
      </c>
      <c r="H38" s="14">
        <v>76.63694423844441</v>
      </c>
      <c r="I38" s="14">
        <v>76.3787827180599</v>
      </c>
      <c r="J38" s="14">
        <v>76.89510575882893</v>
      </c>
      <c r="K38" s="14">
        <v>76.62624535889441</v>
      </c>
      <c r="L38" s="14">
        <v>76.36855284518084</v>
      </c>
      <c r="M38" s="14">
        <v>76.88393787260797</v>
      </c>
      <c r="N38" s="14">
        <v>76.88270386211356</v>
      </c>
      <c r="O38" s="14">
        <v>76.62940982941718</v>
      </c>
      <c r="P38" s="14">
        <v>77.13599789480993</v>
      </c>
      <c r="Q38" s="14">
        <v>77.1124257863864</v>
      </c>
      <c r="R38" s="14">
        <v>76.86445007569468</v>
      </c>
      <c r="S38" s="14">
        <v>77.36040149707812</v>
      </c>
      <c r="T38" s="14">
        <v>77.19801629239507</v>
      </c>
      <c r="U38" s="14">
        <v>76.95584976468625</v>
      </c>
      <c r="V38" s="14">
        <v>77.44018282010389</v>
      </c>
      <c r="W38" s="14">
        <v>77.25511297364255</v>
      </c>
      <c r="X38" s="14">
        <v>77.01529803637553</v>
      </c>
      <c r="Y38" s="14">
        <v>77.49492791090958</v>
      </c>
      <c r="Z38" s="14">
        <v>77.3281120843952</v>
      </c>
      <c r="AA38" s="14">
        <v>77.08911973307855</v>
      </c>
      <c r="AB38" s="14">
        <v>77.56710443571185</v>
      </c>
      <c r="AC38" s="14">
        <v>77.73397562722764</v>
      </c>
      <c r="AD38" s="14">
        <v>77.49505014536065</v>
      </c>
      <c r="AE38" s="14">
        <v>77.97290110909462</v>
      </c>
      <c r="AF38" s="14">
        <v>77.84008460995084</v>
      </c>
      <c r="AG38" s="14">
        <v>77.60488092752188</v>
      </c>
      <c r="AH38" s="14">
        <v>78.0752882923798</v>
      </c>
      <c r="AI38" s="14">
        <v>78.10167716469834</v>
      </c>
      <c r="AJ38" s="14">
        <v>77.86646466360361</v>
      </c>
      <c r="AK38" s="14">
        <v>78.33688966579308</v>
      </c>
      <c r="AL38" s="14">
        <v>78.16848733286324</v>
      </c>
      <c r="AM38" s="14">
        <v>77.9322309077653</v>
      </c>
      <c r="AN38" s="14">
        <v>78.40474375796117</v>
      </c>
      <c r="AO38" s="14">
        <v>78.25186757588902</v>
      </c>
      <c r="AP38" s="14">
        <v>78.01184236224614</v>
      </c>
      <c r="AQ38" s="14">
        <v>78.4918927895319</v>
      </c>
      <c r="AR38" s="14">
        <v>78.31776360647385</v>
      </c>
      <c r="AS38" s="14">
        <v>78.08057958004899</v>
      </c>
      <c r="AT38" s="14">
        <v>78.5549476328987</v>
      </c>
      <c r="AU38" s="14">
        <v>78.39937051670735</v>
      </c>
      <c r="AV38" s="14">
        <v>78.16146265743174</v>
      </c>
      <c r="AW38" s="14">
        <v>78.63727837598296</v>
      </c>
      <c r="AX38" s="14">
        <v>78.60321364004896</v>
      </c>
      <c r="AY38" s="14">
        <v>78.36978532401959</v>
      </c>
      <c r="AZ38" s="14">
        <v>78.83664195607834</v>
      </c>
      <c r="BA38" s="14">
        <v>78.74860791378724</v>
      </c>
      <c r="BB38" s="14">
        <v>78.51321164694946</v>
      </c>
      <c r="BC38" s="14">
        <v>78.98400418062502</v>
      </c>
      <c r="BD38" s="14">
        <v>79.09703487414107</v>
      </c>
      <c r="BE38" s="14">
        <v>78.86500490683792</v>
      </c>
      <c r="BF38" s="14">
        <v>79.32906484144422</v>
      </c>
      <c r="BG38" s="14">
        <v>79.32807853906526</v>
      </c>
      <c r="BH38" s="14">
        <v>79.09550534016279</v>
      </c>
      <c r="BI38" s="14">
        <v>79.56065173796773</v>
      </c>
      <c r="BJ38" s="14">
        <v>79.52310620562396</v>
      </c>
      <c r="BK38" s="14">
        <v>79.29268373363756</v>
      </c>
      <c r="BL38" s="14">
        <v>79.75352867761036</v>
      </c>
      <c r="BM38" s="14">
        <v>79.80897469982638</v>
      </c>
      <c r="BN38" s="14">
        <v>79.58193377841427</v>
      </c>
      <c r="BO38" s="14">
        <v>80.03601562123849</v>
      </c>
      <c r="BP38" s="14">
        <v>80.0366239286658</v>
      </c>
      <c r="BQ38" s="14">
        <v>79.80979913845432</v>
      </c>
      <c r="BR38" s="14">
        <v>80.26344871887729</v>
      </c>
      <c r="BS38" s="14">
        <v>80.44336813144362</v>
      </c>
      <c r="BT38" s="14">
        <v>80.21769822569486</v>
      </c>
      <c r="BU38" s="14">
        <v>80.66903803719238</v>
      </c>
      <c r="BV38" s="14">
        <v>80.52805429171487</v>
      </c>
      <c r="BW38" s="14">
        <v>80.30162395185381</v>
      </c>
      <c r="BX38" s="14">
        <v>80.75448463157592</v>
      </c>
      <c r="BY38" s="14">
        <v>80.9087169599563</v>
      </c>
      <c r="BZ38" s="14">
        <v>80.7</v>
      </c>
      <c r="CA38" s="14">
        <v>81.1</v>
      </c>
      <c r="CB38" s="14">
        <v>81.1129629113845</v>
      </c>
      <c r="CC38" s="14">
        <v>80.89161192103431</v>
      </c>
      <c r="CD38" s="14">
        <v>81.33431390173469</v>
      </c>
      <c r="CE38" s="14">
        <v>81.36569277796822</v>
      </c>
      <c r="CF38" s="14">
        <v>81.14560906339787</v>
      </c>
      <c r="CG38" s="14">
        <v>81.58577649253857</v>
      </c>
    </row>
    <row r="39" spans="1:85" ht="20.25" customHeight="1">
      <c r="A39" s="8" t="s">
        <v>45</v>
      </c>
      <c r="B39" s="14">
        <v>76.33291713357488</v>
      </c>
      <c r="C39" s="14">
        <v>74.84272328702204</v>
      </c>
      <c r="D39" s="14">
        <v>77.82311098012772</v>
      </c>
      <c r="E39" s="14">
        <v>77.25529399827583</v>
      </c>
      <c r="F39" s="14">
        <v>75.77488844565013</v>
      </c>
      <c r="G39" s="14">
        <v>78.73569955090153</v>
      </c>
      <c r="H39" s="14">
        <v>78.47182965310942</v>
      </c>
      <c r="I39" s="14">
        <v>77.07691348135245</v>
      </c>
      <c r="J39" s="14">
        <v>79.8667458248664</v>
      </c>
      <c r="K39" s="14">
        <v>78.42384693105038</v>
      </c>
      <c r="L39" s="14">
        <v>76.96906808482886</v>
      </c>
      <c r="M39" s="14">
        <v>79.87862577727189</v>
      </c>
      <c r="N39" s="14">
        <v>78.4318934327331</v>
      </c>
      <c r="O39" s="14">
        <v>76.98386835712563</v>
      </c>
      <c r="P39" s="14">
        <v>79.87991850834058</v>
      </c>
      <c r="Q39" s="14">
        <v>77.39700125804086</v>
      </c>
      <c r="R39" s="14">
        <v>75.91707646688735</v>
      </c>
      <c r="S39" s="14">
        <v>78.87692604919437</v>
      </c>
      <c r="T39" s="14">
        <v>77.66070924931675</v>
      </c>
      <c r="U39" s="14">
        <v>76.19698148003835</v>
      </c>
      <c r="V39" s="14">
        <v>79.12443701859516</v>
      </c>
      <c r="W39" s="14">
        <v>77.29557013413866</v>
      </c>
      <c r="X39" s="14">
        <v>75.89076055311318</v>
      </c>
      <c r="Y39" s="14">
        <v>78.70037971516413</v>
      </c>
      <c r="Z39" s="14">
        <v>78.40814201151628</v>
      </c>
      <c r="AA39" s="14">
        <v>76.98800434403867</v>
      </c>
      <c r="AB39" s="14">
        <v>79.82827967899388</v>
      </c>
      <c r="AC39" s="14">
        <v>78.25599908845787</v>
      </c>
      <c r="AD39" s="14">
        <v>76.85317433051394</v>
      </c>
      <c r="AE39" s="14">
        <v>79.6588238464018</v>
      </c>
      <c r="AF39" s="14">
        <v>78.14419878781861</v>
      </c>
      <c r="AG39" s="14">
        <v>76.71572322382156</v>
      </c>
      <c r="AH39" s="14">
        <v>79.57267435181566</v>
      </c>
      <c r="AI39" s="14">
        <v>78.16807243317454</v>
      </c>
      <c r="AJ39" s="14">
        <v>76.78422102427558</v>
      </c>
      <c r="AK39" s="14">
        <v>79.5519238420735</v>
      </c>
      <c r="AL39" s="14">
        <v>79.23342474956382</v>
      </c>
      <c r="AM39" s="14">
        <v>77.9271975408513</v>
      </c>
      <c r="AN39" s="14">
        <v>80.53965195827635</v>
      </c>
      <c r="AO39" s="14">
        <v>79.8178098653969</v>
      </c>
      <c r="AP39" s="14">
        <v>78.47617676310128</v>
      </c>
      <c r="AQ39" s="14">
        <v>81.15944296769251</v>
      </c>
      <c r="AR39" s="14">
        <v>79.29711927246527</v>
      </c>
      <c r="AS39" s="14">
        <v>77.88956295636194</v>
      </c>
      <c r="AT39" s="14">
        <v>80.70467558856859</v>
      </c>
      <c r="AU39" s="14">
        <v>78.94519213319367</v>
      </c>
      <c r="AV39" s="14">
        <v>77.5210581353254</v>
      </c>
      <c r="AW39" s="14">
        <v>80.36932613106194</v>
      </c>
      <c r="AX39" s="14">
        <v>79.5380494918777</v>
      </c>
      <c r="AY39" s="14">
        <v>77.98424125942228</v>
      </c>
      <c r="AZ39" s="14">
        <v>81.09185772433312</v>
      </c>
      <c r="BA39" s="14">
        <v>81.48106282124672</v>
      </c>
      <c r="BB39" s="14">
        <v>80.0316975037079</v>
      </c>
      <c r="BC39" s="14">
        <v>82.93042813878554</v>
      </c>
      <c r="BD39" s="14">
        <v>81.78630503480474</v>
      </c>
      <c r="BE39" s="14">
        <v>80.23447826505362</v>
      </c>
      <c r="BF39" s="14">
        <v>83.33813180455586</v>
      </c>
      <c r="BG39" s="14">
        <v>81.68538085138746</v>
      </c>
      <c r="BH39" s="14">
        <v>80.38977588620885</v>
      </c>
      <c r="BI39" s="14">
        <v>82.98098581656608</v>
      </c>
      <c r="BJ39" s="14">
        <v>81.03427369996221</v>
      </c>
      <c r="BK39" s="14">
        <v>79.6043841927975</v>
      </c>
      <c r="BL39" s="14">
        <v>82.46416320712693</v>
      </c>
      <c r="BM39" s="14">
        <v>80.52394431799215</v>
      </c>
      <c r="BN39" s="14">
        <v>78.99340257618643</v>
      </c>
      <c r="BO39" s="14">
        <v>82.05448605979787</v>
      </c>
      <c r="BP39" s="14">
        <v>81.3936281101567</v>
      </c>
      <c r="BQ39" s="14">
        <v>79.78688816976916</v>
      </c>
      <c r="BR39" s="14">
        <v>83.00036805054424</v>
      </c>
      <c r="BS39" s="14">
        <v>81.04994776037447</v>
      </c>
      <c r="BT39" s="14">
        <v>79.537624534634</v>
      </c>
      <c r="BU39" s="14">
        <v>82.56227098611492</v>
      </c>
      <c r="BV39" s="14">
        <v>81.50950422771973</v>
      </c>
      <c r="BW39" s="14">
        <v>80.20178391760676</v>
      </c>
      <c r="BX39" s="14">
        <v>82.8172245378327</v>
      </c>
      <c r="BY39" s="14">
        <v>81.42359821666705</v>
      </c>
      <c r="BZ39" s="14">
        <v>80.2</v>
      </c>
      <c r="CA39" s="14">
        <v>82.6</v>
      </c>
      <c r="CB39" s="14">
        <v>81.71904344958088</v>
      </c>
      <c r="CC39" s="14">
        <v>80.52297061642126</v>
      </c>
      <c r="CD39" s="14">
        <v>82.9151162827405</v>
      </c>
      <c r="CE39" s="14">
        <v>81.38893813819243</v>
      </c>
      <c r="CF39" s="14">
        <v>80.02079237125415</v>
      </c>
      <c r="CG39" s="14">
        <v>82.75708390513071</v>
      </c>
    </row>
    <row r="40" spans="1:85" ht="12.75" customHeight="1">
      <c r="A40" s="8" t="s">
        <v>46</v>
      </c>
      <c r="B40" s="14">
        <v>76.49778997606514</v>
      </c>
      <c r="C40" s="14">
        <v>75.05098377408416</v>
      </c>
      <c r="D40" s="14">
        <v>77.94459617804611</v>
      </c>
      <c r="E40" s="14">
        <v>76.63750932615056</v>
      </c>
      <c r="F40" s="14">
        <v>75.20096276131862</v>
      </c>
      <c r="G40" s="14">
        <v>78.0740558909825</v>
      </c>
      <c r="H40" s="14">
        <v>76.7699450318221</v>
      </c>
      <c r="I40" s="14">
        <v>75.2232579392323</v>
      </c>
      <c r="J40" s="14">
        <v>78.31663212441191</v>
      </c>
      <c r="K40" s="14">
        <v>77.06387977177124</v>
      </c>
      <c r="L40" s="14">
        <v>75.56421559139136</v>
      </c>
      <c r="M40" s="14">
        <v>78.56354395215112</v>
      </c>
      <c r="N40" s="14">
        <v>78.24594452108998</v>
      </c>
      <c r="O40" s="14">
        <v>76.83459210719187</v>
      </c>
      <c r="P40" s="14">
        <v>79.6572969349881</v>
      </c>
      <c r="Q40" s="14">
        <v>78.1435729000359</v>
      </c>
      <c r="R40" s="14">
        <v>76.80643661975823</v>
      </c>
      <c r="S40" s="14">
        <v>79.48070918031358</v>
      </c>
      <c r="T40" s="14">
        <v>78.61524010530488</v>
      </c>
      <c r="U40" s="14">
        <v>77.2533618921334</v>
      </c>
      <c r="V40" s="14">
        <v>79.97711831847636</v>
      </c>
      <c r="W40" s="14">
        <v>78.43376812843874</v>
      </c>
      <c r="X40" s="14">
        <v>77.080977625471</v>
      </c>
      <c r="Y40" s="14">
        <v>79.78655863140649</v>
      </c>
      <c r="Z40" s="14">
        <v>79.02885391447685</v>
      </c>
      <c r="AA40" s="14">
        <v>77.66665273125366</v>
      </c>
      <c r="AB40" s="14">
        <v>80.39105509770005</v>
      </c>
      <c r="AC40" s="14">
        <v>79.0355938507333</v>
      </c>
      <c r="AD40" s="14">
        <v>77.75443571841284</v>
      </c>
      <c r="AE40" s="14">
        <v>80.31675198305378</v>
      </c>
      <c r="AF40" s="14">
        <v>78.53740554109802</v>
      </c>
      <c r="AG40" s="14">
        <v>77.1646039348925</v>
      </c>
      <c r="AH40" s="14">
        <v>79.91020714730355</v>
      </c>
      <c r="AI40" s="14">
        <v>77.66897198416413</v>
      </c>
      <c r="AJ40" s="14">
        <v>76.24350592394597</v>
      </c>
      <c r="AK40" s="14">
        <v>79.09443804438229</v>
      </c>
      <c r="AL40" s="14">
        <v>78.54078491319498</v>
      </c>
      <c r="AM40" s="14">
        <v>77.16242418937593</v>
      </c>
      <c r="AN40" s="14">
        <v>79.91914563701404</v>
      </c>
      <c r="AO40" s="14">
        <v>79.18403936876602</v>
      </c>
      <c r="AP40" s="14">
        <v>77.8388278934592</v>
      </c>
      <c r="AQ40" s="14">
        <v>80.52925084407285</v>
      </c>
      <c r="AR40" s="14">
        <v>80.06638661490106</v>
      </c>
      <c r="AS40" s="14">
        <v>78.7764001991458</v>
      </c>
      <c r="AT40" s="14">
        <v>81.35637303065633</v>
      </c>
      <c r="AU40" s="14">
        <v>79.50406050818141</v>
      </c>
      <c r="AV40" s="14">
        <v>78.13270234204022</v>
      </c>
      <c r="AW40" s="14">
        <v>80.8754186743226</v>
      </c>
      <c r="AX40" s="14">
        <v>79.82561939123418</v>
      </c>
      <c r="AY40" s="14">
        <v>78.43480313913051</v>
      </c>
      <c r="AZ40" s="14">
        <v>81.21643564333786</v>
      </c>
      <c r="BA40" s="14">
        <v>80.82530368447811</v>
      </c>
      <c r="BB40" s="14">
        <v>79.46372435323755</v>
      </c>
      <c r="BC40" s="14">
        <v>82.18688301571868</v>
      </c>
      <c r="BD40" s="14">
        <v>81.15992742623415</v>
      </c>
      <c r="BE40" s="14">
        <v>79.7736204883051</v>
      </c>
      <c r="BF40" s="14">
        <v>82.5462343641632</v>
      </c>
      <c r="BG40" s="14">
        <v>81.42684878473355</v>
      </c>
      <c r="BH40" s="14">
        <v>80.11922308979496</v>
      </c>
      <c r="BI40" s="14">
        <v>82.73447447967214</v>
      </c>
      <c r="BJ40" s="14">
        <v>80.64343086838772</v>
      </c>
      <c r="BK40" s="14">
        <v>79.2999436907506</v>
      </c>
      <c r="BL40" s="14">
        <v>81.98691804602485</v>
      </c>
      <c r="BM40" s="14">
        <v>80.27009093275454</v>
      </c>
      <c r="BN40" s="14">
        <v>78.79624965448323</v>
      </c>
      <c r="BO40" s="14">
        <v>81.74393221102585</v>
      </c>
      <c r="BP40" s="14">
        <v>80.98054168530287</v>
      </c>
      <c r="BQ40" s="14">
        <v>79.39436997417725</v>
      </c>
      <c r="BR40" s="14">
        <v>82.56671339642848</v>
      </c>
      <c r="BS40" s="14">
        <v>81.4641673861003</v>
      </c>
      <c r="BT40" s="14">
        <v>79.87933069275452</v>
      </c>
      <c r="BU40" s="14">
        <v>83.04900407944608</v>
      </c>
      <c r="BV40" s="14">
        <v>82.60762723539911</v>
      </c>
      <c r="BW40" s="14">
        <v>81.18031864166315</v>
      </c>
      <c r="BX40" s="14">
        <v>84.03493582913507</v>
      </c>
      <c r="BY40" s="14">
        <v>81.47552004863918</v>
      </c>
      <c r="BZ40" s="14">
        <v>79.8</v>
      </c>
      <c r="CA40" s="14">
        <v>83.1</v>
      </c>
      <c r="CB40" s="14">
        <v>81.83369583633055</v>
      </c>
      <c r="CC40" s="14">
        <v>80.22420764234181</v>
      </c>
      <c r="CD40" s="14">
        <v>83.44318403031929</v>
      </c>
      <c r="CE40" s="14">
        <v>80.65376143138948</v>
      </c>
      <c r="CF40" s="14">
        <v>78.99322560080324</v>
      </c>
      <c r="CG40" s="14">
        <v>82.31429726197572</v>
      </c>
    </row>
    <row r="41" spans="1:85" ht="12.75" customHeight="1">
      <c r="A41" s="8" t="s">
        <v>47</v>
      </c>
      <c r="B41" s="14">
        <v>76.64060896220849</v>
      </c>
      <c r="C41" s="14">
        <v>76.30860724234645</v>
      </c>
      <c r="D41" s="14">
        <v>76.97261068207052</v>
      </c>
      <c r="E41" s="14">
        <v>76.49944097351478</v>
      </c>
      <c r="F41" s="14">
        <v>76.17030168702338</v>
      </c>
      <c r="G41" s="14">
        <v>76.82858026000618</v>
      </c>
      <c r="H41" s="14">
        <v>76.79897911508642</v>
      </c>
      <c r="I41" s="14">
        <v>76.47731808441708</v>
      </c>
      <c r="J41" s="14">
        <v>77.12064014575577</v>
      </c>
      <c r="K41" s="14">
        <v>76.81376603167516</v>
      </c>
      <c r="L41" s="14">
        <v>76.49274534167176</v>
      </c>
      <c r="M41" s="14">
        <v>77.13478672167855</v>
      </c>
      <c r="N41" s="14">
        <v>76.70516590008378</v>
      </c>
      <c r="O41" s="14">
        <v>76.38093751416636</v>
      </c>
      <c r="P41" s="14">
        <v>77.0293942860012</v>
      </c>
      <c r="Q41" s="14">
        <v>77.02109781999728</v>
      </c>
      <c r="R41" s="14">
        <v>76.69962118168743</v>
      </c>
      <c r="S41" s="14">
        <v>77.34257445830713</v>
      </c>
      <c r="T41" s="14">
        <v>77.18681956841715</v>
      </c>
      <c r="U41" s="14">
        <v>76.86394554658531</v>
      </c>
      <c r="V41" s="14">
        <v>77.50969359024899</v>
      </c>
      <c r="W41" s="14">
        <v>77.48166350941905</v>
      </c>
      <c r="X41" s="14">
        <v>77.16226228920122</v>
      </c>
      <c r="Y41" s="14">
        <v>77.80106472963688</v>
      </c>
      <c r="Z41" s="14">
        <v>77.67388628788251</v>
      </c>
      <c r="AA41" s="14">
        <v>77.34752392929937</v>
      </c>
      <c r="AB41" s="14">
        <v>78.00024864646565</v>
      </c>
      <c r="AC41" s="14">
        <v>77.59861443327299</v>
      </c>
      <c r="AD41" s="14">
        <v>77.26892578379685</v>
      </c>
      <c r="AE41" s="14">
        <v>77.92830308274912</v>
      </c>
      <c r="AF41" s="14">
        <v>77.41566787649843</v>
      </c>
      <c r="AG41" s="14">
        <v>77.0820441484215</v>
      </c>
      <c r="AH41" s="14">
        <v>77.74929160457536</v>
      </c>
      <c r="AI41" s="14">
        <v>77.5042315938399</v>
      </c>
      <c r="AJ41" s="14">
        <v>77.17502032216238</v>
      </c>
      <c r="AK41" s="14">
        <v>77.83344286551743</v>
      </c>
      <c r="AL41" s="14">
        <v>77.83523923405275</v>
      </c>
      <c r="AM41" s="14">
        <v>77.5099498806938</v>
      </c>
      <c r="AN41" s="14">
        <v>78.1605285874117</v>
      </c>
      <c r="AO41" s="14">
        <v>78.23774346563098</v>
      </c>
      <c r="AP41" s="14">
        <v>77.91682758850193</v>
      </c>
      <c r="AQ41" s="14">
        <v>78.55865934276004</v>
      </c>
      <c r="AR41" s="14">
        <v>78.34857660213528</v>
      </c>
      <c r="AS41" s="14">
        <v>78.02334449753623</v>
      </c>
      <c r="AT41" s="14">
        <v>78.67380870673433</v>
      </c>
      <c r="AU41" s="14">
        <v>78.41203338881336</v>
      </c>
      <c r="AV41" s="14">
        <v>78.08357581021916</v>
      </c>
      <c r="AW41" s="14">
        <v>78.74049096740755</v>
      </c>
      <c r="AX41" s="14">
        <v>78.58931795331507</v>
      </c>
      <c r="AY41" s="14">
        <v>78.2637482219975</v>
      </c>
      <c r="AZ41" s="14">
        <v>78.91488768463265</v>
      </c>
      <c r="BA41" s="14">
        <v>78.89876179459175</v>
      </c>
      <c r="BB41" s="14">
        <v>78.58123872807217</v>
      </c>
      <c r="BC41" s="14">
        <v>79.21628486111133</v>
      </c>
      <c r="BD41" s="14">
        <v>79.18032067060126</v>
      </c>
      <c r="BE41" s="14">
        <v>78.8608700263605</v>
      </c>
      <c r="BF41" s="14">
        <v>79.49977131484202</v>
      </c>
      <c r="BG41" s="14">
        <v>79.4172873154339</v>
      </c>
      <c r="BH41" s="14">
        <v>79.09549449064481</v>
      </c>
      <c r="BI41" s="14">
        <v>79.73908014022298</v>
      </c>
      <c r="BJ41" s="14">
        <v>79.18427155301373</v>
      </c>
      <c r="BK41" s="14">
        <v>78.85430699277101</v>
      </c>
      <c r="BL41" s="14">
        <v>79.51423611325644</v>
      </c>
      <c r="BM41" s="14">
        <v>79.37170829957938</v>
      </c>
      <c r="BN41" s="14">
        <v>79.04698571173842</v>
      </c>
      <c r="BO41" s="14">
        <v>79.69643088742035</v>
      </c>
      <c r="BP41" s="14">
        <v>79.50083841915861</v>
      </c>
      <c r="BQ41" s="14">
        <v>79.17240405458074</v>
      </c>
      <c r="BR41" s="14">
        <v>79.82927278373649</v>
      </c>
      <c r="BS41" s="14">
        <v>80.11816484271463</v>
      </c>
      <c r="BT41" s="14">
        <v>79.79302027326466</v>
      </c>
      <c r="BU41" s="14">
        <v>80.44330941216461</v>
      </c>
      <c r="BV41" s="14">
        <v>80.40075610746467</v>
      </c>
      <c r="BW41" s="14">
        <v>80.07281404181019</v>
      </c>
      <c r="BX41" s="14">
        <v>80.72869817311916</v>
      </c>
      <c r="BY41" s="14">
        <v>80.65927796854758</v>
      </c>
      <c r="BZ41" s="14">
        <v>80.3</v>
      </c>
      <c r="CA41" s="14">
        <v>81</v>
      </c>
      <c r="CB41" s="14">
        <v>80.64578475476027</v>
      </c>
      <c r="CC41" s="14">
        <v>80.31848906483577</v>
      </c>
      <c r="CD41" s="14">
        <v>80.97308044468477</v>
      </c>
      <c r="CE41" s="14">
        <v>80.6772450274776</v>
      </c>
      <c r="CF41" s="14">
        <v>80.34941465632147</v>
      </c>
      <c r="CG41" s="14">
        <v>81.00507539863372</v>
      </c>
    </row>
    <row r="42" spans="1:85" ht="12.75" customHeight="1">
      <c r="A42" s="16" t="s">
        <v>48</v>
      </c>
      <c r="B42" s="11">
        <v>76.99721244726659</v>
      </c>
      <c r="C42" s="11">
        <v>75.81818855491815</v>
      </c>
      <c r="D42" s="11">
        <v>78.17623633961503</v>
      </c>
      <c r="E42" s="11">
        <v>77.31072669527063</v>
      </c>
      <c r="F42" s="11">
        <v>76.11484810254578</v>
      </c>
      <c r="G42" s="11">
        <v>78.50660528799548</v>
      </c>
      <c r="H42" s="11">
        <v>77.49550421711575</v>
      </c>
      <c r="I42" s="11">
        <v>76.23725177158161</v>
      </c>
      <c r="J42" s="11">
        <v>78.75375666264989</v>
      </c>
      <c r="K42" s="11">
        <v>77.33611575101511</v>
      </c>
      <c r="L42" s="11">
        <v>76.05522355442348</v>
      </c>
      <c r="M42" s="11">
        <v>78.61700794760675</v>
      </c>
      <c r="N42" s="11">
        <v>77.83494479729009</v>
      </c>
      <c r="O42" s="11">
        <v>76.64808790390137</v>
      </c>
      <c r="P42" s="11">
        <v>79.02180169067881</v>
      </c>
      <c r="Q42" s="11">
        <v>77.51481664947296</v>
      </c>
      <c r="R42" s="11">
        <v>76.35554655458188</v>
      </c>
      <c r="S42" s="11">
        <v>78.67408674436405</v>
      </c>
      <c r="T42" s="11">
        <v>78.39413931453304</v>
      </c>
      <c r="U42" s="11">
        <v>77.31117877519361</v>
      </c>
      <c r="V42" s="11">
        <v>79.47709985387246</v>
      </c>
      <c r="W42" s="11">
        <v>78.09157500955884</v>
      </c>
      <c r="X42" s="11">
        <v>76.92488969242434</v>
      </c>
      <c r="Y42" s="11">
        <v>79.25826032669333</v>
      </c>
      <c r="Z42" s="11">
        <v>78.5389586935074</v>
      </c>
      <c r="AA42" s="11">
        <v>77.31334329704745</v>
      </c>
      <c r="AB42" s="11">
        <v>79.76457408996734</v>
      </c>
      <c r="AC42" s="11">
        <v>79.14090445691143</v>
      </c>
      <c r="AD42" s="11">
        <v>77.93222751444135</v>
      </c>
      <c r="AE42" s="11">
        <v>80.3495813993815</v>
      </c>
      <c r="AF42" s="11">
        <v>78.78808003733467</v>
      </c>
      <c r="AG42" s="11">
        <v>77.57100639951629</v>
      </c>
      <c r="AH42" s="11">
        <v>80.00515367515304</v>
      </c>
      <c r="AI42" s="11">
        <v>78.48777035087834</v>
      </c>
      <c r="AJ42" s="11">
        <v>77.25780434111567</v>
      </c>
      <c r="AK42" s="11">
        <v>79.717736360641</v>
      </c>
      <c r="AL42" s="11">
        <v>78.20653829405833</v>
      </c>
      <c r="AM42" s="11">
        <v>76.98151211691618</v>
      </c>
      <c r="AN42" s="11">
        <v>79.43156447120049</v>
      </c>
      <c r="AO42" s="11">
        <v>78.68123085273938</v>
      </c>
      <c r="AP42" s="11">
        <v>77.48749396464177</v>
      </c>
      <c r="AQ42" s="11">
        <v>79.87496774083698</v>
      </c>
      <c r="AR42" s="11">
        <v>78.66632102843127</v>
      </c>
      <c r="AS42" s="11">
        <v>77.42069960477536</v>
      </c>
      <c r="AT42" s="11">
        <v>79.91194245208717</v>
      </c>
      <c r="AU42" s="11">
        <v>78.8608165766264</v>
      </c>
      <c r="AV42" s="11">
        <v>77.57211644834253</v>
      </c>
      <c r="AW42" s="11">
        <v>80.14951670491028</v>
      </c>
      <c r="AX42" s="11">
        <v>79.50606299372913</v>
      </c>
      <c r="AY42" s="11">
        <v>78.24297444680627</v>
      </c>
      <c r="AZ42" s="11">
        <v>80.76915154065199</v>
      </c>
      <c r="BA42" s="11">
        <v>80.29277283071906</v>
      </c>
      <c r="BB42" s="11">
        <v>79.21535254587425</v>
      </c>
      <c r="BC42" s="11">
        <v>81.37019311556386</v>
      </c>
      <c r="BD42" s="11">
        <v>80.14598794780187</v>
      </c>
      <c r="BE42" s="11">
        <v>78.88426717319312</v>
      </c>
      <c r="BF42" s="11">
        <v>81.40770872241062</v>
      </c>
      <c r="BG42" s="11">
        <v>79.94148087780492</v>
      </c>
      <c r="BH42" s="11">
        <v>78.56794488065476</v>
      </c>
      <c r="BI42" s="11">
        <v>81.31501687495508</v>
      </c>
      <c r="BJ42" s="11">
        <v>79.59803066171037</v>
      </c>
      <c r="BK42" s="11">
        <v>78.12480323928857</v>
      </c>
      <c r="BL42" s="11">
        <v>81.07125808413217</v>
      </c>
      <c r="BM42" s="11">
        <v>79.90019128784914</v>
      </c>
      <c r="BN42" s="11">
        <v>78.51627340100559</v>
      </c>
      <c r="BO42" s="11">
        <v>81.28410917469269</v>
      </c>
      <c r="BP42" s="11">
        <v>79.51270569378228</v>
      </c>
      <c r="BQ42" s="11">
        <v>78.08082355359767</v>
      </c>
      <c r="BR42" s="11">
        <v>80.94458783396689</v>
      </c>
      <c r="BS42" s="11">
        <v>79.88927861720668</v>
      </c>
      <c r="BT42" s="11">
        <v>78.48891372742565</v>
      </c>
      <c r="BU42" s="11">
        <v>81.28964350698772</v>
      </c>
      <c r="BV42" s="11">
        <v>80.15746720351156</v>
      </c>
      <c r="BW42" s="11">
        <v>78.85403014282518</v>
      </c>
      <c r="BX42" s="11">
        <v>81.46090426419794</v>
      </c>
      <c r="BY42" s="11">
        <v>81.35873415049683</v>
      </c>
      <c r="BZ42" s="11">
        <v>80.2</v>
      </c>
      <c r="CA42" s="11">
        <v>82.5</v>
      </c>
      <c r="CB42" s="11">
        <v>81.9671522334314</v>
      </c>
      <c r="CC42" s="11">
        <v>80.8156861199299</v>
      </c>
      <c r="CD42" s="11">
        <v>83.11861834693292</v>
      </c>
      <c r="CE42" s="11">
        <v>81.99035593230037</v>
      </c>
      <c r="CF42" s="11">
        <v>80.79901069408056</v>
      </c>
      <c r="CG42" s="11">
        <v>83.18170117052018</v>
      </c>
    </row>
    <row r="44" ht="12.75">
      <c r="A44" s="7" t="s">
        <v>53</v>
      </c>
    </row>
  </sheetData>
  <mergeCells count="112">
    <mergeCell ref="CE5:CG5"/>
    <mergeCell ref="CE6:CG6"/>
    <mergeCell ref="CE25:CG25"/>
    <mergeCell ref="CE26:CG26"/>
    <mergeCell ref="BS26:BU26"/>
    <mergeCell ref="BV26:BX26"/>
    <mergeCell ref="BY26:CA26"/>
    <mergeCell ref="CB26:CD26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AI26:AK26"/>
    <mergeCell ref="AL26:AN26"/>
    <mergeCell ref="AO26:AQ26"/>
    <mergeCell ref="AR26:AT26"/>
    <mergeCell ref="W26:Y26"/>
    <mergeCell ref="Z26:AB26"/>
    <mergeCell ref="AC26:AE26"/>
    <mergeCell ref="AF26:AH26"/>
    <mergeCell ref="BV25:BX25"/>
    <mergeCell ref="BY25:CA25"/>
    <mergeCell ref="CB25:CD25"/>
    <mergeCell ref="B26:D26"/>
    <mergeCell ref="E26:G26"/>
    <mergeCell ref="H26:J26"/>
    <mergeCell ref="K26:M26"/>
    <mergeCell ref="N26:P26"/>
    <mergeCell ref="Q26:S26"/>
    <mergeCell ref="T26:V26"/>
    <mergeCell ref="BJ25:BL25"/>
    <mergeCell ref="BM25:BO25"/>
    <mergeCell ref="BP25:BR25"/>
    <mergeCell ref="BS25:BU25"/>
    <mergeCell ref="AX25:AZ25"/>
    <mergeCell ref="BA25:BC25"/>
    <mergeCell ref="BD25:BF25"/>
    <mergeCell ref="BG25:BI25"/>
    <mergeCell ref="AL25:AN25"/>
    <mergeCell ref="AO25:AQ25"/>
    <mergeCell ref="AR25:AT25"/>
    <mergeCell ref="AU25:AW25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BS5:BU5"/>
    <mergeCell ref="BV5:BX5"/>
    <mergeCell ref="BY5:CA5"/>
    <mergeCell ref="CB5:CD5"/>
    <mergeCell ref="BG5:BI5"/>
    <mergeCell ref="BJ5:BL5"/>
    <mergeCell ref="BM5:BO5"/>
    <mergeCell ref="BP5:BR5"/>
    <mergeCell ref="AU5:AW5"/>
    <mergeCell ref="AX5:AZ5"/>
    <mergeCell ref="BA5:BC5"/>
    <mergeCell ref="BD5:BF5"/>
    <mergeCell ref="AI5:AK5"/>
    <mergeCell ref="AL5:AN5"/>
    <mergeCell ref="AO5:AQ5"/>
    <mergeCell ref="AR5:AT5"/>
    <mergeCell ref="W5:Y5"/>
    <mergeCell ref="Z5:AB5"/>
    <mergeCell ref="AC5:AE5"/>
    <mergeCell ref="AF5:AH5"/>
    <mergeCell ref="K5:M5"/>
    <mergeCell ref="N5:P5"/>
    <mergeCell ref="Q5:S5"/>
    <mergeCell ref="T5:V5"/>
    <mergeCell ref="BS6:BU6"/>
    <mergeCell ref="BV6:BX6"/>
    <mergeCell ref="BY6:CA6"/>
    <mergeCell ref="CB6:CD6"/>
    <mergeCell ref="BG6:BI6"/>
    <mergeCell ref="BJ6:BL6"/>
    <mergeCell ref="BM6:BO6"/>
    <mergeCell ref="BP6:BR6"/>
    <mergeCell ref="AU6:AW6"/>
    <mergeCell ref="AX6:AZ6"/>
    <mergeCell ref="BA6:BC6"/>
    <mergeCell ref="BD6:BF6"/>
    <mergeCell ref="AI6:AK6"/>
    <mergeCell ref="AL6:AN6"/>
    <mergeCell ref="AO6:AQ6"/>
    <mergeCell ref="AR6:AT6"/>
    <mergeCell ref="W6:Y6"/>
    <mergeCell ref="Z6:AB6"/>
    <mergeCell ref="AC6:AE6"/>
    <mergeCell ref="AF6:AH6"/>
    <mergeCell ref="K6:M6"/>
    <mergeCell ref="N6:P6"/>
    <mergeCell ref="Q6:S6"/>
    <mergeCell ref="T6:V6"/>
    <mergeCell ref="B5:D5"/>
    <mergeCell ref="B6:D6"/>
    <mergeCell ref="E6:G6"/>
    <mergeCell ref="H6:J6"/>
    <mergeCell ref="E5:G5"/>
    <mergeCell ref="H5:J5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14" sqref="B14"/>
    </sheetView>
  </sheetViews>
  <sheetFormatPr defaultColWidth="9.140625" defaultRowHeight="12.75"/>
  <cols>
    <col min="1" max="16384" width="9.140625" style="19" customWidth="1"/>
  </cols>
  <sheetData>
    <row r="1" spans="1:4" ht="12.75">
      <c r="A1" s="18"/>
      <c r="B1" s="18">
        <v>1</v>
      </c>
      <c r="C1" s="18" t="str">
        <f ca="1">OFFSET('Fig 1b data'!A7,B1,0)</f>
        <v>SCOTLAND</v>
      </c>
      <c r="D1" s="18"/>
    </row>
    <row r="2" spans="1:4" ht="12.75">
      <c r="A2" s="18"/>
      <c r="B2" s="18"/>
      <c r="C2" s="18"/>
      <c r="D2" s="18"/>
    </row>
    <row r="3" spans="1:8" ht="25.5">
      <c r="A3" s="18"/>
      <c r="B3" s="18"/>
      <c r="C3" s="20" t="s">
        <v>31</v>
      </c>
      <c r="D3" s="20" t="s">
        <v>32</v>
      </c>
      <c r="E3" s="20" t="s">
        <v>33</v>
      </c>
      <c r="F3" s="20" t="s">
        <v>50</v>
      </c>
      <c r="G3" s="20" t="s">
        <v>51</v>
      </c>
      <c r="H3" s="20" t="s">
        <v>52</v>
      </c>
    </row>
    <row r="4" spans="1:12" ht="12.75">
      <c r="A4" s="18">
        <v>1</v>
      </c>
      <c r="B4" s="18" t="s">
        <v>54</v>
      </c>
      <c r="C4" s="21">
        <f>VLOOKUP(C$1,'Fig 1b data'!$A$8:$CG$22,1+$A4,FALSE)</f>
        <v>69.31791919068907</v>
      </c>
      <c r="D4" s="21">
        <f>VLOOKUP(C$1,'Fig 1b data'!$A$8:$CG$22,2+$A4,FALSE)</f>
        <v>69.21979494481023</v>
      </c>
      <c r="E4" s="21">
        <f>VLOOKUP(C$1,'Fig 1b data'!$A$8:$CG$22,3+$A4,FALSE)</f>
        <v>69.4160434365679</v>
      </c>
      <c r="F4" s="21">
        <f>VLOOKUP(C$1,'Fig 1b data'!$A$28:$CG$42,1+$A4,FALSE)</f>
        <v>75.49035054878577</v>
      </c>
      <c r="G4" s="21">
        <f>VLOOKUP(C$1,'Fig 1b data'!$A$28:$CG$42,2+$A4,FALSE)</f>
        <v>75.39562818258979</v>
      </c>
      <c r="H4" s="21">
        <f>VLOOKUP(C$1,'Fig 1b data'!$A$28:$CG$42,3+$A4,FALSE)</f>
        <v>75.58507291498175</v>
      </c>
      <c r="J4" s="21"/>
      <c r="K4" s="21"/>
      <c r="L4" s="21"/>
    </row>
    <row r="5" spans="1:8" ht="12.75">
      <c r="A5" s="18">
        <v>2</v>
      </c>
      <c r="B5" s="18" t="s">
        <v>55</v>
      </c>
      <c r="C5" s="21">
        <f>VLOOKUP(C$1,'Fig 1b data'!$A$8:$CG$22,3+$A5,FALSE)</f>
        <v>69.56590643321144</v>
      </c>
      <c r="D5" s="21">
        <f>VLOOKUP(C$1,'Fig 1b data'!$A$8:$CG$22,4+$A5,FALSE)</f>
        <v>69.46759265903079</v>
      </c>
      <c r="E5" s="21">
        <f>VLOOKUP(C$1,'Fig 1b data'!$A$8:$CG$22,5+$A5,FALSE)</f>
        <v>69.66422020739209</v>
      </c>
      <c r="F5" s="21">
        <f>VLOOKUP(C$1,'Fig 1b data'!$A$28:$CG$42,3+$A5,FALSE)</f>
        <v>75.63660642358305</v>
      </c>
      <c r="G5" s="21">
        <f>VLOOKUP(C$1,'Fig 1b data'!$A$28:$CG$42,4+$A5,FALSE)</f>
        <v>75.54154161195403</v>
      </c>
      <c r="H5" s="21">
        <f>VLOOKUP(C$1,'Fig 1b data'!$A$28:$CG$42,5+$A5,FALSE)</f>
        <v>75.73167123521206</v>
      </c>
    </row>
    <row r="6" spans="1:8" ht="12.75">
      <c r="A6" s="18">
        <v>3</v>
      </c>
      <c r="B6" s="18" t="s">
        <v>56</v>
      </c>
      <c r="C6" s="21">
        <f>VLOOKUP(C$1,'Fig 1b data'!$A$8:$CG$22,5+$A6,FALSE)</f>
        <v>69.8388254277375</v>
      </c>
      <c r="D6" s="21">
        <f>VLOOKUP(C$1,'Fig 1b data'!$A$8:$CG$22,6+$A6,FALSE)</f>
        <v>69.74125859858052</v>
      </c>
      <c r="E6" s="21">
        <f>VLOOKUP(C$1,'Fig 1b data'!$A$8:$CG$22,7+$A6,FALSE)</f>
        <v>69.9363922568945</v>
      </c>
      <c r="F6" s="21">
        <f>VLOOKUP(C$1,'Fig 1b data'!$A$28:$CG$42,5+$A6,FALSE)</f>
        <v>75.83156414862435</v>
      </c>
      <c r="G6" s="21">
        <f>VLOOKUP(C$1,'Fig 1b data'!$A$28:$CG$42,6+$A6,FALSE)</f>
        <v>75.73650350912185</v>
      </c>
      <c r="H6" s="21">
        <f>VLOOKUP(C$1,'Fig 1b data'!$A$28:$CG$42,7+$A6,FALSE)</f>
        <v>75.92662478812686</v>
      </c>
    </row>
    <row r="7" spans="1:8" ht="12.75">
      <c r="A7" s="18">
        <v>4</v>
      </c>
      <c r="B7" s="18" t="s">
        <v>57</v>
      </c>
      <c r="C7" s="21">
        <f>VLOOKUP(C$1,'Fig 1b data'!$A$8:$CG$22,7+$A7,FALSE)</f>
        <v>69.98764350654001</v>
      </c>
      <c r="D7" s="21">
        <f>VLOOKUP(C$1,'Fig 1b data'!$A$8:$CG$22,8+$A7,FALSE)</f>
        <v>69.89043619003701</v>
      </c>
      <c r="E7" s="21">
        <f>VLOOKUP(C$1,'Fig 1b data'!$A$8:$CG$22,9+$A7,FALSE)</f>
        <v>70.08485082304301</v>
      </c>
      <c r="F7" s="21">
        <f>VLOOKUP(C$1,'Fig 1b data'!$A$28:$CG$42,7+$A7,FALSE)</f>
        <v>76.02399514421596</v>
      </c>
      <c r="G7" s="21">
        <f>VLOOKUP(C$1,'Fig 1b data'!$A$28:$CG$42,8+$A7,FALSE)</f>
        <v>75.929607054151</v>
      </c>
      <c r="H7" s="21">
        <f>VLOOKUP(C$1,'Fig 1b data'!$A$28:$CG$42,9+$A7,FALSE)</f>
        <v>76.11838323428091</v>
      </c>
    </row>
    <row r="8" spans="1:8" ht="12.75">
      <c r="A8" s="18">
        <v>5</v>
      </c>
      <c r="B8" s="18" t="s">
        <v>58</v>
      </c>
      <c r="C8" s="21">
        <f>VLOOKUP(C$1,'Fig 1b data'!$A$8:$CG$22,9+$A8,FALSE)</f>
        <v>70.19086825392435</v>
      </c>
      <c r="D8" s="21">
        <f>VLOOKUP(C$1,'Fig 1b data'!$A$8:$CG$22,10+$A8,FALSE)</f>
        <v>70.09440683255204</v>
      </c>
      <c r="E8" s="21">
        <f>VLOOKUP(C$1,'Fig 1b data'!$A$8:$CG$22,11+$A8,FALSE)</f>
        <v>70.28732967529666</v>
      </c>
      <c r="F8" s="21">
        <f>VLOOKUP(C$1,'Fig 1b data'!$A$28:$CG$42,9+$A8,FALSE)</f>
        <v>76.25905118535785</v>
      </c>
      <c r="G8" s="21">
        <f>VLOOKUP(C$1,'Fig 1b data'!$A$28:$CG$42,10+$A8,FALSE)</f>
        <v>76.1658725519219</v>
      </c>
      <c r="H8" s="21">
        <f>VLOOKUP(C$1,'Fig 1b data'!$A$28:$CG$42,11+$A8,FALSE)</f>
        <v>76.3522298187938</v>
      </c>
    </row>
    <row r="9" spans="1:8" ht="12.75">
      <c r="A9" s="18">
        <v>6</v>
      </c>
      <c r="B9" s="18" t="s">
        <v>59</v>
      </c>
      <c r="C9" s="21">
        <f>VLOOKUP(C$1,'Fig 1b data'!$A$8:$CG$22,11+$A9,FALSE)</f>
        <v>70.33659007257397</v>
      </c>
      <c r="D9" s="21">
        <f>VLOOKUP(C$1,'Fig 1b data'!$A$8:$CG$22,12+$A9,FALSE)</f>
        <v>70.2395828865243</v>
      </c>
      <c r="E9" s="21">
        <f>VLOOKUP(C$1,'Fig 1b data'!$A$8:$CG$22,13+$A9,FALSE)</f>
        <v>70.43359725862364</v>
      </c>
      <c r="F9" s="21">
        <f>VLOOKUP(C$1,'Fig 1b data'!$A$28:$CG$42,11+$A9,FALSE)</f>
        <v>76.56224461799977</v>
      </c>
      <c r="G9" s="21">
        <f>VLOOKUP(C$1,'Fig 1b data'!$A$28:$CG$42,12+$A9,FALSE)</f>
        <v>76.46993464290126</v>
      </c>
      <c r="H9" s="21">
        <f>VLOOKUP(C$1,'Fig 1b data'!$A$28:$CG$42,13+$A9,FALSE)</f>
        <v>76.65455459309827</v>
      </c>
    </row>
    <row r="10" spans="1:8" ht="12.75">
      <c r="A10" s="18">
        <v>7</v>
      </c>
      <c r="B10" s="18" t="s">
        <v>60</v>
      </c>
      <c r="C10" s="21">
        <f>VLOOKUP(C$1,'Fig 1b data'!$A$8:$CG$22,13+$A10,FALSE)</f>
        <v>70.52508593563094</v>
      </c>
      <c r="D10" s="21">
        <f>VLOOKUP(C$1,'Fig 1b data'!$A$8:$CG$22,14+$A10,FALSE)</f>
        <v>70.42817482363976</v>
      </c>
      <c r="E10" s="21">
        <f>VLOOKUP(C$1,'Fig 1b data'!$A$8:$CG$22,15+$A10,FALSE)</f>
        <v>70.62199704762212</v>
      </c>
      <c r="F10" s="21">
        <f>VLOOKUP(C$1,'Fig 1b data'!$A$28:$CG$42,13+$A10,FALSE)</f>
        <v>76.50847905958277</v>
      </c>
      <c r="G10" s="21">
        <f>VLOOKUP(C$1,'Fig 1b data'!$A$28:$CG$42,14+$A10,FALSE)</f>
        <v>76.4159726521017</v>
      </c>
      <c r="H10" s="21">
        <f>VLOOKUP(C$1,'Fig 1b data'!$A$28:$CG$42,15+$A10,FALSE)</f>
        <v>76.60098546706384</v>
      </c>
    </row>
    <row r="11" spans="1:8" ht="12.75">
      <c r="A11" s="18">
        <v>8</v>
      </c>
      <c r="B11" s="18" t="s">
        <v>61</v>
      </c>
      <c r="C11" s="21">
        <f>VLOOKUP(C$1,'Fig 1b data'!$A$8:$CG$22,15+$A11,FALSE)</f>
        <v>70.74111818351295</v>
      </c>
      <c r="D11" s="21">
        <f>VLOOKUP(C$1,'Fig 1b data'!$A$8:$CG$22,16+$A11,FALSE)</f>
        <v>70.64382321225611</v>
      </c>
      <c r="E11" s="21">
        <f>VLOOKUP(C$1,'Fig 1b data'!$A$8:$CG$22,17+$A11,FALSE)</f>
        <v>70.8384131547698</v>
      </c>
      <c r="F11" s="21">
        <f>VLOOKUP(C$1,'Fig 1b data'!$A$28:$CG$42,15+$A11,FALSE)</f>
        <v>76.62592776967932</v>
      </c>
      <c r="G11" s="21">
        <f>VLOOKUP(C$1,'Fig 1b data'!$A$28:$CG$42,16+$A11,FALSE)</f>
        <v>76.53363162763934</v>
      </c>
      <c r="H11" s="21">
        <f>VLOOKUP(C$1,'Fig 1b data'!$A$28:$CG$42,17+$A11,FALSE)</f>
        <v>76.7182239117193</v>
      </c>
    </row>
    <row r="12" spans="1:8" ht="12.75">
      <c r="A12" s="18">
        <v>9</v>
      </c>
      <c r="B12" s="18" t="s">
        <v>62</v>
      </c>
      <c r="C12" s="21">
        <f>VLOOKUP(C$1,'Fig 1b data'!$A$8:$CG$22,17+$A12,FALSE)</f>
        <v>71.0469613861646</v>
      </c>
      <c r="D12" s="21">
        <f>VLOOKUP(C$1,'Fig 1b data'!$A$8:$CG$22,18+$A12,FALSE)</f>
        <v>70.9498586516698</v>
      </c>
      <c r="E12" s="21">
        <f>VLOOKUP(C$1,'Fig 1b data'!$A$8:$CG$22,19+$A12,FALSE)</f>
        <v>71.1440641206594</v>
      </c>
      <c r="F12" s="21">
        <f>VLOOKUP(C$1,'Fig 1b data'!$A$28:$CG$42,17+$A12,FALSE)</f>
        <v>76.76978849911231</v>
      </c>
      <c r="G12" s="21">
        <f>VLOOKUP(C$1,'Fig 1b data'!$A$28:$CG$42,18+$A12,FALSE)</f>
        <v>76.67756149273796</v>
      </c>
      <c r="H12" s="21">
        <f>VLOOKUP(C$1,'Fig 1b data'!$A$28:$CG$42,19+$A12,FALSE)</f>
        <v>76.86201550548665</v>
      </c>
    </row>
    <row r="13" spans="1:8" ht="12.75">
      <c r="A13" s="18">
        <v>10</v>
      </c>
      <c r="B13" s="18" t="s">
        <v>63</v>
      </c>
      <c r="C13" s="21">
        <f>VLOOKUP(C$1,'Fig 1b data'!$A$8:$CG$22,19+$A13,FALSE)</f>
        <v>71.38347712908372</v>
      </c>
      <c r="D13" s="21">
        <f>VLOOKUP(C$1,'Fig 1b data'!$A$8:$CG$22,20+$A13,FALSE)</f>
        <v>71.28641559744601</v>
      </c>
      <c r="E13" s="21">
        <f>VLOOKUP(C$1,'Fig 1b data'!$A$8:$CG$22,21+$A13,FALSE)</f>
        <v>71.48053866072142</v>
      </c>
      <c r="F13" s="21">
        <f>VLOOKUP(C$1,'Fig 1b data'!$A$28:$CG$42,19+$A13,FALSE)</f>
        <v>77.17970218304734</v>
      </c>
      <c r="G13" s="21">
        <f>VLOOKUP(C$1,'Fig 1b data'!$A$28:$CG$42,20+$A13,FALSE)</f>
        <v>77.0879304181168</v>
      </c>
      <c r="H13" s="21">
        <f>VLOOKUP(C$1,'Fig 1b data'!$A$28:$CG$42,21+$A13,FALSE)</f>
        <v>77.27147394797788</v>
      </c>
    </row>
    <row r="14" spans="1:8" ht="12.75">
      <c r="A14" s="18">
        <v>11</v>
      </c>
      <c r="B14" s="18" t="s">
        <v>81</v>
      </c>
      <c r="C14" s="21">
        <f>VLOOKUP(C$1,'Fig 1b data'!$A$8:$CG$22,21+$A14,FALSE)</f>
        <v>71.46597493074096</v>
      </c>
      <c r="D14" s="21">
        <f>VLOOKUP(C$1,'Fig 1b data'!$A$8:$CG$22,22+$A14,FALSE)</f>
        <v>71.37</v>
      </c>
      <c r="E14" s="21">
        <f>VLOOKUP(C$1,'Fig 1b data'!$A$8:$CG$22,23+$A14,FALSE)</f>
        <v>71.56</v>
      </c>
      <c r="F14" s="21">
        <f>VLOOKUP(C$1,'Fig 1b data'!$A$28:$CG$42,21+$A14,FALSE)</f>
        <v>77.16574836567774</v>
      </c>
      <c r="G14" s="21">
        <f>VLOOKUP(C$1,'Fig 1b data'!$A$28:$CG$42,22+$A14,FALSE)</f>
        <v>77.07</v>
      </c>
      <c r="H14" s="21">
        <f>VLOOKUP(C$1,'Fig 1b data'!$A$28:$CG$42,23+$A14,FALSE)</f>
        <v>77.26</v>
      </c>
    </row>
    <row r="15" spans="1:8" ht="12.75">
      <c r="A15" s="18">
        <v>12</v>
      </c>
      <c r="B15" s="18" t="s">
        <v>64</v>
      </c>
      <c r="C15" s="21">
        <f>VLOOKUP(C$1,'Fig 1b data'!$A$8:$CG$22,23+$A15,FALSE)</f>
        <v>71.69974797887325</v>
      </c>
      <c r="D15" s="21">
        <f>VLOOKUP(C$1,'Fig 1b data'!$A$8:$CG$22,24+$A15,FALSE)</f>
        <v>71.6</v>
      </c>
      <c r="E15" s="21">
        <f>VLOOKUP(C$1,'Fig 1b data'!$A$8:$CG$22,25+$A15,FALSE)</f>
        <v>71.8</v>
      </c>
      <c r="F15" s="21">
        <f>VLOOKUP(C$1,'Fig 1b data'!$A$28:$CG$42,23+$A15,FALSE)</f>
        <v>77.34818238891894</v>
      </c>
      <c r="G15" s="21">
        <f>VLOOKUP(C$1,'Fig 1b data'!$A$28:$CG$42,24+$A15,FALSE)</f>
        <v>77.26</v>
      </c>
      <c r="H15" s="21">
        <f>VLOOKUP(C$1,'Fig 1b data'!$A$28:$CG$42,25+$A15,FALSE)</f>
        <v>77.44</v>
      </c>
    </row>
    <row r="16" spans="1:8" ht="12.75">
      <c r="A16" s="18">
        <v>13</v>
      </c>
      <c r="B16" s="18" t="s">
        <v>65</v>
      </c>
      <c r="C16" s="21">
        <f>VLOOKUP(C$1,'Fig 1b data'!$A$8:$CG$22,25+$A16,FALSE)</f>
        <v>71.87484420646133</v>
      </c>
      <c r="D16" s="21">
        <f>VLOOKUP(C$1,'Fig 1b data'!$A$8:$CG$22,26+$A16,FALSE)</f>
        <v>71.78</v>
      </c>
      <c r="E16" s="21">
        <f>VLOOKUP(C$1,'Fig 1b data'!$A$8:$CG$22,27+$A16,FALSE)</f>
        <v>71.97</v>
      </c>
      <c r="F16" s="21">
        <f>VLOOKUP(C$1,'Fig 1b data'!$A$28:$CG$42,25+$A16,FALSE)</f>
        <v>77.4653225600039</v>
      </c>
      <c r="G16" s="21">
        <f>VLOOKUP(C$1,'Fig 1b data'!$A$28:$CG$42,26+$A16,FALSE)</f>
        <v>77.37</v>
      </c>
      <c r="H16" s="21">
        <f>VLOOKUP(C$1,'Fig 1b data'!$A$28:$CG$42,27+$A16,FALSE)</f>
        <v>77.56</v>
      </c>
    </row>
    <row r="17" spans="1:8" ht="12.75">
      <c r="A17" s="18">
        <v>14</v>
      </c>
      <c r="B17" s="18" t="s">
        <v>66</v>
      </c>
      <c r="C17" s="21">
        <f>VLOOKUP(C$1,'Fig 1b data'!$A$8:$CG$22,27+$A17,FALSE)</f>
        <v>72.09680757176524</v>
      </c>
      <c r="D17" s="21">
        <f>VLOOKUP(C$1,'Fig 1b data'!$A$8:$CG$22,28+$A17,FALSE)</f>
        <v>72</v>
      </c>
      <c r="E17" s="21">
        <f>VLOOKUP(C$1,'Fig 1b data'!$A$8:$CG$22,29+$A17,FALSE)</f>
        <v>72.19</v>
      </c>
      <c r="F17" s="21">
        <f>VLOOKUP(C$1,'Fig 1b data'!$A$28:$CG$42,27+$A17,FALSE)</f>
        <v>77.77077437949475</v>
      </c>
      <c r="G17" s="21">
        <f>VLOOKUP(C$1,'Fig 1b data'!$A$28:$CG$42,28+$A17,FALSE)</f>
        <v>77.68</v>
      </c>
      <c r="H17" s="21">
        <f>VLOOKUP(C$1,'Fig 1b data'!$A$28:$CG$42,29+$A17,FALSE)</f>
        <v>77.86</v>
      </c>
    </row>
    <row r="18" spans="1:8" ht="12.75">
      <c r="A18" s="18">
        <v>15</v>
      </c>
      <c r="B18" s="18" t="s">
        <v>67</v>
      </c>
      <c r="C18" s="21">
        <f>VLOOKUP(C$1,'Fig 1b data'!$A$8:$CG$22,29+$A18,FALSE)</f>
        <v>72.25616479300813</v>
      </c>
      <c r="D18" s="21">
        <f>VLOOKUP(C$1,'Fig 1b data'!$A$8:$CG$22,30+$A18,FALSE)</f>
        <v>72.16</v>
      </c>
      <c r="E18" s="21">
        <f>VLOOKUP(C$1,'Fig 1b data'!$A$8:$CG$22,31+$A18,FALSE)</f>
        <v>72.35</v>
      </c>
      <c r="F18" s="21">
        <f>VLOOKUP(C$1,'Fig 1b data'!$A$28:$CG$42,29+$A18,FALSE)</f>
        <v>77.89581820366021</v>
      </c>
      <c r="G18" s="21">
        <f>VLOOKUP(C$1,'Fig 1b data'!$A$28:$CG$42,30+$A18,FALSE)</f>
        <v>77.8</v>
      </c>
      <c r="H18" s="21">
        <f>VLOOKUP(C$1,'Fig 1b data'!$A$28:$CG$42,31+$A18,FALSE)</f>
        <v>77.99</v>
      </c>
    </row>
    <row r="19" spans="1:8" ht="12.75">
      <c r="A19" s="18">
        <v>16</v>
      </c>
      <c r="B19" s="18" t="s">
        <v>68</v>
      </c>
      <c r="C19" s="21">
        <f>VLOOKUP(C$1,'Fig 1b data'!$A$8:$CG$22,31+$A19,FALSE)</f>
        <v>72.42588428823923</v>
      </c>
      <c r="D19" s="21">
        <f>VLOOKUP(C$1,'Fig 1b data'!$A$8:$CG$22,32+$A19,FALSE)</f>
        <v>72.33</v>
      </c>
      <c r="E19" s="21">
        <f>VLOOKUP(C$1,'Fig 1b data'!$A$8:$CG$22,33+$A19,FALSE)</f>
        <v>72.52</v>
      </c>
      <c r="F19" s="21">
        <f>VLOOKUP(C$1,'Fig 1b data'!$A$28:$CG$42,31+$A19,FALSE)</f>
        <v>78.0647045301215</v>
      </c>
      <c r="G19" s="21">
        <f>VLOOKUP(C$1,'Fig 1b data'!$A$28:$CG$42,32+$A19,FALSE)</f>
        <v>77.97</v>
      </c>
      <c r="H19" s="21">
        <f>VLOOKUP(C$1,'Fig 1b data'!$A$28:$CG$42,33+$A19,FALSE)</f>
        <v>78.16</v>
      </c>
    </row>
    <row r="20" spans="1:8" ht="12.75">
      <c r="A20" s="18">
        <v>17</v>
      </c>
      <c r="B20" s="18" t="s">
        <v>69</v>
      </c>
      <c r="C20" s="21">
        <f>VLOOKUP(C$1,'Fig 1b data'!$A$8:$CG$22,33+$A20,FALSE)</f>
        <v>72.65566107608485</v>
      </c>
      <c r="D20" s="21">
        <f>VLOOKUP(C$1,'Fig 1b data'!$A$8:$CG$22,34+$A20,FALSE)</f>
        <v>72.56</v>
      </c>
      <c r="E20" s="21">
        <f>VLOOKUP(C$1,'Fig 1b data'!$A$8:$CG$22,35+$A20,FALSE)</f>
        <v>72.75</v>
      </c>
      <c r="F20" s="21">
        <f>VLOOKUP(C$1,'Fig 1b data'!$A$28:$CG$42,33+$A20,FALSE)</f>
        <v>78.18610901420044</v>
      </c>
      <c r="G20" s="21">
        <f>VLOOKUP(C$1,'Fig 1b data'!$A$28:$CG$42,34+$A20,FALSE)</f>
        <v>78.1</v>
      </c>
      <c r="H20" s="21">
        <f>VLOOKUP(C$1,'Fig 1b data'!$A$28:$CG$42,35+$A20,FALSE)</f>
        <v>78.28</v>
      </c>
    </row>
    <row r="21" spans="1:8" ht="12.75">
      <c r="A21" s="18">
        <v>18</v>
      </c>
      <c r="B21" s="18" t="s">
        <v>70</v>
      </c>
      <c r="C21" s="21">
        <f>VLOOKUP(C$1,'Fig 1b data'!$A$8:$CG$22,35+$A21,FALSE)</f>
        <v>72.86423107098749</v>
      </c>
      <c r="D21" s="21">
        <f>VLOOKUP(C$1,'Fig 1b data'!$A$8:$CG$22,36+$A21,FALSE)</f>
        <v>72.77</v>
      </c>
      <c r="E21" s="21">
        <f>VLOOKUP(C$1,'Fig 1b data'!$A$8:$CG$22,37+$A21,FALSE)</f>
        <v>72.96</v>
      </c>
      <c r="F21" s="21">
        <f>VLOOKUP(C$1,'Fig 1b data'!$A$28:$CG$42,35+$A21,FALSE)</f>
        <v>78.3617084590253</v>
      </c>
      <c r="G21" s="21">
        <f>VLOOKUP(C$1,'Fig 1b data'!$A$28:$CG$42,36+$A21,FALSE)</f>
        <v>78.27</v>
      </c>
      <c r="H21" s="21">
        <f>VLOOKUP(C$1,'Fig 1b data'!$A$28:$CG$42,37+$A21,FALSE)</f>
        <v>78.45</v>
      </c>
    </row>
    <row r="22" spans="1:8" ht="12.75">
      <c r="A22" s="18">
        <v>19</v>
      </c>
      <c r="B22" s="18" t="s">
        <v>71</v>
      </c>
      <c r="C22" s="21">
        <f>VLOOKUP(C$1,'Fig 1b data'!$A$8:$CG$22,37+$A22,FALSE)</f>
        <v>73.11915668985563</v>
      </c>
      <c r="D22" s="21">
        <f>VLOOKUP(C$1,'Fig 1b data'!$A$8:$CG$22,38+$A22,FALSE)</f>
        <v>73.02</v>
      </c>
      <c r="E22" s="21">
        <f>VLOOKUP(C$1,'Fig 1b data'!$A$8:$CG$22,39+$A22,FALSE)</f>
        <v>73.22</v>
      </c>
      <c r="F22" s="21">
        <f>VLOOKUP(C$1,'Fig 1b data'!$A$28:$CG$42,37+$A22,FALSE)</f>
        <v>78.57749963325398</v>
      </c>
      <c r="G22" s="21">
        <f>VLOOKUP(C$1,'Fig 1b data'!$A$28:$CG$42,38+$A22,FALSE)</f>
        <v>78.49</v>
      </c>
      <c r="H22" s="21">
        <f>VLOOKUP(C$1,'Fig 1b data'!$A$28:$CG$42,39+$A22,FALSE)</f>
        <v>78.67</v>
      </c>
    </row>
    <row r="23" spans="1:8" ht="12.75">
      <c r="A23" s="18">
        <v>20</v>
      </c>
      <c r="B23" s="18" t="s">
        <v>72</v>
      </c>
      <c r="C23" s="21">
        <f>VLOOKUP(C$1,'Fig 1b data'!$A$8:$CG$22,39+$A23,FALSE)</f>
        <v>73.34450418476811</v>
      </c>
      <c r="D23" s="21">
        <f>VLOOKUP(C$1,'Fig 1b data'!$A$8:$CG$22,40+$A23,FALSE)</f>
        <v>73.24</v>
      </c>
      <c r="E23" s="21">
        <f>VLOOKUP(C$1,'Fig 1b data'!$A$8:$CG$22,41+$A23,FALSE)</f>
        <v>73.45</v>
      </c>
      <c r="F23" s="21">
        <f>VLOOKUP(C$1,'Fig 1b data'!$A$28:$CG$42,39+$A23,FALSE)</f>
        <v>78.8106070869853</v>
      </c>
      <c r="G23" s="21">
        <f>VLOOKUP(C$1,'Fig 1b data'!$A$28:$CG$42,40+$A23,FALSE)</f>
        <v>78.72</v>
      </c>
      <c r="H23" s="21">
        <f>VLOOKUP(C$1,'Fig 1b data'!$A$28:$CG$42,41+$A23,FALSE)</f>
        <v>78.9</v>
      </c>
    </row>
    <row r="24" spans="1:8" ht="12.75">
      <c r="A24" s="18">
        <v>21</v>
      </c>
      <c r="B24" s="18" t="s">
        <v>73</v>
      </c>
      <c r="C24" s="21">
        <f>VLOOKUP(C$1,'Fig 1b data'!$A$8:$CG$22,41+$A24,FALSE)</f>
        <v>73.50674665386529</v>
      </c>
      <c r="D24" s="21">
        <f>VLOOKUP(C$1,'Fig 1b data'!$A$8:$CG$22,42+$A24,FALSE)</f>
        <v>73.41</v>
      </c>
      <c r="E24" s="21">
        <f>VLOOKUP(C$1,'Fig 1b data'!$A$8:$CG$22,43+$A24,FALSE)</f>
        <v>73.61</v>
      </c>
      <c r="F24" s="21">
        <f>VLOOKUP(C$1,'Fig 1b data'!$A$28:$CG$42,41+$A24,FALSE)</f>
        <v>78.86268089335994</v>
      </c>
      <c r="G24" s="21">
        <f>VLOOKUP(C$1,'Fig 1b data'!$A$28:$CG$42,42+$A24,FALSE)</f>
        <v>78.77</v>
      </c>
      <c r="H24" s="21">
        <f>VLOOKUP(C$1,'Fig 1b data'!$A$28:$CG$42,43+$A24,FALSE)</f>
        <v>78.95</v>
      </c>
    </row>
    <row r="25" spans="1:8" ht="12.75">
      <c r="A25" s="18">
        <v>22</v>
      </c>
      <c r="B25" s="18" t="s">
        <v>74</v>
      </c>
      <c r="C25" s="21">
        <f>VLOOKUP(C$1,'Fig 1b data'!$A$8:$CG$22,43+$A25,FALSE)</f>
        <v>73.78681004067018</v>
      </c>
      <c r="D25" s="21">
        <f>VLOOKUP(C$1,'Fig 1b data'!$A$8:$CG$22,44+$A25,FALSE)</f>
        <v>73.69</v>
      </c>
      <c r="E25" s="21">
        <f>VLOOKUP(C$1,'Fig 1b data'!$A$8:$CG$22,45+$A25,FALSE)</f>
        <v>73.89</v>
      </c>
      <c r="F25" s="21">
        <f>VLOOKUP(C$1,'Fig 1b data'!$A$28:$CG$42,43+$A25,FALSE)</f>
        <v>79.02720714063949</v>
      </c>
      <c r="G25" s="21">
        <f>VLOOKUP(C$1,'Fig 1b data'!$A$28:$CG$42,44+$A25,FALSE)</f>
        <v>78.94</v>
      </c>
      <c r="H25" s="21">
        <f>VLOOKUP(C$1,'Fig 1b data'!$A$28:$CG$42,45+$A25,FALSE)</f>
        <v>79.12</v>
      </c>
    </row>
    <row r="26" spans="1:8" ht="12.75">
      <c r="A26" s="18">
        <v>23</v>
      </c>
      <c r="B26" s="18" t="s">
        <v>75</v>
      </c>
      <c r="C26" s="21">
        <f>VLOOKUP(C$1,'Fig 1b data'!$A$8:$CG$22,45+$A26,FALSE)</f>
        <v>74.23910828065144</v>
      </c>
      <c r="D26" s="21">
        <f>VLOOKUP(C$1,'Fig 1b data'!$A$8:$CG$22,46+$A26,FALSE)</f>
        <v>74.14</v>
      </c>
      <c r="E26" s="21">
        <f>VLOOKUP(C$1,'Fig 1b data'!$A$8:$CG$22,47+$A26,FALSE)</f>
        <v>74.34</v>
      </c>
      <c r="F26" s="21">
        <f>VLOOKUP(C$1,'Fig 1b data'!$A$28:$CG$42,45+$A26,FALSE)</f>
        <v>79.23062045509047</v>
      </c>
      <c r="G26" s="21">
        <f>VLOOKUP(C$1,'Fig 1b data'!$A$28:$CG$42,46+$A26,FALSE)</f>
        <v>79.14</v>
      </c>
      <c r="H26" s="21">
        <f>VLOOKUP(C$1,'Fig 1b data'!$A$28:$CG$42,47+$A26,FALSE)</f>
        <v>79.32</v>
      </c>
    </row>
    <row r="27" spans="1:8" ht="12.75">
      <c r="A27" s="18">
        <v>24</v>
      </c>
      <c r="B27" s="18" t="s">
        <v>76</v>
      </c>
      <c r="C27" s="21">
        <f>VLOOKUP(C$1,'Fig 1b data'!$A$8:$CG$22,47+$A27,FALSE)</f>
        <v>74.6363228355884</v>
      </c>
      <c r="D27" s="21">
        <f>VLOOKUP(C$1,'Fig 1b data'!$A$8:$CG$22,48+$A27,FALSE)</f>
        <v>74.54</v>
      </c>
      <c r="E27" s="21">
        <f>VLOOKUP(C$1,'Fig 1b data'!$A$8:$CG$22,49+$A27,FALSE)</f>
        <v>74.74</v>
      </c>
      <c r="F27" s="21">
        <f>VLOOKUP(C$1,'Fig 1b data'!$A$28:$CG$42,47+$A27,FALSE)</f>
        <v>79.57428372029334</v>
      </c>
      <c r="G27" s="21">
        <f>VLOOKUP(C$1,'Fig 1b data'!$A$28:$CG$42,48+$A27,FALSE)</f>
        <v>79.48</v>
      </c>
      <c r="H27" s="21">
        <f>VLOOKUP(C$1,'Fig 1b data'!$A$28:$CG$42,49+$A27,FALSE)</f>
        <v>79.66</v>
      </c>
    </row>
    <row r="28" spans="1:8" ht="12.75">
      <c r="A28" s="18">
        <v>25</v>
      </c>
      <c r="B28" s="18" t="s">
        <v>77</v>
      </c>
      <c r="C28" s="21">
        <f>VLOOKUP(C$1,'Fig 1b data'!$A$8:$CG$22,49+$A28,FALSE)</f>
        <v>74.84591260054302</v>
      </c>
      <c r="D28" s="21">
        <f>VLOOKUP(C$1,'Fig 1b data'!$A$8:$CG$22,50+$A28,FALSE)</f>
        <v>74.75</v>
      </c>
      <c r="E28" s="21">
        <f>VLOOKUP(C$1,'Fig 1b data'!$A$8:$CG$22,51+$A28,FALSE)</f>
        <v>74.95</v>
      </c>
      <c r="F28" s="21">
        <f>VLOOKUP(C$1,'Fig 1b data'!$A$28:$CG$42,49+$A28,FALSE)</f>
        <v>79.745873244147</v>
      </c>
      <c r="G28" s="21">
        <f>VLOOKUP(C$1,'Fig 1b data'!$A$28:$CG$42,50+$A28,FALSE)</f>
        <v>79.66</v>
      </c>
      <c r="H28" s="21">
        <f>VLOOKUP(C$1,'Fig 1b data'!$A$28:$CG$42,51+$A28,FALSE)</f>
        <v>79.84</v>
      </c>
    </row>
    <row r="29" spans="1:8" ht="12.75">
      <c r="A29" s="18">
        <v>26</v>
      </c>
      <c r="B29" s="18" t="s">
        <v>78</v>
      </c>
      <c r="C29" s="21">
        <f>VLOOKUP(C$1,'Fig 1b data'!$A$8:$CG$22,51+$A29,FALSE)</f>
        <v>75.04270147220494</v>
      </c>
      <c r="D29" s="21">
        <f>VLOOKUP(C$1,'Fig 1b data'!$A$8:$CG$22,52+$A29,FALSE)</f>
        <v>74.94</v>
      </c>
      <c r="E29" s="21">
        <f>VLOOKUP(C$1,'Fig 1b data'!$A$8:$CG$22,53+$A29,FALSE)</f>
        <v>75.14</v>
      </c>
      <c r="F29" s="21">
        <f>VLOOKUP(C$1,'Fig 1b data'!$A$28:$CG$42,51+$A29,FALSE)</f>
        <v>79.91631589912808</v>
      </c>
      <c r="G29" s="21">
        <f>VLOOKUP(C$1,'Fig 1b data'!$A$28:$CG$42,52+$A29,FALSE)</f>
        <v>79.83</v>
      </c>
      <c r="H29" s="21">
        <f>VLOOKUP(C$1,'Fig 1b data'!$A$28:$CG$42,53+$A29,FALSE)</f>
        <v>80</v>
      </c>
    </row>
    <row r="30" spans="1:8" ht="12.75">
      <c r="A30" s="18">
        <v>27</v>
      </c>
      <c r="B30" s="18" t="s">
        <v>79</v>
      </c>
      <c r="C30" s="21">
        <f>VLOOKUP(C$1,'Fig 1b data'!$A$8:$CG$22,53+$A30,FALSE)</f>
        <v>75.39478672278186</v>
      </c>
      <c r="D30" s="21">
        <f>VLOOKUP(C$1,'Fig 1b data'!$A$8:$CG$22,54+$A30,FALSE)</f>
        <v>75.29620454847067</v>
      </c>
      <c r="E30" s="21">
        <f>VLOOKUP(C$1,'Fig 1b data'!$A$8:$CG$22,55+$A30,FALSE)</f>
        <v>75.49336889709305</v>
      </c>
      <c r="F30" s="21">
        <f>VLOOKUP(C$1,'Fig 1b data'!$A$28:$CG$42,53+$A30,FALSE)</f>
        <v>80.14882214748442</v>
      </c>
      <c r="G30" s="21">
        <f>VLOOKUP(C$1,'Fig 1b data'!$A$28:$CG$42,54+$A30,FALSE)</f>
        <v>80.06072481575701</v>
      </c>
      <c r="H30" s="21">
        <f>VLOOKUP(C$1,'Fig 1b data'!$A$28:$CG$42,55+$A30,FALSE)</f>
        <v>80.23691947921183</v>
      </c>
    </row>
    <row r="31" spans="1:8" ht="12.75">
      <c r="A31" s="18">
        <v>28</v>
      </c>
      <c r="B31" s="18" t="s">
        <v>80</v>
      </c>
      <c r="C31" s="21">
        <f>VLOOKUP(C$1,'Fig 1b data'!$A$8:$CG$22,55+$A31,FALSE)</f>
        <v>75.84557827649233</v>
      </c>
      <c r="D31" s="21">
        <f>VLOOKUP(C$1,'Fig 1b data'!$A$8:$CG$22,56+$A31,FALSE)</f>
        <v>75.74793386923083</v>
      </c>
      <c r="E31" s="21">
        <f>VLOOKUP(C$1,'Fig 1b data'!$A$8:$CG$22,57+$A31,FALSE)</f>
        <v>75.94322268375383</v>
      </c>
      <c r="F31" s="21">
        <f>VLOOKUP(C$1,'Fig 1b data'!$A$28:$CG$42,55+$A31,FALSE)</f>
        <v>80.43269286567434</v>
      </c>
      <c r="G31" s="21">
        <f>VLOOKUP(C$1,'Fig 1b data'!$A$28:$CG$42,56+$A31,FALSE)</f>
        <v>80.34511610382256</v>
      </c>
      <c r="H31" s="21">
        <f>VLOOKUP(C$1,'Fig 1b data'!$A$28:$CG$42,57+$A31,FALSE)</f>
        <v>80.52026962752612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2011-10-10T11:30:40Z</dcterms:created>
  <dcterms:modified xsi:type="dcterms:W3CDTF">2011-11-08T11:53:15Z</dcterms:modified>
  <cp:category/>
  <cp:version/>
  <cp:contentType/>
  <cp:contentStatus/>
</cp:coreProperties>
</file>